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akce\Brno\2018-002_REKO Udolni_DUR_DSP_PDPS\Projekt_PDPS\ROZPOČET\6-3-2024\"/>
    </mc:Choice>
  </mc:AlternateContent>
  <xr:revisionPtr revIDLastSave="0" documentId="13_ncr:1_{653779A0-5023-43EA-B779-7EB4B38F6FC1}" xr6:coauthVersionLast="47" xr6:coauthVersionMax="47" xr10:uidLastSave="{00000000-0000-0000-0000-000000000000}"/>
  <bookViews>
    <workbookView xWindow="-28920" yWindow="-120" windowWidth="29040" windowHeight="17640" firstSheet="3" activeTab="4" xr2:uid="{00000000-000D-0000-FFFF-FFFF00000000}"/>
  </bookViews>
  <sheets>
    <sheet name="Rekapitulace stavby" sheetId="1" r:id="rId1"/>
    <sheet name="SO 000 - Vedlejší rozpočt..." sheetId="2" r:id="rId2"/>
    <sheet name="SO 001 - Příprava území" sheetId="3" r:id="rId3"/>
    <sheet name="SO 101 - Komunikace" sheetId="4" r:id="rId4"/>
    <sheet name="SO 102 - Chodníky" sheetId="5" r:id="rId5"/>
    <sheet name="SO 103 - Odstavné a parko..." sheetId="6" r:id="rId6"/>
    <sheet name="SO 104 - Plochy pro konte..." sheetId="7" r:id="rId7"/>
    <sheet name="SO 105 - Odvodnění" sheetId="8" r:id="rId8"/>
    <sheet name="SO 106 - Dopravní značení" sheetId="9" r:id="rId9"/>
    <sheet name="PS 121 - SSZ Údolní - Husova" sheetId="10" r:id="rId10"/>
    <sheet name="PS 122 - SSZ Údolní - Úvoz" sheetId="11" r:id="rId11"/>
    <sheet name="SO 821 - Přemístění slabo..." sheetId="12" r:id="rId12"/>
    <sheet name="SO 301 - Kanalizace" sheetId="13" r:id="rId13"/>
    <sheet name="SO 302.1 - Kanalizační př..." sheetId="14" r:id="rId14"/>
    <sheet name="SO 302.2 - Kanalizační př..." sheetId="15" r:id="rId15"/>
    <sheet name="SO 303 - Vodovody" sheetId="16" r:id="rId16"/>
    <sheet name="SO 304.1 - Vodovodní příp..." sheetId="17" r:id="rId17"/>
    <sheet name="SO 304.2 - Vodovodní příp..." sheetId="18" r:id="rId18"/>
    <sheet name="SO 403 - Přípojka NN, kašna" sheetId="19" r:id="rId19"/>
    <sheet name="SO 431 - Veřejné osvětlen..." sheetId="20" r:id="rId20"/>
    <sheet name="SO 432 - Veřejné osvětlen..." sheetId="21" r:id="rId21"/>
    <sheet name="SO 433 - Veřejné osvětlen..." sheetId="22" r:id="rId22"/>
    <sheet name="SO 452 - Sdělovací kabely..." sheetId="23" r:id="rId23"/>
    <sheet name="SO 453 - Sdělovací kabely..." sheetId="24" r:id="rId24"/>
    <sheet name="SO 454 - Sdělovací kabely..." sheetId="25" r:id="rId25"/>
    <sheet name="SO 455 - Sdělovací kabely..." sheetId="26" r:id="rId26"/>
    <sheet name="SO 456 - Sdělovací kabely..." sheetId="27" r:id="rId27"/>
    <sheet name="SO 457 - Sdělovací kabely..." sheetId="28" r:id="rId28"/>
    <sheet name="SO 501 - Plynovod STPE 16..." sheetId="29" r:id="rId29"/>
    <sheet name="SO 502 - Plynovod STPE 11..." sheetId="30" r:id="rId30"/>
    <sheet name="SO 661 - Tramvajová trať" sheetId="31" r:id="rId31"/>
    <sheet name="SO 662.1 - Tramvajová tra..." sheetId="32" r:id="rId32"/>
    <sheet name="SO 662.2 - Tramvajová tra..." sheetId="33" r:id="rId33"/>
    <sheet name="SO 663 - Tramvajová trať ..." sheetId="34" r:id="rId34"/>
    <sheet name="SO 664 - Trolejové vedení" sheetId="35" r:id="rId35"/>
    <sheet name="SO 665 - Tramvajová trať ..." sheetId="36" r:id="rId36"/>
    <sheet name="SO 666 - Tramvajová trať ..." sheetId="37" r:id="rId37"/>
    <sheet name="SO 667 - Tramvajová trať ..." sheetId="38" r:id="rId38"/>
    <sheet name="SO 801 - Vegetační úpravy" sheetId="39" r:id="rId39"/>
    <sheet name="SO 901 - Mobiliář" sheetId="40" r:id="rId40"/>
    <sheet name="SO 901.1-1 - Kašna stavit..." sheetId="41" r:id="rId41"/>
    <sheet name="SO 901.1-2 - Kašna stavit..." sheetId="42" r:id="rId42"/>
    <sheet name="Seznam figur" sheetId="43" r:id="rId43"/>
  </sheets>
  <definedNames>
    <definedName name="_xlnm._FilterDatabase" localSheetId="9" hidden="1">'PS 121 - SSZ Údolní - Husova'!$C$120:$K$183</definedName>
    <definedName name="_xlnm._FilterDatabase" localSheetId="10" hidden="1">'PS 122 - SSZ Údolní - Úvoz'!$C$129:$K$1214</definedName>
    <definedName name="_xlnm._FilterDatabase" localSheetId="1" hidden="1">'SO 000 - Vedlejší rozpočt...'!$C$124:$K$185</definedName>
    <definedName name="_xlnm._FilterDatabase" localSheetId="2" hidden="1">'SO 001 - Příprava území'!$C$119:$K$192</definedName>
    <definedName name="_xlnm._FilterDatabase" localSheetId="3" hidden="1">'SO 101 - Komunikace'!$C$124:$K$550</definedName>
    <definedName name="_xlnm._FilterDatabase" localSheetId="4" hidden="1">'SO 102 - Chodníky'!$C$121:$K$533</definedName>
    <definedName name="_xlnm._FilterDatabase" localSheetId="5" hidden="1">'SO 103 - Odstavné a parko...'!$C$120:$K$189</definedName>
    <definedName name="_xlnm._FilterDatabase" localSheetId="6" hidden="1">'SO 104 - Plochy pro konte...'!$C$121:$K$304</definedName>
    <definedName name="_xlnm._FilterDatabase" localSheetId="7" hidden="1">'SO 105 - Odvodnění'!$C$122:$K$295</definedName>
    <definedName name="_xlnm._FilterDatabase" localSheetId="8" hidden="1">'SO 106 - Dopravní značení'!$C$119:$K$383</definedName>
    <definedName name="_xlnm._FilterDatabase" localSheetId="12" hidden="1">'SO 301 - Kanalizace'!$C$131:$K$1534</definedName>
    <definedName name="_xlnm._FilterDatabase" localSheetId="13" hidden="1">'SO 302.1 - Kanalizační př...'!$C$128:$K$827</definedName>
    <definedName name="_xlnm._FilterDatabase" localSheetId="14" hidden="1">'SO 302.2 - Kanalizační př...'!$C$126:$K$288</definedName>
    <definedName name="_xlnm._FilterDatabase" localSheetId="15" hidden="1">'SO 303 - Vodovody'!$C$129:$K$1297</definedName>
    <definedName name="_xlnm._FilterDatabase" localSheetId="16" hidden="1">'SO 304.1 - Vodovodní příp...'!$C$126:$K$684</definedName>
    <definedName name="_xlnm._FilterDatabase" localSheetId="17" hidden="1">'SO 304.2 - Vodovodní příp...'!$C$128:$K$314</definedName>
    <definedName name="_xlnm._FilterDatabase" localSheetId="18" hidden="1">'SO 403 - Přípojka NN, kašna'!$C$120:$K$206</definedName>
    <definedName name="_xlnm._FilterDatabase" localSheetId="19" hidden="1">'SO 431 - Veřejné osvětlen...'!$C$120:$K$304</definedName>
    <definedName name="_xlnm._FilterDatabase" localSheetId="20" hidden="1">'SO 432 - Veřejné osvětlen...'!$C$120:$K$250</definedName>
    <definedName name="_xlnm._FilterDatabase" localSheetId="21" hidden="1">'SO 433 - Veřejné osvětlen...'!$C$120:$K$246</definedName>
    <definedName name="_xlnm._FilterDatabase" localSheetId="22" hidden="1">'SO 452 - Sdělovací kabely...'!$C$117:$K$172</definedName>
    <definedName name="_xlnm._FilterDatabase" localSheetId="23" hidden="1">'SO 453 - Sdělovací kabely...'!$C$117:$K$182</definedName>
    <definedName name="_xlnm._FilterDatabase" localSheetId="24" hidden="1">'SO 454 - Sdělovací kabely...'!$C$117:$K$176</definedName>
    <definedName name="_xlnm._FilterDatabase" localSheetId="25" hidden="1">'SO 455 - Sdělovací kabely...'!$C$117:$K$174</definedName>
    <definedName name="_xlnm._FilterDatabase" localSheetId="26" hidden="1">'SO 456 - Sdělovací kabely...'!$C$117:$K$162</definedName>
    <definedName name="_xlnm._FilterDatabase" localSheetId="27" hidden="1">'SO 457 - Sdělovací kabely...'!$C$117:$K$174</definedName>
    <definedName name="_xlnm._FilterDatabase" localSheetId="28" hidden="1">'SO 501 - Plynovod STPE 16...'!$C$127:$K$466</definedName>
    <definedName name="_xlnm._FilterDatabase" localSheetId="29" hidden="1">'SO 502 - Plynovod STPE 11...'!$C$127:$K$435</definedName>
    <definedName name="_xlnm._FilterDatabase" localSheetId="30" hidden="1">'SO 661 - Tramvajová trať'!$C$129:$K$647</definedName>
    <definedName name="_xlnm._FilterDatabase" localSheetId="31" hidden="1">'SO 662.1 - Tramvajová tra...'!$C$120:$K$237</definedName>
    <definedName name="_xlnm._FilterDatabase" localSheetId="32" hidden="1">'SO 662.2 - Tramvajová tra...'!$C$120:$K$245</definedName>
    <definedName name="_xlnm._FilterDatabase" localSheetId="33" hidden="1">'SO 663 - Tramvajová trať ...'!$C$122:$K$222</definedName>
    <definedName name="_xlnm._FilterDatabase" localSheetId="34" hidden="1">'SO 664 - Trolejové vedení'!$C$115:$K$250</definedName>
    <definedName name="_xlnm._FilterDatabase" localSheetId="35" hidden="1">'SO 665 - Tramvajová trať ...'!$C$120:$K$170</definedName>
    <definedName name="_xlnm._FilterDatabase" localSheetId="36" hidden="1">'SO 666 - Tramvajová trať ...'!$C$120:$K$208</definedName>
    <definedName name="_xlnm._FilterDatabase" localSheetId="37" hidden="1">'SO 667 - Tramvajová trať ...'!$C$115:$K$244</definedName>
    <definedName name="_xlnm._FilterDatabase" localSheetId="38" hidden="1">'SO 801 - Vegetační úpravy'!$C$121:$K$214</definedName>
    <definedName name="_xlnm._FilterDatabase" localSheetId="11" hidden="1">'SO 821 - Přemístění slabo...'!$C$126:$K$921</definedName>
    <definedName name="_xlnm._FilterDatabase" localSheetId="39" hidden="1">'SO 901 - Mobiliář'!$C$120:$K$180</definedName>
    <definedName name="_xlnm._FilterDatabase" localSheetId="40" hidden="1">'SO 901.1-1 - Kašna stavit...'!$C$123:$K$226</definedName>
    <definedName name="_xlnm._FilterDatabase" localSheetId="41" hidden="1">'SO 901.1-2 - Kašna stavit...'!$C$121:$K$316</definedName>
    <definedName name="_xlnm.Print_Titles" localSheetId="9">'PS 121 - SSZ Údolní - Husova'!$120:$120</definedName>
    <definedName name="_xlnm.Print_Titles" localSheetId="10">'PS 122 - SSZ Údolní - Úvoz'!$129:$129</definedName>
    <definedName name="_xlnm.Print_Titles" localSheetId="0">'Rekapitulace stavby'!$92:$92</definedName>
    <definedName name="_xlnm.Print_Titles" localSheetId="42">'Seznam figur'!$9:$9</definedName>
    <definedName name="_xlnm.Print_Titles" localSheetId="1">'SO 000 - Vedlejší rozpočt...'!$124:$124</definedName>
    <definedName name="_xlnm.Print_Titles" localSheetId="2">'SO 001 - Příprava území'!$119:$119</definedName>
    <definedName name="_xlnm.Print_Titles" localSheetId="3">'SO 101 - Komunikace'!$124:$124</definedName>
    <definedName name="_xlnm.Print_Titles" localSheetId="4">'SO 102 - Chodníky'!$121:$121</definedName>
    <definedName name="_xlnm.Print_Titles" localSheetId="5">'SO 103 - Odstavné a parko...'!$120:$120</definedName>
    <definedName name="_xlnm.Print_Titles" localSheetId="6">'SO 104 - Plochy pro konte...'!$121:$121</definedName>
    <definedName name="_xlnm.Print_Titles" localSheetId="7">'SO 105 - Odvodnění'!$122:$122</definedName>
    <definedName name="_xlnm.Print_Titles" localSheetId="8">'SO 106 - Dopravní značení'!$119:$119</definedName>
    <definedName name="_xlnm.Print_Titles" localSheetId="12">'SO 301 - Kanalizace'!$131:$131</definedName>
    <definedName name="_xlnm.Print_Titles" localSheetId="13">'SO 302.1 - Kanalizační př...'!$128:$128</definedName>
    <definedName name="_xlnm.Print_Titles" localSheetId="14">'SO 302.2 - Kanalizační př...'!$126:$126</definedName>
    <definedName name="_xlnm.Print_Titles" localSheetId="15">'SO 303 - Vodovody'!$129:$129</definedName>
    <definedName name="_xlnm.Print_Titles" localSheetId="16">'SO 304.1 - Vodovodní příp...'!$126:$126</definedName>
    <definedName name="_xlnm.Print_Titles" localSheetId="17">'SO 304.2 - Vodovodní příp...'!$128:$128</definedName>
    <definedName name="_xlnm.Print_Titles" localSheetId="18">'SO 403 - Přípojka NN, kašna'!$120:$120</definedName>
    <definedName name="_xlnm.Print_Titles" localSheetId="19">'SO 431 - Veřejné osvětlen...'!$120:$120</definedName>
    <definedName name="_xlnm.Print_Titles" localSheetId="20">'SO 432 - Veřejné osvětlen...'!$120:$120</definedName>
    <definedName name="_xlnm.Print_Titles" localSheetId="21">'SO 433 - Veřejné osvětlen...'!$120:$120</definedName>
    <definedName name="_xlnm.Print_Titles" localSheetId="22">'SO 452 - Sdělovací kabely...'!$117:$117</definedName>
    <definedName name="_xlnm.Print_Titles" localSheetId="23">'SO 453 - Sdělovací kabely...'!$117:$117</definedName>
    <definedName name="_xlnm.Print_Titles" localSheetId="24">'SO 454 - Sdělovací kabely...'!$117:$117</definedName>
    <definedName name="_xlnm.Print_Titles" localSheetId="25">'SO 455 - Sdělovací kabely...'!$117:$117</definedName>
    <definedName name="_xlnm.Print_Titles" localSheetId="26">'SO 456 - Sdělovací kabely...'!$117:$117</definedName>
    <definedName name="_xlnm.Print_Titles" localSheetId="27">'SO 457 - Sdělovací kabely...'!$117:$117</definedName>
    <definedName name="_xlnm.Print_Titles" localSheetId="28">'SO 501 - Plynovod STPE 16...'!$127:$127</definedName>
    <definedName name="_xlnm.Print_Titles" localSheetId="29">'SO 502 - Plynovod STPE 11...'!$127:$127</definedName>
    <definedName name="_xlnm.Print_Titles" localSheetId="30">'SO 661 - Tramvajová trať'!$129:$129</definedName>
    <definedName name="_xlnm.Print_Titles" localSheetId="31">'SO 662.1 - Tramvajová tra...'!$120:$120</definedName>
    <definedName name="_xlnm.Print_Titles" localSheetId="32">'SO 662.2 - Tramvajová tra...'!$120:$120</definedName>
    <definedName name="_xlnm.Print_Titles" localSheetId="33">'SO 663 - Tramvajová trať ...'!$122:$122</definedName>
    <definedName name="_xlnm.Print_Titles" localSheetId="34">'SO 664 - Trolejové vedení'!$115:$115</definedName>
    <definedName name="_xlnm.Print_Titles" localSheetId="35">'SO 665 - Tramvajová trať ...'!$120:$120</definedName>
    <definedName name="_xlnm.Print_Titles" localSheetId="36">'SO 666 - Tramvajová trať ...'!$120:$120</definedName>
    <definedName name="_xlnm.Print_Titles" localSheetId="37">'SO 667 - Tramvajová trať ...'!$115:$115</definedName>
    <definedName name="_xlnm.Print_Titles" localSheetId="38">'SO 801 - Vegetační úpravy'!$121:$121</definedName>
    <definedName name="_xlnm.Print_Titles" localSheetId="11">'SO 821 - Přemístění slabo...'!$126:$126</definedName>
    <definedName name="_xlnm.Print_Titles" localSheetId="39">'SO 901 - Mobiliář'!$120:$120</definedName>
    <definedName name="_xlnm.Print_Titles" localSheetId="40">'SO 901.1-1 - Kašna stavit...'!$123:$123</definedName>
    <definedName name="_xlnm.Print_Titles" localSheetId="41">'SO 901.1-2 - Kašna stavit...'!$121:$121</definedName>
    <definedName name="_xlnm.Print_Area" localSheetId="9">'PS 121 - SSZ Údolní - Husova'!$C$4:$J$76,'PS 121 - SSZ Údolní - Husova'!$C$82:$J$102,'PS 121 - SSZ Údolní - Husova'!$C$108:$K$183</definedName>
    <definedName name="_xlnm.Print_Area" localSheetId="10">'PS 122 - SSZ Údolní - Úvoz'!$C$4:$J$76,'PS 122 - SSZ Údolní - Úvoz'!$C$82:$J$111,'PS 122 - SSZ Údolní - Úvoz'!$C$117:$K$1214</definedName>
    <definedName name="_xlnm.Print_Area" localSheetId="0">'Rekapitulace stavby'!$D$4:$AO$76,'Rekapitulace stavby'!$C$82:$AQ$136</definedName>
    <definedName name="_xlnm.Print_Area" localSheetId="42">'Seznam figur'!$C$4:$G$169</definedName>
    <definedName name="_xlnm.Print_Area" localSheetId="1">'SO 000 - Vedlejší rozpočt...'!$C$4:$J$76,'SO 000 - Vedlejší rozpočt...'!$C$82:$J$106,'SO 000 - Vedlejší rozpočt...'!$C$112:$K$185</definedName>
    <definedName name="_xlnm.Print_Area" localSheetId="2">'SO 001 - Příprava území'!$C$4:$J$76,'SO 001 - Příprava území'!$C$82:$J$101,'SO 001 - Příprava území'!$C$107:$K$192</definedName>
    <definedName name="_xlnm.Print_Area" localSheetId="3">'SO 101 - Komunikace'!$C$4:$J$76,'SO 101 - Komunikace'!$C$82:$J$106,'SO 101 - Komunikace'!$C$112:$K$550</definedName>
    <definedName name="_xlnm.Print_Area" localSheetId="4">'SO 102 - Chodníky'!$C$4:$J$76,'SO 102 - Chodníky'!$C$82:$J$103,'SO 102 - Chodníky'!$C$109:$K$533</definedName>
    <definedName name="_xlnm.Print_Area" localSheetId="5">'SO 103 - Odstavné a parko...'!$C$4:$J$76,'SO 103 - Odstavné a parko...'!$C$82:$J$102,'SO 103 - Odstavné a parko...'!$C$108:$K$189</definedName>
    <definedName name="_xlnm.Print_Area" localSheetId="6">'SO 104 - Plochy pro konte...'!$C$4:$J$76,'SO 104 - Plochy pro konte...'!$C$82:$J$103,'SO 104 - Plochy pro konte...'!$C$109:$K$304</definedName>
    <definedName name="_xlnm.Print_Area" localSheetId="7">'SO 105 - Odvodnění'!$C$4:$J$76,'SO 105 - Odvodnění'!$C$82:$J$104,'SO 105 - Odvodnění'!$C$110:$K$295</definedName>
    <definedName name="_xlnm.Print_Area" localSheetId="8">'SO 106 - Dopravní značení'!$C$4:$J$76,'SO 106 - Dopravní značení'!$C$82:$J$101,'SO 106 - Dopravní značení'!$C$107:$K$383</definedName>
    <definedName name="_xlnm.Print_Area" localSheetId="12">'SO 301 - Kanalizace'!$C$4:$J$76,'SO 301 - Kanalizace'!$C$82:$J$113,'SO 301 - Kanalizace'!$C$119:$K$1534</definedName>
    <definedName name="_xlnm.Print_Area" localSheetId="13">'SO 302.1 - Kanalizační př...'!$C$4:$J$76,'SO 302.1 - Kanalizační př...'!$C$82:$J$110,'SO 302.1 - Kanalizační př...'!$C$116:$K$827</definedName>
    <definedName name="_xlnm.Print_Area" localSheetId="14">'SO 302.2 - Kanalizační př...'!$C$4:$J$76,'SO 302.2 - Kanalizační př...'!$C$82:$J$108,'SO 302.2 - Kanalizační př...'!$C$114:$K$288</definedName>
    <definedName name="_xlnm.Print_Area" localSheetId="15">'SO 303 - Vodovody'!$C$4:$J$76,'SO 303 - Vodovody'!$C$82:$J$111,'SO 303 - Vodovody'!$C$117:$K$1297</definedName>
    <definedName name="_xlnm.Print_Area" localSheetId="16">'SO 304.1 - Vodovodní příp...'!$C$4:$J$76,'SO 304.1 - Vodovodní příp...'!$C$82:$J$108,'SO 304.1 - Vodovodní příp...'!$C$114:$K$684</definedName>
    <definedName name="_xlnm.Print_Area" localSheetId="17">'SO 304.2 - Vodovodní příp...'!$C$4:$J$76,'SO 304.2 - Vodovodní příp...'!$C$82:$J$110,'SO 304.2 - Vodovodní příp...'!$C$116:$K$314</definedName>
    <definedName name="_xlnm.Print_Area" localSheetId="18">'SO 403 - Přípojka NN, kašna'!$C$4:$J$76,'SO 403 - Přípojka NN, kašna'!$C$82:$J$102,'SO 403 - Přípojka NN, kašna'!$C$108:$K$206</definedName>
    <definedName name="_xlnm.Print_Area" localSheetId="19">'SO 431 - Veřejné osvětlen...'!$C$4:$J$76,'SO 431 - Veřejné osvětlen...'!$C$82:$J$102,'SO 431 - Veřejné osvětlen...'!$C$108:$K$304</definedName>
    <definedName name="_xlnm.Print_Area" localSheetId="20">'SO 432 - Veřejné osvětlen...'!$C$4:$J$76,'SO 432 - Veřejné osvětlen...'!$C$82:$J$102,'SO 432 - Veřejné osvětlen...'!$C$108:$K$250</definedName>
    <definedName name="_xlnm.Print_Area" localSheetId="21">'SO 433 - Veřejné osvětlen...'!$C$4:$J$76,'SO 433 - Veřejné osvětlen...'!$C$82:$J$102,'SO 433 - Veřejné osvětlen...'!$C$108:$K$246</definedName>
    <definedName name="_xlnm.Print_Area" localSheetId="22">'SO 452 - Sdělovací kabely...'!$C$4:$J$76,'SO 452 - Sdělovací kabely...'!$C$82:$J$99,'SO 452 - Sdělovací kabely...'!$C$105:$K$172</definedName>
    <definedName name="_xlnm.Print_Area" localSheetId="23">'SO 453 - Sdělovací kabely...'!$C$4:$J$76,'SO 453 - Sdělovací kabely...'!$C$82:$J$99,'SO 453 - Sdělovací kabely...'!$C$105:$K$182</definedName>
    <definedName name="_xlnm.Print_Area" localSheetId="24">'SO 454 - Sdělovací kabely...'!$C$4:$J$76,'SO 454 - Sdělovací kabely...'!$C$82:$J$99,'SO 454 - Sdělovací kabely...'!$C$105:$K$176</definedName>
    <definedName name="_xlnm.Print_Area" localSheetId="25">'SO 455 - Sdělovací kabely...'!$C$4:$J$76,'SO 455 - Sdělovací kabely...'!$C$82:$J$99,'SO 455 - Sdělovací kabely...'!$C$105:$K$174</definedName>
    <definedName name="_xlnm.Print_Area" localSheetId="26">'SO 456 - Sdělovací kabely...'!$C$4:$J$76,'SO 456 - Sdělovací kabely...'!$C$82:$J$99,'SO 456 - Sdělovací kabely...'!$C$105:$K$162</definedName>
    <definedName name="_xlnm.Print_Area" localSheetId="27">'SO 457 - Sdělovací kabely...'!$C$4:$J$76,'SO 457 - Sdělovací kabely...'!$C$82:$J$99,'SO 457 - Sdělovací kabely...'!$C$105:$K$174</definedName>
    <definedName name="_xlnm.Print_Area" localSheetId="28">'SO 501 - Plynovod STPE 16...'!$C$4:$J$76,'SO 501 - Plynovod STPE 16...'!$C$82:$J$109,'SO 501 - Plynovod STPE 16...'!$C$115:$K$466</definedName>
    <definedName name="_xlnm.Print_Area" localSheetId="29">'SO 502 - Plynovod STPE 11...'!$C$4:$J$76,'SO 502 - Plynovod STPE 11...'!$C$82:$J$109,'SO 502 - Plynovod STPE 11...'!$C$115:$K$435</definedName>
    <definedName name="_xlnm.Print_Area" localSheetId="30">'SO 661 - Tramvajová trať'!$C$4:$J$76,'SO 661 - Tramvajová trať'!$C$82:$J$111,'SO 661 - Tramvajová trať'!$C$117:$K$647</definedName>
    <definedName name="_xlnm.Print_Area" localSheetId="31">'SO 662.1 - Tramvajová tra...'!$C$4:$J$76,'SO 662.1 - Tramvajová tra...'!$C$82:$J$102,'SO 662.1 - Tramvajová tra...'!$C$108:$K$237</definedName>
    <definedName name="_xlnm.Print_Area" localSheetId="32">'SO 662.2 - Tramvajová tra...'!$C$4:$J$76,'SO 662.2 - Tramvajová tra...'!$C$82:$J$102,'SO 662.2 - Tramvajová tra...'!$C$108:$K$245</definedName>
    <definedName name="_xlnm.Print_Area" localSheetId="33">'SO 663 - Tramvajová trať ...'!$C$4:$J$76,'SO 663 - Tramvajová trať ...'!$C$82:$J$104,'SO 663 - Tramvajová trať ...'!$C$110:$K$222</definedName>
    <definedName name="_xlnm.Print_Area" localSheetId="34">'SO 664 - Trolejové vedení'!$C$4:$J$76,'SO 664 - Trolejové vedení'!$C$82:$J$97,'SO 664 - Trolejové vedení'!$C$103:$K$250</definedName>
    <definedName name="_xlnm.Print_Area" localSheetId="35">'SO 665 - Tramvajová trať ...'!$C$4:$J$76,'SO 665 - Tramvajová trať ...'!$C$82:$J$102,'SO 665 - Tramvajová trať ...'!$C$108:$K$170</definedName>
    <definedName name="_xlnm.Print_Area" localSheetId="36">'SO 666 - Tramvajová trať ...'!$C$4:$J$76,'SO 666 - Tramvajová trať ...'!$C$82:$J$102,'SO 666 - Tramvajová trať ...'!$C$108:$K$208</definedName>
    <definedName name="_xlnm.Print_Area" localSheetId="37">'SO 667 - Tramvajová trať ...'!$C$4:$J$76,'SO 667 - Tramvajová trať ...'!$C$82:$J$97,'SO 667 - Tramvajová trať ...'!$C$103:$K$244</definedName>
    <definedName name="_xlnm.Print_Area" localSheetId="38">'SO 801 - Vegetační úpravy'!$C$4:$J$76,'SO 801 - Vegetační úpravy'!$C$82:$J$103,'SO 801 - Vegetační úpravy'!$C$109:$K$214</definedName>
    <definedName name="_xlnm.Print_Area" localSheetId="11">'SO 821 - Přemístění slabo...'!$C$4:$J$76,'SO 821 - Přemístění slabo...'!$C$82:$J$108,'SO 821 - Přemístění slabo...'!$C$114:$K$921</definedName>
    <definedName name="_xlnm.Print_Area" localSheetId="39">'SO 901 - Mobiliář'!$C$4:$J$76,'SO 901 - Mobiliář'!$C$82:$J$102,'SO 901 - Mobiliář'!$C$108:$K$180</definedName>
    <definedName name="_xlnm.Print_Area" localSheetId="40">'SO 901.1-1 - Kašna stavit...'!$C$4:$J$76,'SO 901.1-1 - Kašna stavit...'!$C$82:$J$105,'SO 901.1-1 - Kašna stavit...'!$C$111:$K$226</definedName>
    <definedName name="_xlnm.Print_Area" localSheetId="41">'SO 901.1-2 - Kašna stavit...'!$C$4:$J$76,'SO 901.1-2 - Kašna stavit...'!$C$82:$J$103,'SO 901.1-2 - Kašna stavit...'!$C$109:$K$316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3" l="1"/>
  <c r="J37" i="42"/>
  <c r="J36" i="42"/>
  <c r="AY135" i="1"/>
  <c r="J35" i="42"/>
  <c r="AX135" i="1"/>
  <c r="BI315" i="42"/>
  <c r="BH315" i="42"/>
  <c r="BG315" i="42"/>
  <c r="BF315" i="42"/>
  <c r="T315" i="42"/>
  <c r="T314" i="42"/>
  <c r="R315" i="42"/>
  <c r="R314" i="42"/>
  <c r="P315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7" i="42"/>
  <c r="BH307" i="42"/>
  <c r="BG307" i="42"/>
  <c r="BF307" i="42"/>
  <c r="T307" i="42"/>
  <c r="R307" i="42"/>
  <c r="P307" i="42"/>
  <c r="BI305" i="42"/>
  <c r="BH305" i="42"/>
  <c r="BG305" i="42"/>
  <c r="BF305" i="42"/>
  <c r="T305" i="42"/>
  <c r="R305" i="42"/>
  <c r="P305" i="42"/>
  <c r="BI303" i="42"/>
  <c r="BH303" i="42"/>
  <c r="BG303" i="42"/>
  <c r="BF303" i="42"/>
  <c r="T303" i="42"/>
  <c r="R303" i="42"/>
  <c r="P303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7" i="42"/>
  <c r="BH267" i="42"/>
  <c r="BG267" i="42"/>
  <c r="BF267" i="42"/>
  <c r="T267" i="42"/>
  <c r="R267" i="42"/>
  <c r="P267" i="42"/>
  <c r="BI265" i="42"/>
  <c r="BH265" i="42"/>
  <c r="BG265" i="42"/>
  <c r="BF265" i="42"/>
  <c r="T265" i="42"/>
  <c r="R265" i="42"/>
  <c r="P265" i="42"/>
  <c r="BI263" i="42"/>
  <c r="BH263" i="42"/>
  <c r="BG263" i="42"/>
  <c r="BF263" i="42"/>
  <c r="T263" i="42"/>
  <c r="R263" i="42"/>
  <c r="P263" i="42"/>
  <c r="BI261" i="42"/>
  <c r="BH261" i="42"/>
  <c r="BG261" i="42"/>
  <c r="BF261" i="42"/>
  <c r="T261" i="42"/>
  <c r="R261" i="42"/>
  <c r="P261" i="42"/>
  <c r="BI259" i="42"/>
  <c r="BH259" i="42"/>
  <c r="BG259" i="42"/>
  <c r="BF259" i="42"/>
  <c r="T259" i="42"/>
  <c r="R259" i="42"/>
  <c r="P259" i="42"/>
  <c r="BI257" i="42"/>
  <c r="BH257" i="42"/>
  <c r="BG257" i="42"/>
  <c r="BF257" i="42"/>
  <c r="T257" i="42"/>
  <c r="R257" i="42"/>
  <c r="P257" i="42"/>
  <c r="BI255" i="42"/>
  <c r="BH255" i="42"/>
  <c r="BG255" i="42"/>
  <c r="BF255" i="42"/>
  <c r="T255" i="42"/>
  <c r="R255" i="42"/>
  <c r="P255" i="42"/>
  <c r="BI253" i="42"/>
  <c r="BH253" i="42"/>
  <c r="BG253" i="42"/>
  <c r="BF253" i="42"/>
  <c r="T253" i="42"/>
  <c r="R253" i="42"/>
  <c r="P253" i="42"/>
  <c r="BI251" i="42"/>
  <c r="BH251" i="42"/>
  <c r="BG251" i="42"/>
  <c r="BF251" i="42"/>
  <c r="T251" i="42"/>
  <c r="R251" i="42"/>
  <c r="P251" i="42"/>
  <c r="BI249" i="42"/>
  <c r="BH249" i="42"/>
  <c r="BG249" i="42"/>
  <c r="BF249" i="42"/>
  <c r="T249" i="42"/>
  <c r="R249" i="42"/>
  <c r="P249" i="42"/>
  <c r="BI247" i="42"/>
  <c r="BH247" i="42"/>
  <c r="BG247" i="42"/>
  <c r="BF247" i="42"/>
  <c r="T247" i="42"/>
  <c r="R247" i="42"/>
  <c r="P247" i="42"/>
  <c r="BI245" i="42"/>
  <c r="BH245" i="42"/>
  <c r="BG245" i="42"/>
  <c r="BF245" i="42"/>
  <c r="T245" i="42"/>
  <c r="R245" i="42"/>
  <c r="P245" i="42"/>
  <c r="BI243" i="42"/>
  <c r="BH243" i="42"/>
  <c r="BG243" i="42"/>
  <c r="BF243" i="42"/>
  <c r="T243" i="42"/>
  <c r="R243" i="42"/>
  <c r="P243" i="42"/>
  <c r="BI241" i="42"/>
  <c r="BH241" i="42"/>
  <c r="BG241" i="42"/>
  <c r="BF241" i="42"/>
  <c r="T241" i="42"/>
  <c r="R241" i="42"/>
  <c r="P241" i="42"/>
  <c r="BI239" i="42"/>
  <c r="BH239" i="42"/>
  <c r="BG239" i="42"/>
  <c r="BF239" i="42"/>
  <c r="T239" i="42"/>
  <c r="R239" i="42"/>
  <c r="P239" i="42"/>
  <c r="BI237" i="42"/>
  <c r="BH237" i="42"/>
  <c r="BG237" i="42"/>
  <c r="BF237" i="42"/>
  <c r="T237" i="42"/>
  <c r="R237" i="42"/>
  <c r="P237" i="42"/>
  <c r="BI235" i="42"/>
  <c r="BH235" i="42"/>
  <c r="BG235" i="42"/>
  <c r="BF235" i="42"/>
  <c r="T235" i="42"/>
  <c r="R235" i="42"/>
  <c r="P235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2" i="42"/>
  <c r="BH172" i="42"/>
  <c r="BG172" i="42"/>
  <c r="BF172" i="42"/>
  <c r="T172" i="42"/>
  <c r="R172" i="42"/>
  <c r="P172" i="42"/>
  <c r="BI170" i="42"/>
  <c r="BH170" i="42"/>
  <c r="BG170" i="42"/>
  <c r="BF170" i="42"/>
  <c r="T170" i="42"/>
  <c r="R170" i="42"/>
  <c r="P170" i="42"/>
  <c r="BI168" i="42"/>
  <c r="BH168" i="42"/>
  <c r="BG168" i="42"/>
  <c r="BF168" i="42"/>
  <c r="T168" i="42"/>
  <c r="R168" i="42"/>
  <c r="P168" i="42"/>
  <c r="BI166" i="42"/>
  <c r="BH166" i="42"/>
  <c r="BG166" i="42"/>
  <c r="BF166" i="42"/>
  <c r="T166" i="42"/>
  <c r="R166" i="42"/>
  <c r="P166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1" i="42"/>
  <c r="BH141" i="42"/>
  <c r="BG141" i="42"/>
  <c r="BF141" i="42"/>
  <c r="T141" i="42"/>
  <c r="R141" i="42"/>
  <c r="P141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F116" i="42"/>
  <c r="E114" i="42"/>
  <c r="F89" i="42"/>
  <c r="E87" i="42"/>
  <c r="J24" i="42"/>
  <c r="E24" i="42"/>
  <c r="J119" i="42"/>
  <c r="J23" i="42"/>
  <c r="J21" i="42"/>
  <c r="E21" i="42"/>
  <c r="J118" i="42"/>
  <c r="J20" i="42"/>
  <c r="J18" i="42"/>
  <c r="E18" i="42"/>
  <c r="F119" i="42" s="1"/>
  <c r="J17" i="42"/>
  <c r="J15" i="42"/>
  <c r="E15" i="42"/>
  <c r="F118" i="42"/>
  <c r="J14" i="42"/>
  <c r="J12" i="42"/>
  <c r="J89" i="42" s="1"/>
  <c r="E7" i="42"/>
  <c r="E112" i="42"/>
  <c r="J37" i="41"/>
  <c r="J36" i="41"/>
  <c r="AY134" i="1" s="1"/>
  <c r="J35" i="41"/>
  <c r="AX134" i="1"/>
  <c r="BI225" i="41"/>
  <c r="BH225" i="41"/>
  <c r="BG225" i="41"/>
  <c r="BF225" i="41"/>
  <c r="T225" i="41"/>
  <c r="R225" i="41"/>
  <c r="P225" i="41"/>
  <c r="BI223" i="41"/>
  <c r="BH223" i="41"/>
  <c r="BG223" i="41"/>
  <c r="BF223" i="41"/>
  <c r="T223" i="41"/>
  <c r="R223" i="41"/>
  <c r="P223" i="41"/>
  <c r="BI221" i="41"/>
  <c r="BH221" i="41"/>
  <c r="BG221" i="41"/>
  <c r="BF221" i="41"/>
  <c r="T221" i="41"/>
  <c r="R221" i="41"/>
  <c r="P221" i="41"/>
  <c r="BI219" i="41"/>
  <c r="BH219" i="41"/>
  <c r="BG219" i="41"/>
  <c r="BF219" i="41"/>
  <c r="T219" i="41"/>
  <c r="R219" i="41"/>
  <c r="P219" i="41"/>
  <c r="BI217" i="41"/>
  <c r="BH217" i="41"/>
  <c r="BG217" i="41"/>
  <c r="BF217" i="41"/>
  <c r="T217" i="41"/>
  <c r="R217" i="41"/>
  <c r="P217" i="41"/>
  <c r="BI215" i="41"/>
  <c r="BH215" i="41"/>
  <c r="BG215" i="41"/>
  <c r="BF215" i="41"/>
  <c r="T215" i="41"/>
  <c r="R215" i="41"/>
  <c r="P215" i="41"/>
  <c r="BI213" i="41"/>
  <c r="BH213" i="41"/>
  <c r="BG213" i="41"/>
  <c r="BF213" i="41"/>
  <c r="T213" i="41"/>
  <c r="R213" i="41"/>
  <c r="P213" i="41"/>
  <c r="BI211" i="41"/>
  <c r="BH211" i="41"/>
  <c r="BG211" i="41"/>
  <c r="BF211" i="41"/>
  <c r="T211" i="41"/>
  <c r="R211" i="41"/>
  <c r="P211" i="41"/>
  <c r="BI209" i="41"/>
  <c r="BH209" i="41"/>
  <c r="BG209" i="41"/>
  <c r="BF209" i="41"/>
  <c r="T209" i="41"/>
  <c r="R209" i="41"/>
  <c r="P209" i="41"/>
  <c r="BI207" i="41"/>
  <c r="BH207" i="41"/>
  <c r="BG207" i="41"/>
  <c r="BF207" i="41"/>
  <c r="T207" i="41"/>
  <c r="R207" i="41"/>
  <c r="P207" i="41"/>
  <c r="BI204" i="41"/>
  <c r="BH204" i="41"/>
  <c r="BG204" i="41"/>
  <c r="BF204" i="41"/>
  <c r="T204" i="41"/>
  <c r="T203" i="41"/>
  <c r="R204" i="41"/>
  <c r="R203" i="41"/>
  <c r="P204" i="41"/>
  <c r="P203" i="41"/>
  <c r="BI201" i="41"/>
  <c r="BH201" i="41"/>
  <c r="BG201" i="41"/>
  <c r="BF201" i="41"/>
  <c r="T201" i="41"/>
  <c r="R201" i="41"/>
  <c r="P201" i="41"/>
  <c r="BI199" i="41"/>
  <c r="BH199" i="41"/>
  <c r="BG199" i="41"/>
  <c r="BF199" i="41"/>
  <c r="T199" i="41"/>
  <c r="R199" i="41"/>
  <c r="P199" i="41"/>
  <c r="BI197" i="41"/>
  <c r="BH197" i="41"/>
  <c r="BG197" i="41"/>
  <c r="BF197" i="41"/>
  <c r="T197" i="41"/>
  <c r="R197" i="41"/>
  <c r="P197" i="41"/>
  <c r="BI194" i="41"/>
  <c r="BH194" i="41"/>
  <c r="BG194" i="41"/>
  <c r="BF194" i="41"/>
  <c r="T194" i="41"/>
  <c r="T193" i="41"/>
  <c r="R194" i="41"/>
  <c r="R193" i="41"/>
  <c r="P194" i="41"/>
  <c r="P193" i="41" s="1"/>
  <c r="BI191" i="41"/>
  <c r="BH191" i="41"/>
  <c r="BG191" i="41"/>
  <c r="BF191" i="41"/>
  <c r="T191" i="41"/>
  <c r="R191" i="41"/>
  <c r="P191" i="41"/>
  <c r="BI189" i="41"/>
  <c r="BH189" i="41"/>
  <c r="BG189" i="41"/>
  <c r="BF189" i="41"/>
  <c r="T189" i="41"/>
  <c r="R189" i="41"/>
  <c r="P189" i="41"/>
  <c r="BI187" i="41"/>
  <c r="BH187" i="41"/>
  <c r="BG187" i="41"/>
  <c r="BF187" i="41"/>
  <c r="T187" i="41"/>
  <c r="R187" i="41"/>
  <c r="P187" i="41"/>
  <c r="BI184" i="41"/>
  <c r="BH184" i="41"/>
  <c r="BG184" i="41"/>
  <c r="BF184" i="41"/>
  <c r="T184" i="41"/>
  <c r="R184" i="41"/>
  <c r="P184" i="41"/>
  <c r="BI182" i="41"/>
  <c r="BH182" i="41"/>
  <c r="BG182" i="41"/>
  <c r="BF182" i="41"/>
  <c r="T182" i="41"/>
  <c r="R182" i="41"/>
  <c r="P182" i="41"/>
  <c r="BI180" i="41"/>
  <c r="BH180" i="41"/>
  <c r="BG180" i="41"/>
  <c r="BF180" i="41"/>
  <c r="T180" i="41"/>
  <c r="R180" i="41"/>
  <c r="P180" i="41"/>
  <c r="BI178" i="41"/>
  <c r="BH178" i="41"/>
  <c r="BG178" i="41"/>
  <c r="BF178" i="41"/>
  <c r="T178" i="41"/>
  <c r="R178" i="41"/>
  <c r="P178" i="41"/>
  <c r="BI176" i="41"/>
  <c r="BH176" i="41"/>
  <c r="BG176" i="41"/>
  <c r="BF176" i="41"/>
  <c r="T176" i="41"/>
  <c r="R176" i="41"/>
  <c r="P176" i="41"/>
  <c r="BI173" i="41"/>
  <c r="BH173" i="41"/>
  <c r="BG173" i="41"/>
  <c r="BF173" i="41"/>
  <c r="T173" i="41"/>
  <c r="R173" i="41"/>
  <c r="P173" i="41"/>
  <c r="BI171" i="41"/>
  <c r="BH171" i="41"/>
  <c r="BG171" i="41"/>
  <c r="BF171" i="41"/>
  <c r="T171" i="41"/>
  <c r="R171" i="41"/>
  <c r="P171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65" i="41"/>
  <c r="BH165" i="41"/>
  <c r="BG165" i="41"/>
  <c r="BF165" i="41"/>
  <c r="T165" i="41"/>
  <c r="R165" i="41"/>
  <c r="P165" i="41"/>
  <c r="BI163" i="41"/>
  <c r="BH163" i="41"/>
  <c r="BG163" i="41"/>
  <c r="BF163" i="41"/>
  <c r="T163" i="41"/>
  <c r="R163" i="41"/>
  <c r="P163" i="41"/>
  <c r="BI161" i="41"/>
  <c r="BH161" i="41"/>
  <c r="BG161" i="41"/>
  <c r="BF161" i="41"/>
  <c r="T161" i="41"/>
  <c r="R161" i="41"/>
  <c r="P161" i="41"/>
  <c r="BI159" i="41"/>
  <c r="BH159" i="41"/>
  <c r="BG159" i="41"/>
  <c r="BF159" i="41"/>
  <c r="T159" i="41"/>
  <c r="R159" i="41"/>
  <c r="P159" i="41"/>
  <c r="BI157" i="41"/>
  <c r="BH157" i="41"/>
  <c r="BG157" i="41"/>
  <c r="BF157" i="41"/>
  <c r="T157" i="41"/>
  <c r="R157" i="41"/>
  <c r="P157" i="41"/>
  <c r="BI154" i="41"/>
  <c r="BH154" i="41"/>
  <c r="BG154" i="41"/>
  <c r="BF154" i="41"/>
  <c r="T154" i="41"/>
  <c r="R154" i="41"/>
  <c r="P154" i="41"/>
  <c r="BI152" i="41"/>
  <c r="BH152" i="41"/>
  <c r="BG152" i="41"/>
  <c r="BF152" i="41"/>
  <c r="T152" i="41"/>
  <c r="R152" i="41"/>
  <c r="P152" i="41"/>
  <c r="BI150" i="41"/>
  <c r="BH150" i="41"/>
  <c r="BG150" i="41"/>
  <c r="BF150" i="41"/>
  <c r="T150" i="41"/>
  <c r="R150" i="41"/>
  <c r="P150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4" i="41"/>
  <c r="BH144" i="41"/>
  <c r="BG144" i="41"/>
  <c r="BF144" i="41"/>
  <c r="T144" i="41"/>
  <c r="R144" i="41"/>
  <c r="P144" i="41"/>
  <c r="BI140" i="41"/>
  <c r="BH140" i="41"/>
  <c r="BG140" i="41"/>
  <c r="BF140" i="41"/>
  <c r="T140" i="41"/>
  <c r="R140" i="41"/>
  <c r="P140" i="41"/>
  <c r="BI138" i="41"/>
  <c r="BH138" i="41"/>
  <c r="BG138" i="41"/>
  <c r="BF138" i="41"/>
  <c r="T138" i="41"/>
  <c r="R138" i="41"/>
  <c r="P138" i="41"/>
  <c r="BI136" i="41"/>
  <c r="BH136" i="41"/>
  <c r="BG136" i="41"/>
  <c r="BF136" i="41"/>
  <c r="T136" i="41"/>
  <c r="R136" i="41"/>
  <c r="P136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BI128" i="41"/>
  <c r="BH128" i="41"/>
  <c r="BG128" i="41"/>
  <c r="BF128" i="41"/>
  <c r="T128" i="41"/>
  <c r="R128" i="41"/>
  <c r="P128" i="41"/>
  <c r="BI126" i="41"/>
  <c r="BH126" i="41"/>
  <c r="BG126" i="41"/>
  <c r="BF126" i="41"/>
  <c r="T126" i="41"/>
  <c r="R126" i="41"/>
  <c r="P126" i="41"/>
  <c r="F118" i="41"/>
  <c r="E116" i="41"/>
  <c r="F89" i="41"/>
  <c r="E87" i="41"/>
  <c r="J24" i="41"/>
  <c r="E24" i="41"/>
  <c r="J121" i="41"/>
  <c r="J23" i="41"/>
  <c r="J21" i="41"/>
  <c r="E21" i="41"/>
  <c r="J91" i="41"/>
  <c r="J20" i="41"/>
  <c r="J18" i="41"/>
  <c r="E18" i="41"/>
  <c r="F121" i="41"/>
  <c r="J17" i="41"/>
  <c r="J15" i="41"/>
  <c r="E15" i="41"/>
  <c r="F120" i="41"/>
  <c r="J14" i="41"/>
  <c r="J12" i="41"/>
  <c r="J118" i="41"/>
  <c r="E7" i="41"/>
  <c r="E114" i="41"/>
  <c r="J37" i="40"/>
  <c r="J36" i="40"/>
  <c r="AY133" i="1"/>
  <c r="J35" i="40"/>
  <c r="AX133" i="1"/>
  <c r="BI179" i="40"/>
  <c r="BH179" i="40"/>
  <c r="BG179" i="40"/>
  <c r="BF179" i="40"/>
  <c r="T179" i="40"/>
  <c r="T178" i="40"/>
  <c r="R179" i="40"/>
  <c r="R178" i="40" s="1"/>
  <c r="P179" i="40"/>
  <c r="P178" i="40"/>
  <c r="BI176" i="40"/>
  <c r="BH176" i="40"/>
  <c r="BG176" i="40"/>
  <c r="BF176" i="40"/>
  <c r="T176" i="40"/>
  <c r="R176" i="40"/>
  <c r="P176" i="40"/>
  <c r="BI174" i="40"/>
  <c r="BH174" i="40"/>
  <c r="BG174" i="40"/>
  <c r="BF174" i="40"/>
  <c r="T174" i="40"/>
  <c r="R174" i="40"/>
  <c r="P174" i="40"/>
  <c r="BI173" i="40"/>
  <c r="BH173" i="40"/>
  <c r="BG173" i="40"/>
  <c r="BF173" i="40"/>
  <c r="T173" i="40"/>
  <c r="R173" i="40"/>
  <c r="P173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6" i="40"/>
  <c r="BH166" i="40"/>
  <c r="BG166" i="40"/>
  <c r="BF166" i="40"/>
  <c r="T166" i="40"/>
  <c r="R166" i="40"/>
  <c r="P166" i="40"/>
  <c r="BI165" i="40"/>
  <c r="BH165" i="40"/>
  <c r="BG165" i="40"/>
  <c r="BF165" i="40"/>
  <c r="T165" i="40"/>
  <c r="R165" i="40"/>
  <c r="P165" i="40"/>
  <c r="BI162" i="40"/>
  <c r="BH162" i="40"/>
  <c r="BG162" i="40"/>
  <c r="BF162" i="40"/>
  <c r="T162" i="40"/>
  <c r="R162" i="40"/>
  <c r="P162" i="40"/>
  <c r="BI161" i="40"/>
  <c r="BH161" i="40"/>
  <c r="BG161" i="40"/>
  <c r="BF161" i="40"/>
  <c r="T161" i="40"/>
  <c r="R161" i="40"/>
  <c r="P161" i="40"/>
  <c r="BI160" i="40"/>
  <c r="BH160" i="40"/>
  <c r="BG160" i="40"/>
  <c r="BF160" i="40"/>
  <c r="T160" i="40"/>
  <c r="R160" i="40"/>
  <c r="P160" i="40"/>
  <c r="BI155" i="40"/>
  <c r="BH155" i="40"/>
  <c r="BG155" i="40"/>
  <c r="BF155" i="40"/>
  <c r="T155" i="40"/>
  <c r="R155" i="40"/>
  <c r="P155" i="40"/>
  <c r="BI154" i="40"/>
  <c r="BH154" i="40"/>
  <c r="BG154" i="40"/>
  <c r="BF154" i="40"/>
  <c r="T154" i="40"/>
  <c r="R154" i="40"/>
  <c r="P154" i="40"/>
  <c r="BI152" i="40"/>
  <c r="BH152" i="40"/>
  <c r="BG152" i="40"/>
  <c r="BF152" i="40"/>
  <c r="T152" i="40"/>
  <c r="R152" i="40"/>
  <c r="P152" i="40"/>
  <c r="BI143" i="40"/>
  <c r="BH143" i="40"/>
  <c r="BG143" i="40"/>
  <c r="BF143" i="40"/>
  <c r="T143" i="40"/>
  <c r="T142" i="40"/>
  <c r="R143" i="40"/>
  <c r="R142" i="40" s="1"/>
  <c r="P143" i="40"/>
  <c r="P142" i="40" s="1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2" i="40"/>
  <c r="BH132" i="40"/>
  <c r="BG132" i="40"/>
  <c r="BF132" i="40"/>
  <c r="T132" i="40"/>
  <c r="R132" i="40"/>
  <c r="P132" i="40"/>
  <c r="BI124" i="40"/>
  <c r="BH124" i="40"/>
  <c r="BG124" i="40"/>
  <c r="BF124" i="40"/>
  <c r="T124" i="40"/>
  <c r="R124" i="40"/>
  <c r="P124" i="40"/>
  <c r="F115" i="40"/>
  <c r="E113" i="40"/>
  <c r="F89" i="40"/>
  <c r="E87" i="40"/>
  <c r="J24" i="40"/>
  <c r="E24" i="40"/>
  <c r="J92" i="40"/>
  <c r="J23" i="40"/>
  <c r="J21" i="40"/>
  <c r="E21" i="40"/>
  <c r="J117" i="40"/>
  <c r="J20" i="40"/>
  <c r="J18" i="40"/>
  <c r="E18" i="40"/>
  <c r="F118" i="40" s="1"/>
  <c r="J17" i="40"/>
  <c r="J15" i="40"/>
  <c r="E15" i="40"/>
  <c r="F91" i="40"/>
  <c r="J14" i="40"/>
  <c r="J12" i="40"/>
  <c r="J115" i="40"/>
  <c r="E7" i="40"/>
  <c r="E111" i="40"/>
  <c r="J37" i="39"/>
  <c r="J36" i="39"/>
  <c r="AY132" i="1" s="1"/>
  <c r="J35" i="39"/>
  <c r="AX132" i="1"/>
  <c r="BI213" i="39"/>
  <c r="BH213" i="39"/>
  <c r="BG213" i="39"/>
  <c r="BF213" i="39"/>
  <c r="T213" i="39"/>
  <c r="T212" i="39"/>
  <c r="R213" i="39"/>
  <c r="R212" i="39" s="1"/>
  <c r="P213" i="39"/>
  <c r="P212" i="39"/>
  <c r="BI210" i="39"/>
  <c r="BH210" i="39"/>
  <c r="BG210" i="39"/>
  <c r="BF210" i="39"/>
  <c r="T210" i="39"/>
  <c r="T209" i="39"/>
  <c r="R210" i="39"/>
  <c r="R209" i="39"/>
  <c r="P210" i="39"/>
  <c r="P209" i="39" s="1"/>
  <c r="BI207" i="39"/>
  <c r="BH207" i="39"/>
  <c r="BG207" i="39"/>
  <c r="BF207" i="39"/>
  <c r="T207" i="39"/>
  <c r="R207" i="39"/>
  <c r="P207" i="39"/>
  <c r="BI205" i="39"/>
  <c r="BH205" i="39"/>
  <c r="BG205" i="39"/>
  <c r="BF205" i="39"/>
  <c r="T205" i="39"/>
  <c r="R205" i="39"/>
  <c r="P205" i="39"/>
  <c r="BI203" i="39"/>
  <c r="BH203" i="39"/>
  <c r="BG203" i="39"/>
  <c r="BF203" i="39"/>
  <c r="T203" i="39"/>
  <c r="R203" i="39"/>
  <c r="P203" i="39"/>
  <c r="BI198" i="39"/>
  <c r="BH198" i="39"/>
  <c r="BG198" i="39"/>
  <c r="BF198" i="39"/>
  <c r="T198" i="39"/>
  <c r="R198" i="39"/>
  <c r="P198" i="39"/>
  <c r="BI194" i="39"/>
  <c r="BH194" i="39"/>
  <c r="BG194" i="39"/>
  <c r="BF194" i="39"/>
  <c r="T194" i="39"/>
  <c r="R194" i="39"/>
  <c r="P194" i="39"/>
  <c r="BI192" i="39"/>
  <c r="BH192" i="39"/>
  <c r="BG192" i="39"/>
  <c r="BF192" i="39"/>
  <c r="T192" i="39"/>
  <c r="R192" i="39"/>
  <c r="P192" i="39"/>
  <c r="BI190" i="39"/>
  <c r="BH190" i="39"/>
  <c r="BG190" i="39"/>
  <c r="BF190" i="39"/>
  <c r="T190" i="39"/>
  <c r="R190" i="39"/>
  <c r="P190" i="39"/>
  <c r="BI188" i="39"/>
  <c r="BH188" i="39"/>
  <c r="BG188" i="39"/>
  <c r="BF188" i="39"/>
  <c r="T188" i="39"/>
  <c r="R188" i="39"/>
  <c r="P188" i="39"/>
  <c r="BI186" i="39"/>
  <c r="BH186" i="39"/>
  <c r="BG186" i="39"/>
  <c r="BF186" i="39"/>
  <c r="T186" i="39"/>
  <c r="R186" i="39"/>
  <c r="P186" i="39"/>
  <c r="BI183" i="39"/>
  <c r="BH183" i="39"/>
  <c r="BG183" i="39"/>
  <c r="BF183" i="39"/>
  <c r="T183" i="39"/>
  <c r="R183" i="39"/>
  <c r="P183" i="39"/>
  <c r="BI179" i="39"/>
  <c r="BH179" i="39"/>
  <c r="BG179" i="39"/>
  <c r="BF179" i="39"/>
  <c r="T179" i="39"/>
  <c r="R179" i="39"/>
  <c r="P179" i="39"/>
  <c r="BI177" i="39"/>
  <c r="BH177" i="39"/>
  <c r="BG177" i="39"/>
  <c r="BF177" i="39"/>
  <c r="T177" i="39"/>
  <c r="R177" i="39"/>
  <c r="P177" i="39"/>
  <c r="BI173" i="39"/>
  <c r="BH173" i="39"/>
  <c r="BG173" i="39"/>
  <c r="BF173" i="39"/>
  <c r="T173" i="39"/>
  <c r="R173" i="39"/>
  <c r="P173" i="39"/>
  <c r="BI171" i="39"/>
  <c r="BH171" i="39"/>
  <c r="BG171" i="39"/>
  <c r="BF171" i="39"/>
  <c r="T171" i="39"/>
  <c r="R171" i="39"/>
  <c r="P171" i="39"/>
  <c r="BI169" i="39"/>
  <c r="BH169" i="39"/>
  <c r="BG169" i="39"/>
  <c r="BF169" i="39"/>
  <c r="T169" i="39"/>
  <c r="R169" i="39"/>
  <c r="P169" i="39"/>
  <c r="BI167" i="39"/>
  <c r="BH167" i="39"/>
  <c r="BG167" i="39"/>
  <c r="BF167" i="39"/>
  <c r="T167" i="39"/>
  <c r="R167" i="39"/>
  <c r="P167" i="39"/>
  <c r="BI165" i="39"/>
  <c r="BH165" i="39"/>
  <c r="BG165" i="39"/>
  <c r="BF165" i="39"/>
  <c r="T165" i="39"/>
  <c r="R165" i="39"/>
  <c r="P165" i="39"/>
  <c r="BI163" i="39"/>
  <c r="BH163" i="39"/>
  <c r="BG163" i="39"/>
  <c r="BF163" i="39"/>
  <c r="T163" i="39"/>
  <c r="R163" i="39"/>
  <c r="P163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3" i="39"/>
  <c r="BH153" i="39"/>
  <c r="BG153" i="39"/>
  <c r="BF153" i="39"/>
  <c r="T153" i="39"/>
  <c r="R153" i="39"/>
  <c r="P153" i="39"/>
  <c r="BI151" i="39"/>
  <c r="BH151" i="39"/>
  <c r="BG151" i="39"/>
  <c r="BF151" i="39"/>
  <c r="T151" i="39"/>
  <c r="R151" i="39"/>
  <c r="P151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6" i="39"/>
  <c r="BH126" i="39"/>
  <c r="BG126" i="39"/>
  <c r="BF126" i="39"/>
  <c r="T126" i="39"/>
  <c r="R126" i="39"/>
  <c r="P126" i="39"/>
  <c r="BI124" i="39"/>
  <c r="BH124" i="39"/>
  <c r="BG124" i="39"/>
  <c r="BF124" i="39"/>
  <c r="T124" i="39"/>
  <c r="R124" i="39"/>
  <c r="P124" i="39"/>
  <c r="F116" i="39"/>
  <c r="E114" i="39"/>
  <c r="F89" i="39"/>
  <c r="E87" i="39"/>
  <c r="J24" i="39"/>
  <c r="E24" i="39"/>
  <c r="J92" i="39" s="1"/>
  <c r="J23" i="39"/>
  <c r="J21" i="39"/>
  <c r="E21" i="39"/>
  <c r="J91" i="39"/>
  <c r="J20" i="39"/>
  <c r="J18" i="39"/>
  <c r="E18" i="39"/>
  <c r="F119" i="39"/>
  <c r="J17" i="39"/>
  <c r="J15" i="39"/>
  <c r="E15" i="39"/>
  <c r="F118" i="39" s="1"/>
  <c r="J14" i="39"/>
  <c r="J12" i="39"/>
  <c r="J116" i="39"/>
  <c r="E7" i="39"/>
  <c r="E112" i="39" s="1"/>
  <c r="J37" i="38"/>
  <c r="J36" i="38"/>
  <c r="AY131" i="1"/>
  <c r="J35" i="38"/>
  <c r="AX131" i="1" s="1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5" i="38"/>
  <c r="BH235" i="38"/>
  <c r="BG235" i="38"/>
  <c r="BF235" i="38"/>
  <c r="T235" i="38"/>
  <c r="R235" i="38"/>
  <c r="P235" i="38"/>
  <c r="BI233" i="38"/>
  <c r="BH233" i="38"/>
  <c r="BG233" i="38"/>
  <c r="BF233" i="38"/>
  <c r="T233" i="38"/>
  <c r="R233" i="38"/>
  <c r="P233" i="38"/>
  <c r="BI231" i="38"/>
  <c r="BH231" i="38"/>
  <c r="BG231" i="38"/>
  <c r="BF231" i="38"/>
  <c r="T231" i="38"/>
  <c r="R231" i="38"/>
  <c r="P231" i="38"/>
  <c r="BI229" i="38"/>
  <c r="BH229" i="38"/>
  <c r="BG229" i="38"/>
  <c r="BF229" i="38"/>
  <c r="T229" i="38"/>
  <c r="R229" i="38"/>
  <c r="P229" i="38"/>
  <c r="BI227" i="38"/>
  <c r="BH227" i="38"/>
  <c r="BG227" i="38"/>
  <c r="BF227" i="38"/>
  <c r="T227" i="38"/>
  <c r="R227" i="38"/>
  <c r="P227" i="38"/>
  <c r="BI225" i="38"/>
  <c r="BH225" i="38"/>
  <c r="BG225" i="38"/>
  <c r="BF225" i="38"/>
  <c r="T225" i="38"/>
  <c r="R225" i="38"/>
  <c r="P225" i="38"/>
  <c r="BI223" i="38"/>
  <c r="BH223" i="38"/>
  <c r="BG223" i="38"/>
  <c r="BF223" i="38"/>
  <c r="T223" i="38"/>
  <c r="R223" i="38"/>
  <c r="P223" i="38"/>
  <c r="BI221" i="38"/>
  <c r="BH221" i="38"/>
  <c r="BG221" i="38"/>
  <c r="BF221" i="38"/>
  <c r="T221" i="38"/>
  <c r="R221" i="38"/>
  <c r="P221" i="38"/>
  <c r="BI219" i="38"/>
  <c r="BH219" i="38"/>
  <c r="BG219" i="38"/>
  <c r="BF219" i="38"/>
  <c r="T219" i="38"/>
  <c r="R219" i="38"/>
  <c r="P219" i="38"/>
  <c r="BI217" i="38"/>
  <c r="BH217" i="38"/>
  <c r="BG217" i="38"/>
  <c r="BF217" i="38"/>
  <c r="T217" i="38"/>
  <c r="R217" i="38"/>
  <c r="P217" i="38"/>
  <c r="BI215" i="38"/>
  <c r="BH215" i="38"/>
  <c r="BG215" i="38"/>
  <c r="BF215" i="38"/>
  <c r="T215" i="38"/>
  <c r="R215" i="38"/>
  <c r="P215" i="38"/>
  <c r="BI213" i="38"/>
  <c r="BH213" i="38"/>
  <c r="BG213" i="38"/>
  <c r="BF213" i="38"/>
  <c r="T213" i="38"/>
  <c r="R213" i="38"/>
  <c r="P213" i="38"/>
  <c r="BI211" i="38"/>
  <c r="BH211" i="38"/>
  <c r="BG211" i="38"/>
  <c r="BF211" i="38"/>
  <c r="T211" i="38"/>
  <c r="R211" i="38"/>
  <c r="P211" i="38"/>
  <c r="BI209" i="38"/>
  <c r="BH209" i="38"/>
  <c r="BG209" i="38"/>
  <c r="BF209" i="38"/>
  <c r="T209" i="38"/>
  <c r="R209" i="38"/>
  <c r="P209" i="38"/>
  <c r="BI207" i="38"/>
  <c r="BH207" i="38"/>
  <c r="BG207" i="38"/>
  <c r="BF207" i="38"/>
  <c r="T207" i="38"/>
  <c r="R207" i="38"/>
  <c r="P207" i="38"/>
  <c r="BI205" i="38"/>
  <c r="BH205" i="38"/>
  <c r="BG205" i="38"/>
  <c r="BF205" i="38"/>
  <c r="T205" i="38"/>
  <c r="R205" i="38"/>
  <c r="P205" i="38"/>
  <c r="BI203" i="38"/>
  <c r="BH203" i="38"/>
  <c r="BG203" i="38"/>
  <c r="BF203" i="38"/>
  <c r="T203" i="38"/>
  <c r="R203" i="38"/>
  <c r="P203" i="38"/>
  <c r="BI201" i="38"/>
  <c r="BH201" i="38"/>
  <c r="BG201" i="38"/>
  <c r="BF201" i="38"/>
  <c r="T201" i="38"/>
  <c r="R201" i="38"/>
  <c r="P201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7" i="38"/>
  <c r="BH187" i="38"/>
  <c r="BG187" i="38"/>
  <c r="BF187" i="38"/>
  <c r="T187" i="38"/>
  <c r="R187" i="38"/>
  <c r="P187" i="38"/>
  <c r="BI185" i="38"/>
  <c r="BH185" i="38"/>
  <c r="BG185" i="38"/>
  <c r="BF185" i="38"/>
  <c r="T185" i="38"/>
  <c r="R185" i="38"/>
  <c r="P185" i="38"/>
  <c r="BI183" i="38"/>
  <c r="BH183" i="38"/>
  <c r="BG183" i="38"/>
  <c r="BF183" i="38"/>
  <c r="T183" i="38"/>
  <c r="R183" i="38"/>
  <c r="P183" i="38"/>
  <c r="BI181" i="38"/>
  <c r="BH181" i="38"/>
  <c r="BG181" i="38"/>
  <c r="BF181" i="38"/>
  <c r="T181" i="38"/>
  <c r="R181" i="38"/>
  <c r="P181" i="38"/>
  <c r="BI179" i="38"/>
  <c r="BH179" i="38"/>
  <c r="BG179" i="38"/>
  <c r="BF179" i="38"/>
  <c r="T179" i="38"/>
  <c r="R179" i="38"/>
  <c r="P179" i="38"/>
  <c r="BI177" i="38"/>
  <c r="BH177" i="38"/>
  <c r="BG177" i="38"/>
  <c r="BF177" i="38"/>
  <c r="T177" i="38"/>
  <c r="R177" i="38"/>
  <c r="P177" i="38"/>
  <c r="BI175" i="38"/>
  <c r="BH175" i="38"/>
  <c r="BG175" i="38"/>
  <c r="BF175" i="38"/>
  <c r="T175" i="38"/>
  <c r="R175" i="38"/>
  <c r="P175" i="38"/>
  <c r="BI173" i="38"/>
  <c r="BH173" i="38"/>
  <c r="BG173" i="38"/>
  <c r="BF173" i="38"/>
  <c r="T173" i="38"/>
  <c r="R173" i="38"/>
  <c r="P173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3" i="38"/>
  <c r="BH163" i="38"/>
  <c r="BG163" i="38"/>
  <c r="BF163" i="38"/>
  <c r="T163" i="38"/>
  <c r="R163" i="38"/>
  <c r="P163" i="38"/>
  <c r="BI161" i="38"/>
  <c r="BH161" i="38"/>
  <c r="BG161" i="38"/>
  <c r="BF161" i="38"/>
  <c r="T161" i="38"/>
  <c r="R161" i="38"/>
  <c r="P161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5" i="38"/>
  <c r="BH155" i="38"/>
  <c r="BG155" i="38"/>
  <c r="BF155" i="38"/>
  <c r="T155" i="38"/>
  <c r="R155" i="38"/>
  <c r="P155" i="38"/>
  <c r="BI153" i="38"/>
  <c r="BH153" i="38"/>
  <c r="BG153" i="38"/>
  <c r="BF153" i="38"/>
  <c r="T153" i="38"/>
  <c r="R153" i="38"/>
  <c r="P153" i="38"/>
  <c r="BI151" i="38"/>
  <c r="BH151" i="38"/>
  <c r="BG151" i="38"/>
  <c r="BF151" i="38"/>
  <c r="T151" i="38"/>
  <c r="R151" i="38"/>
  <c r="P151" i="38"/>
  <c r="BI149" i="38"/>
  <c r="BH149" i="38"/>
  <c r="BG149" i="38"/>
  <c r="BF149" i="38"/>
  <c r="T149" i="38"/>
  <c r="R149" i="38"/>
  <c r="P149" i="38"/>
  <c r="BI147" i="38"/>
  <c r="BH147" i="38"/>
  <c r="BG147" i="38"/>
  <c r="BF147" i="38"/>
  <c r="T147" i="38"/>
  <c r="R147" i="38"/>
  <c r="P147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1" i="38"/>
  <c r="BH141" i="38"/>
  <c r="BG141" i="38"/>
  <c r="BF141" i="38"/>
  <c r="T141" i="38"/>
  <c r="R141" i="38"/>
  <c r="P141" i="38"/>
  <c r="BI139" i="38"/>
  <c r="BH139" i="38"/>
  <c r="BG139" i="38"/>
  <c r="BF139" i="38"/>
  <c r="T139" i="38"/>
  <c r="R139" i="38"/>
  <c r="P139" i="38"/>
  <c r="BI137" i="38"/>
  <c r="BH137" i="38"/>
  <c r="BG137" i="38"/>
  <c r="BF137" i="38"/>
  <c r="T137" i="38"/>
  <c r="R137" i="38"/>
  <c r="P137" i="38"/>
  <c r="BI135" i="38"/>
  <c r="BH135" i="38"/>
  <c r="BG135" i="38"/>
  <c r="BF135" i="38"/>
  <c r="T135" i="38"/>
  <c r="R135" i="38"/>
  <c r="P135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29" i="38"/>
  <c r="BH129" i="38"/>
  <c r="BG129" i="38"/>
  <c r="BF129" i="38"/>
  <c r="T129" i="38"/>
  <c r="R129" i="38"/>
  <c r="P129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7" i="38"/>
  <c r="BH117" i="38"/>
  <c r="BG117" i="38"/>
  <c r="BF117" i="38"/>
  <c r="T117" i="38"/>
  <c r="R117" i="38"/>
  <c r="P117" i="38"/>
  <c r="F110" i="38"/>
  <c r="E108" i="38"/>
  <c r="F89" i="38"/>
  <c r="E87" i="38"/>
  <c r="J24" i="38"/>
  <c r="E24" i="38"/>
  <c r="J92" i="38" s="1"/>
  <c r="J23" i="38"/>
  <c r="J21" i="38"/>
  <c r="E21" i="38"/>
  <c r="J112" i="38"/>
  <c r="J20" i="38"/>
  <c r="J18" i="38"/>
  <c r="E18" i="38"/>
  <c r="F92" i="38" s="1"/>
  <c r="J17" i="38"/>
  <c r="J15" i="38"/>
  <c r="E15" i="38"/>
  <c r="F91" i="38" s="1"/>
  <c r="J14" i="38"/>
  <c r="J12" i="38"/>
  <c r="J89" i="38" s="1"/>
  <c r="E7" i="38"/>
  <c r="E85" i="38"/>
  <c r="J37" i="37"/>
  <c r="J36" i="37"/>
  <c r="AY130" i="1" s="1"/>
  <c r="J35" i="37"/>
  <c r="AX130" i="1" s="1"/>
  <c r="BI207" i="37"/>
  <c r="BH207" i="37"/>
  <c r="BG207" i="37"/>
  <c r="BF207" i="37"/>
  <c r="T207" i="37"/>
  <c r="R207" i="37"/>
  <c r="P207" i="37"/>
  <c r="BI205" i="37"/>
  <c r="BH205" i="37"/>
  <c r="BG205" i="37"/>
  <c r="BF205" i="37"/>
  <c r="T205" i="37"/>
  <c r="R205" i="37"/>
  <c r="P205" i="37"/>
  <c r="BI203" i="37"/>
  <c r="BH203" i="37"/>
  <c r="BG203" i="37"/>
  <c r="BF203" i="37"/>
  <c r="T203" i="37"/>
  <c r="R203" i="37"/>
  <c r="P203" i="37"/>
  <c r="BI201" i="37"/>
  <c r="BH201" i="37"/>
  <c r="BG201" i="37"/>
  <c r="BF201" i="37"/>
  <c r="T201" i="37"/>
  <c r="R201" i="37"/>
  <c r="P201" i="37"/>
  <c r="BI199" i="37"/>
  <c r="BH199" i="37"/>
  <c r="BG199" i="37"/>
  <c r="BF199" i="37"/>
  <c r="T199" i="37"/>
  <c r="R199" i="37"/>
  <c r="P199" i="37"/>
  <c r="BI197" i="37"/>
  <c r="BH197" i="37"/>
  <c r="BG197" i="37"/>
  <c r="BF197" i="37"/>
  <c r="T197" i="37"/>
  <c r="R197" i="37"/>
  <c r="P197" i="37"/>
  <c r="BI195" i="37"/>
  <c r="BH195" i="37"/>
  <c r="BG195" i="37"/>
  <c r="BF195" i="37"/>
  <c r="T195" i="37"/>
  <c r="R195" i="37"/>
  <c r="P195" i="37"/>
  <c r="BI193" i="37"/>
  <c r="BH193" i="37"/>
  <c r="BG193" i="37"/>
  <c r="BF193" i="37"/>
  <c r="T193" i="37"/>
  <c r="R193" i="37"/>
  <c r="P193" i="37"/>
  <c r="BI191" i="37"/>
  <c r="BH191" i="37"/>
  <c r="BG191" i="37"/>
  <c r="BF191" i="37"/>
  <c r="T191" i="37"/>
  <c r="R191" i="37"/>
  <c r="P191" i="37"/>
  <c r="BI189" i="37"/>
  <c r="BH189" i="37"/>
  <c r="BG189" i="37"/>
  <c r="BF189" i="37"/>
  <c r="T189" i="37"/>
  <c r="R189" i="37"/>
  <c r="P189" i="37"/>
  <c r="BI187" i="37"/>
  <c r="BH187" i="37"/>
  <c r="BG187" i="37"/>
  <c r="BF187" i="37"/>
  <c r="T187" i="37"/>
  <c r="R187" i="37"/>
  <c r="P187" i="37"/>
  <c r="BI185" i="37"/>
  <c r="BH185" i="37"/>
  <c r="BG185" i="37"/>
  <c r="BF185" i="37"/>
  <c r="T185" i="37"/>
  <c r="R185" i="37"/>
  <c r="P185" i="37"/>
  <c r="BI183" i="37"/>
  <c r="BH183" i="37"/>
  <c r="BG183" i="37"/>
  <c r="BF183" i="37"/>
  <c r="T183" i="37"/>
  <c r="R183" i="37"/>
  <c r="P183" i="37"/>
  <c r="BI181" i="37"/>
  <c r="BH181" i="37"/>
  <c r="BG181" i="37"/>
  <c r="BF181" i="37"/>
  <c r="T181" i="37"/>
  <c r="R181" i="37"/>
  <c r="P181" i="37"/>
  <c r="BI179" i="37"/>
  <c r="BH179" i="37"/>
  <c r="BG179" i="37"/>
  <c r="BF179" i="37"/>
  <c r="T179" i="37"/>
  <c r="R179" i="37"/>
  <c r="P179" i="37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9" i="37"/>
  <c r="BH169" i="37"/>
  <c r="BG169" i="37"/>
  <c r="BF169" i="37"/>
  <c r="T169" i="37"/>
  <c r="R169" i="37"/>
  <c r="P169" i="37"/>
  <c r="BI167" i="37"/>
  <c r="BH167" i="37"/>
  <c r="BG167" i="37"/>
  <c r="BF167" i="37"/>
  <c r="T167" i="37"/>
  <c r="R167" i="37"/>
  <c r="P167" i="37"/>
  <c r="BI165" i="37"/>
  <c r="BH165" i="37"/>
  <c r="BG165" i="37"/>
  <c r="BF165" i="37"/>
  <c r="T165" i="37"/>
  <c r="R165" i="37"/>
  <c r="P165" i="37"/>
  <c r="BI163" i="37"/>
  <c r="BH163" i="37"/>
  <c r="BG163" i="37"/>
  <c r="BF163" i="37"/>
  <c r="T163" i="37"/>
  <c r="R163" i="37"/>
  <c r="P163" i="37"/>
  <c r="BI161" i="37"/>
  <c r="BH161" i="37"/>
  <c r="BG161" i="37"/>
  <c r="BF161" i="37"/>
  <c r="T161" i="37"/>
  <c r="R161" i="37"/>
  <c r="P161" i="37"/>
  <c r="BI159" i="37"/>
  <c r="BH159" i="37"/>
  <c r="BG159" i="37"/>
  <c r="BF159" i="37"/>
  <c r="T159" i="37"/>
  <c r="R159" i="37"/>
  <c r="P159" i="37"/>
  <c r="BI156" i="37"/>
  <c r="BH156" i="37"/>
  <c r="BG156" i="37"/>
  <c r="BF156" i="37"/>
  <c r="T156" i="37"/>
  <c r="R156" i="37"/>
  <c r="P156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6" i="37"/>
  <c r="BH136" i="37"/>
  <c r="BG136" i="37"/>
  <c r="BF136" i="37"/>
  <c r="T136" i="37"/>
  <c r="R136" i="37"/>
  <c r="P136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8" i="37"/>
  <c r="BH128" i="37"/>
  <c r="BG128" i="37"/>
  <c r="BF128" i="37"/>
  <c r="T128" i="37"/>
  <c r="R128" i="37"/>
  <c r="P128" i="37"/>
  <c r="BI126" i="37"/>
  <c r="BH126" i="37"/>
  <c r="BG126" i="37"/>
  <c r="BF126" i="37"/>
  <c r="T126" i="37"/>
  <c r="R126" i="37"/>
  <c r="P126" i="37"/>
  <c r="BI124" i="37"/>
  <c r="BH124" i="37"/>
  <c r="BG124" i="37"/>
  <c r="BF124" i="37"/>
  <c r="T124" i="37"/>
  <c r="R124" i="37"/>
  <c r="P124" i="37"/>
  <c r="F115" i="37"/>
  <c r="E113" i="37"/>
  <c r="F89" i="37"/>
  <c r="E87" i="37"/>
  <c r="J24" i="37"/>
  <c r="E24" i="37"/>
  <c r="J118" i="37" s="1"/>
  <c r="J23" i="37"/>
  <c r="J21" i="37"/>
  <c r="E21" i="37"/>
  <c r="J117" i="37" s="1"/>
  <c r="J20" i="37"/>
  <c r="J18" i="37"/>
  <c r="E18" i="37"/>
  <c r="F92" i="37" s="1"/>
  <c r="J17" i="37"/>
  <c r="J15" i="37"/>
  <c r="E15" i="37"/>
  <c r="F91" i="37" s="1"/>
  <c r="J14" i="37"/>
  <c r="J12" i="37"/>
  <c r="J115" i="37"/>
  <c r="E7" i="37"/>
  <c r="E111" i="37"/>
  <c r="J37" i="36"/>
  <c r="J36" i="36"/>
  <c r="AY129" i="1" s="1"/>
  <c r="J35" i="36"/>
  <c r="AX129" i="1"/>
  <c r="BI169" i="36"/>
  <c r="BH169" i="36"/>
  <c r="BG169" i="36"/>
  <c r="BF169" i="36"/>
  <c r="T169" i="36"/>
  <c r="R169" i="36"/>
  <c r="P169" i="36"/>
  <c r="BI167" i="36"/>
  <c r="BH167" i="36"/>
  <c r="BG167" i="36"/>
  <c r="BF167" i="36"/>
  <c r="T167" i="36"/>
  <c r="R167" i="36"/>
  <c r="P167" i="36"/>
  <c r="BI165" i="36"/>
  <c r="BH165" i="36"/>
  <c r="BG165" i="36"/>
  <c r="BF165" i="36"/>
  <c r="T165" i="36"/>
  <c r="R165" i="36"/>
  <c r="P165" i="36"/>
  <c r="BI163" i="36"/>
  <c r="BH163" i="36"/>
  <c r="BG163" i="36"/>
  <c r="BF163" i="36"/>
  <c r="T163" i="36"/>
  <c r="R163" i="36"/>
  <c r="P163" i="36"/>
  <c r="BI161" i="36"/>
  <c r="BH161" i="36"/>
  <c r="BG161" i="36"/>
  <c r="BF161" i="36"/>
  <c r="T161" i="36"/>
  <c r="R161" i="36"/>
  <c r="P161" i="36"/>
  <c r="BI159" i="36"/>
  <c r="BH159" i="36"/>
  <c r="BG159" i="36"/>
  <c r="BF159" i="36"/>
  <c r="T159" i="36"/>
  <c r="R159" i="36"/>
  <c r="P159" i="36"/>
  <c r="BI157" i="36"/>
  <c r="BH157" i="36"/>
  <c r="BG157" i="36"/>
  <c r="BF157" i="36"/>
  <c r="T157" i="36"/>
  <c r="R157" i="36"/>
  <c r="P157" i="36"/>
  <c r="BI155" i="36"/>
  <c r="BH155" i="36"/>
  <c r="BG155" i="36"/>
  <c r="BF155" i="36"/>
  <c r="T155" i="36"/>
  <c r="R155" i="36"/>
  <c r="P155" i="36"/>
  <c r="BI153" i="36"/>
  <c r="BH153" i="36"/>
  <c r="BG153" i="36"/>
  <c r="BF153" i="36"/>
  <c r="T153" i="36"/>
  <c r="R153" i="36"/>
  <c r="P153" i="36"/>
  <c r="BI151" i="36"/>
  <c r="BH151" i="36"/>
  <c r="BG151" i="36"/>
  <c r="BF151" i="36"/>
  <c r="T151" i="36"/>
  <c r="R151" i="36"/>
  <c r="P151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40" i="36"/>
  <c r="BH140" i="36"/>
  <c r="BG140" i="36"/>
  <c r="BF140" i="36"/>
  <c r="T140" i="36"/>
  <c r="R140" i="36"/>
  <c r="P140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2" i="36"/>
  <c r="BH132" i="36"/>
  <c r="BG132" i="36"/>
  <c r="BF132" i="36"/>
  <c r="T132" i="36"/>
  <c r="R132" i="36"/>
  <c r="P132" i="36"/>
  <c r="BI130" i="36"/>
  <c r="BH130" i="36"/>
  <c r="BG130" i="36"/>
  <c r="BF130" i="36"/>
  <c r="T130" i="36"/>
  <c r="R130" i="36"/>
  <c r="P130" i="36"/>
  <c r="BI128" i="36"/>
  <c r="BH128" i="36"/>
  <c r="BG128" i="36"/>
  <c r="BF128" i="36"/>
  <c r="T128" i="36"/>
  <c r="R128" i="36"/>
  <c r="P128" i="36"/>
  <c r="BI126" i="36"/>
  <c r="BH126" i="36"/>
  <c r="BG126" i="36"/>
  <c r="BF126" i="36"/>
  <c r="T126" i="36"/>
  <c r="R126" i="36"/>
  <c r="P126" i="36"/>
  <c r="BI124" i="36"/>
  <c r="BH124" i="36"/>
  <c r="BG124" i="36"/>
  <c r="BF124" i="36"/>
  <c r="T124" i="36"/>
  <c r="R124" i="36"/>
  <c r="P124" i="36"/>
  <c r="F115" i="36"/>
  <c r="E113" i="36"/>
  <c r="F89" i="36"/>
  <c r="E87" i="36"/>
  <c r="J24" i="36"/>
  <c r="E24" i="36"/>
  <c r="J118" i="36"/>
  <c r="J23" i="36"/>
  <c r="J21" i="36"/>
  <c r="E21" i="36"/>
  <c r="J91" i="36"/>
  <c r="J20" i="36"/>
  <c r="J18" i="36"/>
  <c r="E18" i="36"/>
  <c r="F118" i="36" s="1"/>
  <c r="J17" i="36"/>
  <c r="J15" i="36"/>
  <c r="E15" i="36"/>
  <c r="F91" i="36"/>
  <c r="J14" i="36"/>
  <c r="J12" i="36"/>
  <c r="J89" i="36" s="1"/>
  <c r="E7" i="36"/>
  <c r="E85" i="36" s="1"/>
  <c r="J37" i="35"/>
  <c r="J36" i="35"/>
  <c r="AY128" i="1" s="1"/>
  <c r="J35" i="35"/>
  <c r="AX128" i="1"/>
  <c r="BI249" i="35"/>
  <c r="BH249" i="35"/>
  <c r="BG249" i="35"/>
  <c r="BF249" i="35"/>
  <c r="T249" i="35"/>
  <c r="R249" i="35"/>
  <c r="P249" i="35"/>
  <c r="BI247" i="35"/>
  <c r="BH247" i="35"/>
  <c r="BG247" i="35"/>
  <c r="BF247" i="35"/>
  <c r="T247" i="35"/>
  <c r="R247" i="35"/>
  <c r="P247" i="35"/>
  <c r="BI245" i="35"/>
  <c r="BH245" i="35"/>
  <c r="BG245" i="35"/>
  <c r="BF245" i="35"/>
  <c r="T245" i="35"/>
  <c r="R245" i="35"/>
  <c r="P245" i="35"/>
  <c r="BI243" i="35"/>
  <c r="BH243" i="35"/>
  <c r="BG243" i="35"/>
  <c r="BF243" i="35"/>
  <c r="T243" i="35"/>
  <c r="R243" i="35"/>
  <c r="P243" i="35"/>
  <c r="BI241" i="35"/>
  <c r="BH241" i="35"/>
  <c r="BG241" i="35"/>
  <c r="BF241" i="35"/>
  <c r="T241" i="35"/>
  <c r="R241" i="35"/>
  <c r="P241" i="35"/>
  <c r="BI239" i="35"/>
  <c r="BH239" i="35"/>
  <c r="BG239" i="35"/>
  <c r="BF239" i="35"/>
  <c r="T239" i="35"/>
  <c r="R239" i="35"/>
  <c r="P239" i="35"/>
  <c r="BI237" i="35"/>
  <c r="BH237" i="35"/>
  <c r="BG237" i="35"/>
  <c r="BF237" i="35"/>
  <c r="T237" i="35"/>
  <c r="R237" i="35"/>
  <c r="P237" i="35"/>
  <c r="BI235" i="35"/>
  <c r="BH235" i="35"/>
  <c r="BG235" i="35"/>
  <c r="BF235" i="35"/>
  <c r="T235" i="35"/>
  <c r="R235" i="35"/>
  <c r="P235" i="35"/>
  <c r="BI233" i="35"/>
  <c r="BH233" i="35"/>
  <c r="BG233" i="35"/>
  <c r="BF233" i="35"/>
  <c r="T233" i="35"/>
  <c r="R233" i="35"/>
  <c r="P233" i="35"/>
  <c r="BI231" i="35"/>
  <c r="BH231" i="35"/>
  <c r="BG231" i="35"/>
  <c r="BF231" i="35"/>
  <c r="T231" i="35"/>
  <c r="R231" i="35"/>
  <c r="P231" i="35"/>
  <c r="BI229" i="35"/>
  <c r="BH229" i="35"/>
  <c r="BG229" i="35"/>
  <c r="BF229" i="35"/>
  <c r="T229" i="35"/>
  <c r="R229" i="35"/>
  <c r="P229" i="35"/>
  <c r="BI227" i="35"/>
  <c r="BH227" i="35"/>
  <c r="BG227" i="35"/>
  <c r="BF227" i="35"/>
  <c r="T227" i="35"/>
  <c r="R227" i="35"/>
  <c r="P227" i="35"/>
  <c r="BI225" i="35"/>
  <c r="BH225" i="35"/>
  <c r="BG225" i="35"/>
  <c r="BF225" i="35"/>
  <c r="T225" i="35"/>
  <c r="R225" i="35"/>
  <c r="P225" i="35"/>
  <c r="BI223" i="35"/>
  <c r="BH223" i="35"/>
  <c r="BG223" i="35"/>
  <c r="BF223" i="35"/>
  <c r="T223" i="35"/>
  <c r="R223" i="35"/>
  <c r="P223" i="35"/>
  <c r="BI221" i="35"/>
  <c r="BH221" i="35"/>
  <c r="BG221" i="35"/>
  <c r="BF221" i="35"/>
  <c r="T221" i="35"/>
  <c r="R221" i="35"/>
  <c r="P221" i="35"/>
  <c r="BI219" i="35"/>
  <c r="BH219" i="35"/>
  <c r="BG219" i="35"/>
  <c r="BF219" i="35"/>
  <c r="T219" i="35"/>
  <c r="R219" i="35"/>
  <c r="P219" i="35"/>
  <c r="BI217" i="35"/>
  <c r="BH217" i="35"/>
  <c r="BG217" i="35"/>
  <c r="BF217" i="35"/>
  <c r="T217" i="35"/>
  <c r="R217" i="35"/>
  <c r="P217" i="35"/>
  <c r="BI215" i="35"/>
  <c r="BH215" i="35"/>
  <c r="BG215" i="35"/>
  <c r="BF215" i="35"/>
  <c r="T215" i="35"/>
  <c r="R215" i="35"/>
  <c r="P215" i="35"/>
  <c r="BI213" i="35"/>
  <c r="BH213" i="35"/>
  <c r="BG213" i="35"/>
  <c r="BF213" i="35"/>
  <c r="T213" i="35"/>
  <c r="R213" i="35"/>
  <c r="P213" i="35"/>
  <c r="BI211" i="35"/>
  <c r="BH211" i="35"/>
  <c r="BG211" i="35"/>
  <c r="BF211" i="35"/>
  <c r="T211" i="35"/>
  <c r="R211" i="35"/>
  <c r="P211" i="35"/>
  <c r="BI209" i="35"/>
  <c r="BH209" i="35"/>
  <c r="BG209" i="35"/>
  <c r="BF209" i="35"/>
  <c r="T209" i="35"/>
  <c r="R209" i="35"/>
  <c r="P209" i="35"/>
  <c r="BI207" i="35"/>
  <c r="BH207" i="35"/>
  <c r="BG207" i="35"/>
  <c r="BF207" i="35"/>
  <c r="T207" i="35"/>
  <c r="R207" i="35"/>
  <c r="P207" i="35"/>
  <c r="BI205" i="35"/>
  <c r="BH205" i="35"/>
  <c r="BG205" i="35"/>
  <c r="BF205" i="35"/>
  <c r="T205" i="35"/>
  <c r="R205" i="35"/>
  <c r="P205" i="35"/>
  <c r="BI203" i="35"/>
  <c r="BH203" i="35"/>
  <c r="BG203" i="35"/>
  <c r="BF203" i="35"/>
  <c r="T203" i="35"/>
  <c r="R203" i="35"/>
  <c r="P203" i="35"/>
  <c r="BI201" i="35"/>
  <c r="BH201" i="35"/>
  <c r="BG201" i="35"/>
  <c r="BF201" i="35"/>
  <c r="T201" i="35"/>
  <c r="R201" i="35"/>
  <c r="P201" i="35"/>
  <c r="BI199" i="35"/>
  <c r="BH199" i="35"/>
  <c r="BG199" i="35"/>
  <c r="BF199" i="35"/>
  <c r="T199" i="35"/>
  <c r="R199" i="35"/>
  <c r="P199" i="35"/>
  <c r="BI197" i="35"/>
  <c r="BH197" i="35"/>
  <c r="BG197" i="35"/>
  <c r="BF197" i="35"/>
  <c r="T197" i="35"/>
  <c r="R197" i="35"/>
  <c r="P197" i="35"/>
  <c r="BI195" i="35"/>
  <c r="BH195" i="35"/>
  <c r="BG195" i="35"/>
  <c r="BF195" i="35"/>
  <c r="T195" i="35"/>
  <c r="R195" i="35"/>
  <c r="P195" i="35"/>
  <c r="BI193" i="35"/>
  <c r="BH193" i="35"/>
  <c r="BG193" i="35"/>
  <c r="BF193" i="35"/>
  <c r="T193" i="35"/>
  <c r="R193" i="35"/>
  <c r="P193" i="35"/>
  <c r="BI191" i="35"/>
  <c r="BH191" i="35"/>
  <c r="BG191" i="35"/>
  <c r="BF191" i="35"/>
  <c r="T191" i="35"/>
  <c r="R191" i="35"/>
  <c r="P191" i="35"/>
  <c r="BI189" i="35"/>
  <c r="BH189" i="35"/>
  <c r="BG189" i="35"/>
  <c r="BF189" i="35"/>
  <c r="T189" i="35"/>
  <c r="R189" i="35"/>
  <c r="P189" i="35"/>
  <c r="BI187" i="35"/>
  <c r="BH187" i="35"/>
  <c r="BG187" i="35"/>
  <c r="BF187" i="35"/>
  <c r="T187" i="35"/>
  <c r="R187" i="35"/>
  <c r="P187" i="35"/>
  <c r="BI185" i="35"/>
  <c r="BH185" i="35"/>
  <c r="BG185" i="35"/>
  <c r="BF185" i="35"/>
  <c r="T185" i="35"/>
  <c r="R185" i="35"/>
  <c r="P185" i="35"/>
  <c r="BI183" i="35"/>
  <c r="BH183" i="35"/>
  <c r="BG183" i="35"/>
  <c r="BF183" i="35"/>
  <c r="T183" i="35"/>
  <c r="R183" i="35"/>
  <c r="P183" i="35"/>
  <c r="BI181" i="35"/>
  <c r="BH181" i="35"/>
  <c r="BG181" i="35"/>
  <c r="BF181" i="35"/>
  <c r="T181" i="35"/>
  <c r="R181" i="35"/>
  <c r="P181" i="35"/>
  <c r="BI179" i="35"/>
  <c r="BH179" i="35"/>
  <c r="BG179" i="35"/>
  <c r="BF179" i="35"/>
  <c r="T179" i="35"/>
  <c r="R179" i="35"/>
  <c r="P179" i="35"/>
  <c r="BI177" i="35"/>
  <c r="BH177" i="35"/>
  <c r="BG177" i="35"/>
  <c r="BF177" i="35"/>
  <c r="T177" i="35"/>
  <c r="R177" i="35"/>
  <c r="P177" i="35"/>
  <c r="BI175" i="35"/>
  <c r="BH175" i="35"/>
  <c r="BG175" i="35"/>
  <c r="BF175" i="35"/>
  <c r="T175" i="35"/>
  <c r="R175" i="35"/>
  <c r="P175" i="35"/>
  <c r="BI173" i="35"/>
  <c r="BH173" i="35"/>
  <c r="BG173" i="35"/>
  <c r="BF173" i="35"/>
  <c r="T173" i="35"/>
  <c r="R173" i="35"/>
  <c r="P173" i="35"/>
  <c r="BI171" i="35"/>
  <c r="BH171" i="35"/>
  <c r="BG171" i="35"/>
  <c r="BF171" i="35"/>
  <c r="T171" i="35"/>
  <c r="R171" i="35"/>
  <c r="P171" i="35"/>
  <c r="BI169" i="35"/>
  <c r="BH169" i="35"/>
  <c r="BG169" i="35"/>
  <c r="BF169" i="35"/>
  <c r="T169" i="35"/>
  <c r="R169" i="35"/>
  <c r="P169" i="35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3" i="35"/>
  <c r="BH163" i="35"/>
  <c r="BG163" i="35"/>
  <c r="BF163" i="35"/>
  <c r="T163" i="35"/>
  <c r="R163" i="35"/>
  <c r="P163" i="35"/>
  <c r="BI161" i="35"/>
  <c r="BH161" i="35"/>
  <c r="BG161" i="35"/>
  <c r="BF161" i="35"/>
  <c r="T161" i="35"/>
  <c r="R161" i="35"/>
  <c r="P161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3" i="35"/>
  <c r="BH153" i="35"/>
  <c r="BG153" i="35"/>
  <c r="BF153" i="35"/>
  <c r="T153" i="35"/>
  <c r="R153" i="35"/>
  <c r="P153" i="35"/>
  <c r="BI151" i="35"/>
  <c r="BH151" i="35"/>
  <c r="BG151" i="35"/>
  <c r="BF151" i="35"/>
  <c r="T151" i="35"/>
  <c r="R151" i="35"/>
  <c r="P151" i="35"/>
  <c r="BI149" i="35"/>
  <c r="BH149" i="35"/>
  <c r="BG149" i="35"/>
  <c r="BF149" i="35"/>
  <c r="T149" i="35"/>
  <c r="R149" i="35"/>
  <c r="P149" i="35"/>
  <c r="BI147" i="35"/>
  <c r="BH147" i="35"/>
  <c r="BG147" i="35"/>
  <c r="BF147" i="35"/>
  <c r="T147" i="35"/>
  <c r="R147" i="35"/>
  <c r="P147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1" i="35"/>
  <c r="BH141" i="35"/>
  <c r="BG141" i="35"/>
  <c r="BF141" i="35"/>
  <c r="T141" i="35"/>
  <c r="R141" i="35"/>
  <c r="P141" i="35"/>
  <c r="BI139" i="35"/>
  <c r="BH139" i="35"/>
  <c r="BG139" i="35"/>
  <c r="BF139" i="35"/>
  <c r="T139" i="35"/>
  <c r="R139" i="35"/>
  <c r="P139" i="35"/>
  <c r="BI137" i="35"/>
  <c r="BH137" i="35"/>
  <c r="BG137" i="35"/>
  <c r="BF137" i="35"/>
  <c r="T137" i="35"/>
  <c r="R137" i="35"/>
  <c r="P137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29" i="35"/>
  <c r="BH129" i="35"/>
  <c r="BG129" i="35"/>
  <c r="BF129" i="35"/>
  <c r="T129" i="35"/>
  <c r="R129" i="35"/>
  <c r="P129" i="35"/>
  <c r="BI127" i="35"/>
  <c r="BH127" i="35"/>
  <c r="BG127" i="35"/>
  <c r="BF127" i="35"/>
  <c r="T127" i="35"/>
  <c r="R127" i="35"/>
  <c r="P127" i="35"/>
  <c r="BI125" i="35"/>
  <c r="BH125" i="35"/>
  <c r="BG125" i="35"/>
  <c r="BF125" i="35"/>
  <c r="T125" i="35"/>
  <c r="R125" i="35"/>
  <c r="P125" i="35"/>
  <c r="BI123" i="35"/>
  <c r="BH123" i="35"/>
  <c r="BG123" i="35"/>
  <c r="BF123" i="35"/>
  <c r="T123" i="35"/>
  <c r="R123" i="35"/>
  <c r="P123" i="35"/>
  <c r="BI121" i="35"/>
  <c r="BH121" i="35"/>
  <c r="BG121" i="35"/>
  <c r="BF121" i="35"/>
  <c r="T121" i="35"/>
  <c r="R121" i="35"/>
  <c r="P121" i="35"/>
  <c r="BI119" i="35"/>
  <c r="BH119" i="35"/>
  <c r="BG119" i="35"/>
  <c r="BF119" i="35"/>
  <c r="T119" i="35"/>
  <c r="R119" i="35"/>
  <c r="P119" i="35"/>
  <c r="BI117" i="35"/>
  <c r="BH117" i="35"/>
  <c r="BG117" i="35"/>
  <c r="BF117" i="35"/>
  <c r="T117" i="35"/>
  <c r="R117" i="35"/>
  <c r="P117" i="35"/>
  <c r="F110" i="35"/>
  <c r="E108" i="35"/>
  <c r="F89" i="35"/>
  <c r="E87" i="35"/>
  <c r="J24" i="35"/>
  <c r="E24" i="35"/>
  <c r="J113" i="35" s="1"/>
  <c r="J23" i="35"/>
  <c r="J21" i="35"/>
  <c r="E21" i="35"/>
  <c r="J112" i="35"/>
  <c r="J20" i="35"/>
  <c r="J18" i="35"/>
  <c r="E18" i="35"/>
  <c r="F92" i="35"/>
  <c r="J17" i="35"/>
  <c r="J15" i="35"/>
  <c r="E15" i="35"/>
  <c r="F91" i="35" s="1"/>
  <c r="J14" i="35"/>
  <c r="J12" i="35"/>
  <c r="J110" i="35" s="1"/>
  <c r="E7" i="35"/>
  <c r="E85" i="35"/>
  <c r="J37" i="34"/>
  <c r="J36" i="34"/>
  <c r="AY127" i="1"/>
  <c r="J35" i="34"/>
  <c r="AX127" i="1" s="1"/>
  <c r="BI222" i="34"/>
  <c r="BH222" i="34"/>
  <c r="BG222" i="34"/>
  <c r="BF222" i="34"/>
  <c r="T222" i="34"/>
  <c r="R222" i="34"/>
  <c r="P222" i="34"/>
  <c r="BI221" i="34"/>
  <c r="BH221" i="34"/>
  <c r="BG221" i="34"/>
  <c r="BF221" i="34"/>
  <c r="T221" i="34"/>
  <c r="R221" i="34"/>
  <c r="P221" i="34"/>
  <c r="BI220" i="34"/>
  <c r="BH220" i="34"/>
  <c r="BG220" i="34"/>
  <c r="BF220" i="34"/>
  <c r="T220" i="34"/>
  <c r="R220" i="34"/>
  <c r="P220" i="34"/>
  <c r="BI219" i="34"/>
  <c r="BH219" i="34"/>
  <c r="BG219" i="34"/>
  <c r="BF219" i="34"/>
  <c r="T219" i="34"/>
  <c r="R219" i="34"/>
  <c r="P219" i="34"/>
  <c r="BI218" i="34"/>
  <c r="BH218" i="34"/>
  <c r="BG218" i="34"/>
  <c r="BF218" i="34"/>
  <c r="T218" i="34"/>
  <c r="R218" i="34"/>
  <c r="P218" i="34"/>
  <c r="BI217" i="34"/>
  <c r="BH217" i="34"/>
  <c r="BG217" i="34"/>
  <c r="BF217" i="34"/>
  <c r="T217" i="34"/>
  <c r="R217" i="34"/>
  <c r="P217" i="34"/>
  <c r="BI216" i="34"/>
  <c r="BH216" i="34"/>
  <c r="BG216" i="34"/>
  <c r="BF216" i="34"/>
  <c r="T216" i="34"/>
  <c r="R216" i="34"/>
  <c r="P216" i="34"/>
  <c r="BI215" i="34"/>
  <c r="BH215" i="34"/>
  <c r="BG215" i="34"/>
  <c r="BF215" i="34"/>
  <c r="T215" i="34"/>
  <c r="R215" i="34"/>
  <c r="P215" i="34"/>
  <c r="BI214" i="34"/>
  <c r="BH214" i="34"/>
  <c r="BG214" i="34"/>
  <c r="BF214" i="34"/>
  <c r="T214" i="34"/>
  <c r="R214" i="34"/>
  <c r="P214" i="34"/>
  <c r="BI213" i="34"/>
  <c r="BH213" i="34"/>
  <c r="BG213" i="34"/>
  <c r="BF213" i="34"/>
  <c r="T213" i="34"/>
  <c r="R213" i="34"/>
  <c r="P213" i="34"/>
  <c r="BI212" i="34"/>
  <c r="BH212" i="34"/>
  <c r="BG212" i="34"/>
  <c r="BF212" i="34"/>
  <c r="T212" i="34"/>
  <c r="R212" i="34"/>
  <c r="P212" i="34"/>
  <c r="BI211" i="34"/>
  <c r="BH211" i="34"/>
  <c r="BG211" i="34"/>
  <c r="BF211" i="34"/>
  <c r="T211" i="34"/>
  <c r="R211" i="34"/>
  <c r="P211" i="34"/>
  <c r="BI210" i="34"/>
  <c r="BH210" i="34"/>
  <c r="BG210" i="34"/>
  <c r="BF210" i="34"/>
  <c r="T210" i="34"/>
  <c r="R210" i="34"/>
  <c r="P210" i="34"/>
  <c r="BI209" i="34"/>
  <c r="BH209" i="34"/>
  <c r="BG209" i="34"/>
  <c r="BF209" i="34"/>
  <c r="T209" i="34"/>
  <c r="R209" i="34"/>
  <c r="P209" i="34"/>
  <c r="BI208" i="34"/>
  <c r="BH208" i="34"/>
  <c r="BG208" i="34"/>
  <c r="BF208" i="34"/>
  <c r="T208" i="34"/>
  <c r="R208" i="34"/>
  <c r="P208" i="34"/>
  <c r="BI207" i="34"/>
  <c r="BH207" i="34"/>
  <c r="BG207" i="34"/>
  <c r="BF207" i="34"/>
  <c r="T207" i="34"/>
  <c r="R207" i="34"/>
  <c r="P207" i="34"/>
  <c r="BI205" i="34"/>
  <c r="BH205" i="34"/>
  <c r="BG205" i="34"/>
  <c r="BF205" i="34"/>
  <c r="T205" i="34"/>
  <c r="R205" i="34"/>
  <c r="P205" i="34"/>
  <c r="BI204" i="34"/>
  <c r="BH204" i="34"/>
  <c r="BG204" i="34"/>
  <c r="BF204" i="34"/>
  <c r="T204" i="34"/>
  <c r="R204" i="34"/>
  <c r="P204" i="34"/>
  <c r="BI203" i="34"/>
  <c r="BH203" i="34"/>
  <c r="BG203" i="34"/>
  <c r="BF203" i="34"/>
  <c r="T203" i="34"/>
  <c r="R203" i="34"/>
  <c r="P203" i="34"/>
  <c r="BI202" i="34"/>
  <c r="BH202" i="34"/>
  <c r="BG202" i="34"/>
  <c r="BF202" i="34"/>
  <c r="T202" i="34"/>
  <c r="R202" i="34"/>
  <c r="P202" i="34"/>
  <c r="BI201" i="34"/>
  <c r="BH201" i="34"/>
  <c r="BG201" i="34"/>
  <c r="BF201" i="34"/>
  <c r="T201" i="34"/>
  <c r="R201" i="34"/>
  <c r="P201" i="34"/>
  <c r="BI200" i="34"/>
  <c r="BH200" i="34"/>
  <c r="BG200" i="34"/>
  <c r="BF200" i="34"/>
  <c r="T200" i="34"/>
  <c r="R200" i="34"/>
  <c r="P200" i="34"/>
  <c r="BI199" i="34"/>
  <c r="BH199" i="34"/>
  <c r="BG199" i="34"/>
  <c r="BF199" i="34"/>
  <c r="T199" i="34"/>
  <c r="R199" i="34"/>
  <c r="P199" i="34"/>
  <c r="BI198" i="34"/>
  <c r="BH198" i="34"/>
  <c r="BG198" i="34"/>
  <c r="BF198" i="34"/>
  <c r="T198" i="34"/>
  <c r="R198" i="34"/>
  <c r="P198" i="34"/>
  <c r="BI197" i="34"/>
  <c r="BH197" i="34"/>
  <c r="BG197" i="34"/>
  <c r="BF197" i="34"/>
  <c r="T197" i="34"/>
  <c r="R197" i="34"/>
  <c r="P197" i="34"/>
  <c r="BI196" i="34"/>
  <c r="BH196" i="34"/>
  <c r="BG196" i="34"/>
  <c r="BF196" i="34"/>
  <c r="T196" i="34"/>
  <c r="R196" i="34"/>
  <c r="P196" i="34"/>
  <c r="BI195" i="34"/>
  <c r="BH195" i="34"/>
  <c r="BG195" i="34"/>
  <c r="BF195" i="34"/>
  <c r="T195" i="34"/>
  <c r="R195" i="34"/>
  <c r="P195" i="34"/>
  <c r="BI194" i="34"/>
  <c r="BH194" i="34"/>
  <c r="BG194" i="34"/>
  <c r="BF194" i="34"/>
  <c r="T194" i="34"/>
  <c r="R194" i="34"/>
  <c r="P194" i="34"/>
  <c r="BI193" i="34"/>
  <c r="BH193" i="34"/>
  <c r="BG193" i="34"/>
  <c r="BF193" i="34"/>
  <c r="T193" i="34"/>
  <c r="R193" i="34"/>
  <c r="P193" i="34"/>
  <c r="BI192" i="34"/>
  <c r="BH192" i="34"/>
  <c r="BG192" i="34"/>
  <c r="BF192" i="34"/>
  <c r="T192" i="34"/>
  <c r="R192" i="34"/>
  <c r="P192" i="34"/>
  <c r="BI191" i="34"/>
  <c r="BH191" i="34"/>
  <c r="BG191" i="34"/>
  <c r="BF191" i="34"/>
  <c r="T191" i="34"/>
  <c r="R191" i="34"/>
  <c r="P191" i="34"/>
  <c r="BI190" i="34"/>
  <c r="BH190" i="34"/>
  <c r="BG190" i="34"/>
  <c r="BF190" i="34"/>
  <c r="T190" i="34"/>
  <c r="R190" i="34"/>
  <c r="P190" i="34"/>
  <c r="BI189" i="34"/>
  <c r="BH189" i="34"/>
  <c r="BG189" i="34"/>
  <c r="BF189" i="34"/>
  <c r="T189" i="34"/>
  <c r="R189" i="34"/>
  <c r="P189" i="34"/>
  <c r="BI188" i="34"/>
  <c r="BH188" i="34"/>
  <c r="BG188" i="34"/>
  <c r="BF188" i="34"/>
  <c r="T188" i="34"/>
  <c r="R188" i="34"/>
  <c r="P188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5" i="34"/>
  <c r="BH185" i="34"/>
  <c r="BG185" i="34"/>
  <c r="BF185" i="34"/>
  <c r="T185" i="34"/>
  <c r="R185" i="34"/>
  <c r="P185" i="34"/>
  <c r="BI184" i="34"/>
  <c r="BH184" i="34"/>
  <c r="BG184" i="34"/>
  <c r="BF184" i="34"/>
  <c r="T184" i="34"/>
  <c r="R184" i="34"/>
  <c r="P184" i="34"/>
  <c r="BI183" i="34"/>
  <c r="BH183" i="34"/>
  <c r="BG183" i="34"/>
  <c r="BF183" i="34"/>
  <c r="T183" i="34"/>
  <c r="R183" i="34"/>
  <c r="P183" i="34"/>
  <c r="BI182" i="34"/>
  <c r="BH182" i="34"/>
  <c r="BG182" i="34"/>
  <c r="BF182" i="34"/>
  <c r="T182" i="34"/>
  <c r="R182" i="34"/>
  <c r="P182" i="34"/>
  <c r="BI181" i="34"/>
  <c r="BH181" i="34"/>
  <c r="BG181" i="34"/>
  <c r="BF181" i="34"/>
  <c r="T181" i="34"/>
  <c r="R181" i="34"/>
  <c r="P181" i="34"/>
  <c r="BI180" i="34"/>
  <c r="BH180" i="34"/>
  <c r="BG180" i="34"/>
  <c r="BF180" i="34"/>
  <c r="T180" i="34"/>
  <c r="R180" i="34"/>
  <c r="P180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6" i="34"/>
  <c r="BH176" i="34"/>
  <c r="BG176" i="34"/>
  <c r="BF176" i="34"/>
  <c r="T176" i="34"/>
  <c r="R176" i="34"/>
  <c r="P176" i="34"/>
  <c r="BI175" i="34"/>
  <c r="BH175" i="34"/>
  <c r="BG175" i="34"/>
  <c r="BF175" i="34"/>
  <c r="T175" i="34"/>
  <c r="R175" i="34"/>
  <c r="P175" i="34"/>
  <c r="BI174" i="34"/>
  <c r="BH174" i="34"/>
  <c r="BG174" i="34"/>
  <c r="BF174" i="34"/>
  <c r="T174" i="34"/>
  <c r="R174" i="34"/>
  <c r="P174" i="34"/>
  <c r="BI173" i="34"/>
  <c r="BH173" i="34"/>
  <c r="BG173" i="34"/>
  <c r="BF173" i="34"/>
  <c r="T173" i="34"/>
  <c r="R173" i="34"/>
  <c r="P173" i="34"/>
  <c r="BI172" i="34"/>
  <c r="BH172" i="34"/>
  <c r="BG172" i="34"/>
  <c r="BF172" i="34"/>
  <c r="T172" i="34"/>
  <c r="R172" i="34"/>
  <c r="P172" i="34"/>
  <c r="BI171" i="34"/>
  <c r="BH171" i="34"/>
  <c r="BG171" i="34"/>
  <c r="BF171" i="34"/>
  <c r="T171" i="34"/>
  <c r="R171" i="34"/>
  <c r="P171" i="34"/>
  <c r="BI170" i="34"/>
  <c r="BH170" i="34"/>
  <c r="BG170" i="34"/>
  <c r="BF170" i="34"/>
  <c r="T170" i="34"/>
  <c r="R170" i="34"/>
  <c r="P170" i="34"/>
  <c r="BI169" i="34"/>
  <c r="BH169" i="34"/>
  <c r="BG169" i="34"/>
  <c r="BF169" i="34"/>
  <c r="T169" i="34"/>
  <c r="R169" i="34"/>
  <c r="P169" i="34"/>
  <c r="BI168" i="34"/>
  <c r="BH168" i="34"/>
  <c r="BG168" i="34"/>
  <c r="BF168" i="34"/>
  <c r="T168" i="34"/>
  <c r="R168" i="34"/>
  <c r="P168" i="34"/>
  <c r="BI167" i="34"/>
  <c r="BH167" i="34"/>
  <c r="BG167" i="34"/>
  <c r="BF167" i="34"/>
  <c r="T167" i="34"/>
  <c r="R167" i="34"/>
  <c r="P167" i="34"/>
  <c r="BI166" i="34"/>
  <c r="BH166" i="34"/>
  <c r="BG166" i="34"/>
  <c r="BF166" i="34"/>
  <c r="T166" i="34"/>
  <c r="R166" i="34"/>
  <c r="P166" i="34"/>
  <c r="BI165" i="34"/>
  <c r="BH165" i="34"/>
  <c r="BG165" i="34"/>
  <c r="BF165" i="34"/>
  <c r="T165" i="34"/>
  <c r="R165" i="34"/>
  <c r="P165" i="34"/>
  <c r="BI164" i="34"/>
  <c r="BH164" i="34"/>
  <c r="BG164" i="34"/>
  <c r="BF164" i="34"/>
  <c r="T164" i="34"/>
  <c r="R164" i="34"/>
  <c r="P164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8" i="34"/>
  <c r="BH148" i="34"/>
  <c r="BG148" i="34"/>
  <c r="BF148" i="34"/>
  <c r="T148" i="34"/>
  <c r="R148" i="34"/>
  <c r="P148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5" i="34"/>
  <c r="BH145" i="34"/>
  <c r="BG145" i="34"/>
  <c r="BF145" i="34"/>
  <c r="T145" i="34"/>
  <c r="R145" i="34"/>
  <c r="P145" i="34"/>
  <c r="BI144" i="34"/>
  <c r="BH144" i="34"/>
  <c r="BG144" i="34"/>
  <c r="BF144" i="34"/>
  <c r="T144" i="34"/>
  <c r="R144" i="34"/>
  <c r="P144" i="34"/>
  <c r="BI143" i="34"/>
  <c r="BH143" i="34"/>
  <c r="BG143" i="34"/>
  <c r="BF143" i="34"/>
  <c r="T143" i="34"/>
  <c r="R143" i="34"/>
  <c r="P143" i="34"/>
  <c r="BI142" i="34"/>
  <c r="BH142" i="34"/>
  <c r="BG142" i="34"/>
  <c r="BF142" i="34"/>
  <c r="T142" i="34"/>
  <c r="R142" i="34"/>
  <c r="P142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4" i="34"/>
  <c r="BH134" i="34"/>
  <c r="BG134" i="34"/>
  <c r="BF134" i="34"/>
  <c r="T134" i="34"/>
  <c r="R134" i="34"/>
  <c r="P134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BI126" i="34"/>
  <c r="BH126" i="34"/>
  <c r="BG126" i="34"/>
  <c r="BF126" i="34"/>
  <c r="T126" i="34"/>
  <c r="R126" i="34"/>
  <c r="P126" i="34"/>
  <c r="J120" i="34"/>
  <c r="J119" i="34"/>
  <c r="F117" i="34"/>
  <c r="E115" i="34"/>
  <c r="J92" i="34"/>
  <c r="J91" i="34"/>
  <c r="F89" i="34"/>
  <c r="E87" i="34"/>
  <c r="J18" i="34"/>
  <c r="E18" i="34"/>
  <c r="F120" i="34" s="1"/>
  <c r="J17" i="34"/>
  <c r="J15" i="34"/>
  <c r="E15" i="34"/>
  <c r="F91" i="34"/>
  <c r="J14" i="34"/>
  <c r="J12" i="34"/>
  <c r="J117" i="34" s="1"/>
  <c r="E7" i="34"/>
  <c r="E85" i="34" s="1"/>
  <c r="J37" i="33"/>
  <c r="J36" i="33"/>
  <c r="AY126" i="1"/>
  <c r="J35" i="33"/>
  <c r="AX126" i="1" s="1"/>
  <c r="BI244" i="33"/>
  <c r="BH244" i="33"/>
  <c r="BG244" i="33"/>
  <c r="BF244" i="33"/>
  <c r="T244" i="33"/>
  <c r="T243" i="33"/>
  <c r="R244" i="33"/>
  <c r="R243" i="33" s="1"/>
  <c r="P244" i="33"/>
  <c r="P243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1" i="33"/>
  <c r="BH231" i="33"/>
  <c r="BG231" i="33"/>
  <c r="BF231" i="33"/>
  <c r="T231" i="33"/>
  <c r="R231" i="33"/>
  <c r="P231" i="33"/>
  <c r="BI226" i="33"/>
  <c r="BH226" i="33"/>
  <c r="BG226" i="33"/>
  <c r="BF226" i="33"/>
  <c r="T226" i="33"/>
  <c r="R226" i="33"/>
  <c r="P226" i="33"/>
  <c r="BI221" i="33"/>
  <c r="BH221" i="33"/>
  <c r="BG221" i="33"/>
  <c r="BF221" i="33"/>
  <c r="T221" i="33"/>
  <c r="R221" i="33"/>
  <c r="P221" i="33"/>
  <c r="BI217" i="33"/>
  <c r="BH217" i="33"/>
  <c r="BG217" i="33"/>
  <c r="BF217" i="33"/>
  <c r="T217" i="33"/>
  <c r="R217" i="33"/>
  <c r="P217" i="33"/>
  <c r="BI213" i="33"/>
  <c r="BH213" i="33"/>
  <c r="BG213" i="33"/>
  <c r="BF213" i="33"/>
  <c r="T213" i="33"/>
  <c r="R213" i="33"/>
  <c r="P213" i="33"/>
  <c r="BI206" i="33"/>
  <c r="BH206" i="33"/>
  <c r="BG206" i="33"/>
  <c r="BF206" i="33"/>
  <c r="T206" i="33"/>
  <c r="R206" i="33"/>
  <c r="P206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7" i="33"/>
  <c r="BH187" i="33"/>
  <c r="BG187" i="33"/>
  <c r="BF187" i="33"/>
  <c r="T187" i="33"/>
  <c r="R187" i="33"/>
  <c r="P187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2" i="33"/>
  <c r="BH172" i="33"/>
  <c r="BG172" i="33"/>
  <c r="BF172" i="33"/>
  <c r="T172" i="33"/>
  <c r="R172" i="33"/>
  <c r="P172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2" i="33"/>
  <c r="BH162" i="33"/>
  <c r="BG162" i="33"/>
  <c r="BF162" i="33"/>
  <c r="T162" i="33"/>
  <c r="R162" i="33"/>
  <c r="P162" i="33"/>
  <c r="BI154" i="33"/>
  <c r="BH154" i="33"/>
  <c r="BG154" i="33"/>
  <c r="BF154" i="33"/>
  <c r="T154" i="33"/>
  <c r="R154" i="33"/>
  <c r="P154" i="33"/>
  <c r="BI148" i="33"/>
  <c r="BH148" i="33"/>
  <c r="BG148" i="33"/>
  <c r="BF148" i="33"/>
  <c r="T148" i="33"/>
  <c r="R148" i="33"/>
  <c r="P148" i="33"/>
  <c r="BI142" i="33"/>
  <c r="BH142" i="33"/>
  <c r="BG142" i="33"/>
  <c r="BF142" i="33"/>
  <c r="T142" i="33"/>
  <c r="R142" i="33"/>
  <c r="P142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7" i="33"/>
  <c r="BH127" i="33"/>
  <c r="BG127" i="33"/>
  <c r="BF127" i="33"/>
  <c r="T127" i="33"/>
  <c r="R127" i="33"/>
  <c r="P127" i="33"/>
  <c r="BI124" i="33"/>
  <c r="BH124" i="33"/>
  <c r="BG124" i="33"/>
  <c r="BF124" i="33"/>
  <c r="T124" i="33"/>
  <c r="R124" i="33"/>
  <c r="P124" i="33"/>
  <c r="F115" i="33"/>
  <c r="E113" i="33"/>
  <c r="F89" i="33"/>
  <c r="E87" i="33"/>
  <c r="J24" i="33"/>
  <c r="E24" i="33"/>
  <c r="J118" i="33" s="1"/>
  <c r="J23" i="33"/>
  <c r="J21" i="33"/>
  <c r="E21" i="33"/>
  <c r="J117" i="33" s="1"/>
  <c r="J20" i="33"/>
  <c r="J18" i="33"/>
  <c r="E18" i="33"/>
  <c r="F92" i="33" s="1"/>
  <c r="J17" i="33"/>
  <c r="J15" i="33"/>
  <c r="E15" i="33"/>
  <c r="F91" i="33" s="1"/>
  <c r="J14" i="33"/>
  <c r="J12" i="33"/>
  <c r="J115" i="33" s="1"/>
  <c r="E7" i="33"/>
  <c r="E85" i="33" s="1"/>
  <c r="J37" i="32"/>
  <c r="J36" i="32"/>
  <c r="AY125" i="1"/>
  <c r="J35" i="32"/>
  <c r="AX125" i="1" s="1"/>
  <c r="BI236" i="32"/>
  <c r="BH236" i="32"/>
  <c r="BG236" i="32"/>
  <c r="BF236" i="32"/>
  <c r="T236" i="32"/>
  <c r="T235" i="32" s="1"/>
  <c r="R236" i="32"/>
  <c r="R235" i="32"/>
  <c r="P236" i="32"/>
  <c r="P235" i="32"/>
  <c r="BI232" i="32"/>
  <c r="BH232" i="32"/>
  <c r="BG232" i="32"/>
  <c r="BF232" i="32"/>
  <c r="T232" i="32"/>
  <c r="R232" i="32"/>
  <c r="P232" i="32"/>
  <c r="BI229" i="32"/>
  <c r="BH229" i="32"/>
  <c r="BG229" i="32"/>
  <c r="BF229" i="32"/>
  <c r="T229" i="32"/>
  <c r="R229" i="32"/>
  <c r="P229" i="32"/>
  <c r="BI223" i="32"/>
  <c r="BH223" i="32"/>
  <c r="BG223" i="32"/>
  <c r="BF223" i="32"/>
  <c r="T223" i="32"/>
  <c r="R223" i="32"/>
  <c r="P223" i="32"/>
  <c r="BI218" i="32"/>
  <c r="BH218" i="32"/>
  <c r="BG218" i="32"/>
  <c r="BF218" i="32"/>
  <c r="T218" i="32"/>
  <c r="R218" i="32"/>
  <c r="P218" i="32"/>
  <c r="BI213" i="32"/>
  <c r="BH213" i="32"/>
  <c r="BG213" i="32"/>
  <c r="BF213" i="32"/>
  <c r="T213" i="32"/>
  <c r="R213" i="32"/>
  <c r="P213" i="32"/>
  <c r="BI209" i="32"/>
  <c r="BH209" i="32"/>
  <c r="BG209" i="32"/>
  <c r="BF209" i="32"/>
  <c r="T209" i="32"/>
  <c r="R209" i="32"/>
  <c r="P209" i="32"/>
  <c r="BI205" i="32"/>
  <c r="BH205" i="32"/>
  <c r="BG205" i="32"/>
  <c r="BF205" i="32"/>
  <c r="T205" i="32"/>
  <c r="R205" i="32"/>
  <c r="P205" i="32"/>
  <c r="BI198" i="32"/>
  <c r="BH198" i="32"/>
  <c r="BG198" i="32"/>
  <c r="BF198" i="32"/>
  <c r="T198" i="32"/>
  <c r="R198" i="32"/>
  <c r="P198" i="32"/>
  <c r="BI186" i="32"/>
  <c r="BH186" i="32"/>
  <c r="BG186" i="32"/>
  <c r="BF186" i="32"/>
  <c r="T186" i="32"/>
  <c r="R186" i="32"/>
  <c r="P186" i="32"/>
  <c r="BI180" i="32"/>
  <c r="BH180" i="32"/>
  <c r="BG180" i="32"/>
  <c r="BF180" i="32"/>
  <c r="T180" i="32"/>
  <c r="R180" i="32"/>
  <c r="P180" i="32"/>
  <c r="BI176" i="32"/>
  <c r="BH176" i="32"/>
  <c r="BG176" i="32"/>
  <c r="BF176" i="32"/>
  <c r="T176" i="32"/>
  <c r="R176" i="32"/>
  <c r="P176" i="32"/>
  <c r="BI172" i="32"/>
  <c r="BH172" i="32"/>
  <c r="BG172" i="32"/>
  <c r="BF172" i="32"/>
  <c r="T172" i="32"/>
  <c r="R172" i="32"/>
  <c r="P172" i="32"/>
  <c r="BI169" i="32"/>
  <c r="BH169" i="32"/>
  <c r="BG169" i="32"/>
  <c r="BF169" i="32"/>
  <c r="T169" i="32"/>
  <c r="R169" i="32"/>
  <c r="P169" i="32"/>
  <c r="BI161" i="32"/>
  <c r="BH161" i="32"/>
  <c r="BG161" i="32"/>
  <c r="BF161" i="32"/>
  <c r="T161" i="32"/>
  <c r="R161" i="32"/>
  <c r="P161" i="32"/>
  <c r="BI157" i="32"/>
  <c r="BH157" i="32"/>
  <c r="BG157" i="32"/>
  <c r="BF157" i="32"/>
  <c r="T157" i="32"/>
  <c r="R157" i="32"/>
  <c r="P157" i="32"/>
  <c r="BI154" i="32"/>
  <c r="BH154" i="32"/>
  <c r="BG154" i="32"/>
  <c r="BF154" i="32"/>
  <c r="T154" i="32"/>
  <c r="R154" i="32"/>
  <c r="P154" i="32"/>
  <c r="BI151" i="32"/>
  <c r="BH151" i="32"/>
  <c r="BG151" i="32"/>
  <c r="BF151" i="32"/>
  <c r="T151" i="32"/>
  <c r="R151" i="32"/>
  <c r="P151" i="32"/>
  <c r="BI143" i="32"/>
  <c r="BH143" i="32"/>
  <c r="BG143" i="32"/>
  <c r="BF143" i="32"/>
  <c r="T143" i="32"/>
  <c r="R143" i="32"/>
  <c r="P143" i="32"/>
  <c r="BI137" i="32"/>
  <c r="BH137" i="32"/>
  <c r="BG137" i="32"/>
  <c r="BF137" i="32"/>
  <c r="T137" i="32"/>
  <c r="R137" i="32"/>
  <c r="P137" i="32"/>
  <c r="BI131" i="32"/>
  <c r="BH131" i="32"/>
  <c r="BG131" i="32"/>
  <c r="BF131" i="32"/>
  <c r="T131" i="32"/>
  <c r="R131" i="32"/>
  <c r="P131" i="32"/>
  <c r="BI124" i="32"/>
  <c r="BH124" i="32"/>
  <c r="BG124" i="32"/>
  <c r="BF124" i="32"/>
  <c r="T124" i="32"/>
  <c r="T123" i="32" s="1"/>
  <c r="R124" i="32"/>
  <c r="R123" i="32" s="1"/>
  <c r="P124" i="32"/>
  <c r="P123" i="32"/>
  <c r="F115" i="32"/>
  <c r="E113" i="32"/>
  <c r="F89" i="32"/>
  <c r="E87" i="32"/>
  <c r="J24" i="32"/>
  <c r="E24" i="32"/>
  <c r="J118" i="32"/>
  <c r="J23" i="32"/>
  <c r="J21" i="32"/>
  <c r="E21" i="32"/>
  <c r="J91" i="32"/>
  <c r="J20" i="32"/>
  <c r="J18" i="32"/>
  <c r="E18" i="32"/>
  <c r="F92" i="32" s="1"/>
  <c r="J17" i="32"/>
  <c r="J15" i="32"/>
  <c r="E15" i="32"/>
  <c r="F117" i="32"/>
  <c r="J14" i="32"/>
  <c r="J12" i="32"/>
  <c r="J115" i="32" s="1"/>
  <c r="E7" i="32"/>
  <c r="E111" i="32"/>
  <c r="J37" i="31"/>
  <c r="J36" i="31"/>
  <c r="AY124" i="1" s="1"/>
  <c r="J35" i="31"/>
  <c r="AX124" i="1" s="1"/>
  <c r="BI646" i="31"/>
  <c r="BH646" i="31"/>
  <c r="BG646" i="31"/>
  <c r="BF646" i="31"/>
  <c r="T646" i="31"/>
  <c r="R646" i="31"/>
  <c r="P646" i="31"/>
  <c r="BI643" i="31"/>
  <c r="BH643" i="31"/>
  <c r="BG643" i="31"/>
  <c r="BF643" i="31"/>
  <c r="T643" i="31"/>
  <c r="R643" i="31"/>
  <c r="P643" i="31"/>
  <c r="BI638" i="31"/>
  <c r="BH638" i="31"/>
  <c r="BG638" i="31"/>
  <c r="BF638" i="31"/>
  <c r="T638" i="31"/>
  <c r="R638" i="31"/>
  <c r="P638" i="31"/>
  <c r="BI635" i="31"/>
  <c r="BH635" i="31"/>
  <c r="BG635" i="31"/>
  <c r="BF635" i="31"/>
  <c r="T635" i="31"/>
  <c r="R635" i="31"/>
  <c r="P635" i="31"/>
  <c r="BI631" i="31"/>
  <c r="BH631" i="31"/>
  <c r="BG631" i="31"/>
  <c r="BF631" i="31"/>
  <c r="T631" i="31"/>
  <c r="T630" i="31" s="1"/>
  <c r="R631" i="31"/>
  <c r="R630" i="31" s="1"/>
  <c r="P631" i="31"/>
  <c r="P630" i="31"/>
  <c r="BI627" i="31"/>
  <c r="BH627" i="31"/>
  <c r="BG627" i="31"/>
  <c r="BF627" i="31"/>
  <c r="T627" i="31"/>
  <c r="R627" i="31"/>
  <c r="P627" i="31"/>
  <c r="BI624" i="31"/>
  <c r="BH624" i="31"/>
  <c r="BG624" i="31"/>
  <c r="BF624" i="31"/>
  <c r="T624" i="31"/>
  <c r="R624" i="31"/>
  <c r="P624" i="31"/>
  <c r="BI622" i="31"/>
  <c r="BH622" i="31"/>
  <c r="BG622" i="31"/>
  <c r="BF622" i="31"/>
  <c r="T622" i="31"/>
  <c r="R622" i="31"/>
  <c r="P622" i="31"/>
  <c r="BI619" i="31"/>
  <c r="BH619" i="31"/>
  <c r="BG619" i="31"/>
  <c r="BF619" i="31"/>
  <c r="T619" i="31"/>
  <c r="R619" i="31"/>
  <c r="P619" i="31"/>
  <c r="BI608" i="31"/>
  <c r="BH608" i="31"/>
  <c r="BG608" i="31"/>
  <c r="BF608" i="31"/>
  <c r="T608" i="31"/>
  <c r="R608" i="31"/>
  <c r="P608" i="31"/>
  <c r="BI605" i="31"/>
  <c r="BH605" i="31"/>
  <c r="BG605" i="31"/>
  <c r="BF605" i="31"/>
  <c r="T605" i="31"/>
  <c r="R605" i="31"/>
  <c r="P605" i="31"/>
  <c r="BI586" i="31"/>
  <c r="BH586" i="31"/>
  <c r="BG586" i="31"/>
  <c r="BF586" i="31"/>
  <c r="T586" i="31"/>
  <c r="R586" i="31"/>
  <c r="P586" i="31"/>
  <c r="BI567" i="31"/>
  <c r="BH567" i="31"/>
  <c r="BG567" i="31"/>
  <c r="BF567" i="31"/>
  <c r="T567" i="31"/>
  <c r="R567" i="31"/>
  <c r="P567" i="31"/>
  <c r="BI560" i="31"/>
  <c r="BH560" i="31"/>
  <c r="BG560" i="31"/>
  <c r="BF560" i="31"/>
  <c r="T560" i="31"/>
  <c r="R560" i="31"/>
  <c r="P560" i="31"/>
  <c r="BI553" i="31"/>
  <c r="BH553" i="31"/>
  <c r="BG553" i="31"/>
  <c r="BF553" i="31"/>
  <c r="T553" i="31"/>
  <c r="R553" i="31"/>
  <c r="P553" i="31"/>
  <c r="BI547" i="31"/>
  <c r="BH547" i="31"/>
  <c r="BG547" i="31"/>
  <c r="BF547" i="31"/>
  <c r="T547" i="31"/>
  <c r="R547" i="31"/>
  <c r="P547" i="31"/>
  <c r="BI543" i="31"/>
  <c r="BH543" i="31"/>
  <c r="BG543" i="31"/>
  <c r="BF543" i="31"/>
  <c r="T543" i="31"/>
  <c r="R543" i="31"/>
  <c r="P543" i="31"/>
  <c r="BI540" i="31"/>
  <c r="BH540" i="31"/>
  <c r="BG540" i="31"/>
  <c r="BF540" i="31"/>
  <c r="T540" i="31"/>
  <c r="R540" i="31"/>
  <c r="P540" i="31"/>
  <c r="BI537" i="31"/>
  <c r="BH537" i="31"/>
  <c r="BG537" i="31"/>
  <c r="BF537" i="31"/>
  <c r="T537" i="31"/>
  <c r="R537" i="31"/>
  <c r="P537" i="31"/>
  <c r="BI535" i="31"/>
  <c r="BH535" i="31"/>
  <c r="BG535" i="31"/>
  <c r="BF535" i="31"/>
  <c r="T535" i="31"/>
  <c r="R535" i="31"/>
  <c r="P535" i="31"/>
  <c r="BI532" i="31"/>
  <c r="BH532" i="31"/>
  <c r="BG532" i="31"/>
  <c r="BF532" i="31"/>
  <c r="T532" i="31"/>
  <c r="R532" i="31"/>
  <c r="P532" i="31"/>
  <c r="BI529" i="31"/>
  <c r="BH529" i="31"/>
  <c r="BG529" i="31"/>
  <c r="BF529" i="31"/>
  <c r="T529" i="31"/>
  <c r="R529" i="31"/>
  <c r="P529" i="31"/>
  <c r="BI526" i="31"/>
  <c r="BH526" i="31"/>
  <c r="BG526" i="31"/>
  <c r="BF526" i="31"/>
  <c r="T526" i="31"/>
  <c r="R526" i="31"/>
  <c r="P526" i="31"/>
  <c r="BI523" i="31"/>
  <c r="BH523" i="31"/>
  <c r="BG523" i="31"/>
  <c r="BF523" i="31"/>
  <c r="T523" i="31"/>
  <c r="R523" i="31"/>
  <c r="P523" i="31"/>
  <c r="BI516" i="31"/>
  <c r="BH516" i="31"/>
  <c r="BG516" i="31"/>
  <c r="BF516" i="31"/>
  <c r="T516" i="31"/>
  <c r="R516" i="31"/>
  <c r="P516" i="31"/>
  <c r="BI510" i="31"/>
  <c r="BH510" i="31"/>
  <c r="BG510" i="31"/>
  <c r="BF510" i="31"/>
  <c r="T510" i="31"/>
  <c r="R510" i="31"/>
  <c r="P510" i="31"/>
  <c r="BI507" i="31"/>
  <c r="BH507" i="31"/>
  <c r="BG507" i="31"/>
  <c r="BF507" i="31"/>
  <c r="T507" i="31"/>
  <c r="R507" i="31"/>
  <c r="P507" i="31"/>
  <c r="BI505" i="31"/>
  <c r="BH505" i="31"/>
  <c r="BG505" i="31"/>
  <c r="BF505" i="31"/>
  <c r="T505" i="31"/>
  <c r="R505" i="31"/>
  <c r="P505" i="31"/>
  <c r="BI502" i="31"/>
  <c r="BH502" i="31"/>
  <c r="BG502" i="31"/>
  <c r="BF502" i="31"/>
  <c r="T502" i="31"/>
  <c r="R502" i="31"/>
  <c r="P502" i="31"/>
  <c r="BI496" i="31"/>
  <c r="BH496" i="31"/>
  <c r="BG496" i="31"/>
  <c r="BF496" i="31"/>
  <c r="T496" i="31"/>
  <c r="R496" i="31"/>
  <c r="P496" i="31"/>
  <c r="BI494" i="31"/>
  <c r="BH494" i="31"/>
  <c r="BG494" i="31"/>
  <c r="BF494" i="31"/>
  <c r="T494" i="31"/>
  <c r="R494" i="31"/>
  <c r="P494" i="31"/>
  <c r="BI492" i="31"/>
  <c r="BH492" i="31"/>
  <c r="BG492" i="31"/>
  <c r="BF492" i="31"/>
  <c r="T492" i="31"/>
  <c r="R492" i="31"/>
  <c r="P492" i="31"/>
  <c r="BI487" i="31"/>
  <c r="BH487" i="31"/>
  <c r="BG487" i="31"/>
  <c r="BF487" i="31"/>
  <c r="T487" i="31"/>
  <c r="R487" i="31"/>
  <c r="P487" i="31"/>
  <c r="BI485" i="31"/>
  <c r="BH485" i="31"/>
  <c r="BG485" i="31"/>
  <c r="BF485" i="31"/>
  <c r="T485" i="31"/>
  <c r="R485" i="31"/>
  <c r="P485" i="31"/>
  <c r="BI482" i="31"/>
  <c r="BH482" i="31"/>
  <c r="BG482" i="31"/>
  <c r="BF482" i="31"/>
  <c r="T482" i="31"/>
  <c r="R482" i="31"/>
  <c r="P482" i="31"/>
  <c r="BI480" i="31"/>
  <c r="BH480" i="31"/>
  <c r="BG480" i="31"/>
  <c r="BF480" i="31"/>
  <c r="T480" i="31"/>
  <c r="R480" i="31"/>
  <c r="P480" i="31"/>
  <c r="BI477" i="31"/>
  <c r="BH477" i="31"/>
  <c r="BG477" i="31"/>
  <c r="BF477" i="31"/>
  <c r="T477" i="31"/>
  <c r="R477" i="31"/>
  <c r="P477" i="31"/>
  <c r="BI475" i="31"/>
  <c r="BH475" i="31"/>
  <c r="BG475" i="31"/>
  <c r="BF475" i="31"/>
  <c r="T475" i="31"/>
  <c r="R475" i="31"/>
  <c r="P475" i="31"/>
  <c r="BI472" i="31"/>
  <c r="BH472" i="31"/>
  <c r="BG472" i="31"/>
  <c r="BF472" i="31"/>
  <c r="T472" i="31"/>
  <c r="R472" i="31"/>
  <c r="P472" i="31"/>
  <c r="BI470" i="31"/>
  <c r="BH470" i="31"/>
  <c r="BG470" i="31"/>
  <c r="BF470" i="31"/>
  <c r="T470" i="31"/>
  <c r="R470" i="31"/>
  <c r="P470" i="31"/>
  <c r="BI467" i="31"/>
  <c r="BH467" i="31"/>
  <c r="BG467" i="31"/>
  <c r="BF467" i="31"/>
  <c r="T467" i="31"/>
  <c r="R467" i="31"/>
  <c r="P467" i="31"/>
  <c r="BI465" i="31"/>
  <c r="BH465" i="31"/>
  <c r="BG465" i="31"/>
  <c r="BF465" i="31"/>
  <c r="T465" i="31"/>
  <c r="R465" i="31"/>
  <c r="P465" i="31"/>
  <c r="BI461" i="31"/>
  <c r="BH461" i="31"/>
  <c r="BG461" i="31"/>
  <c r="BF461" i="31"/>
  <c r="T461" i="31"/>
  <c r="R461" i="31"/>
  <c r="P461" i="31"/>
  <c r="BI458" i="31"/>
  <c r="BH458" i="31"/>
  <c r="BG458" i="31"/>
  <c r="BF458" i="31"/>
  <c r="T458" i="31"/>
  <c r="R458" i="31"/>
  <c r="P458" i="31"/>
  <c r="BI455" i="31"/>
  <c r="BH455" i="31"/>
  <c r="BG455" i="31"/>
  <c r="BF455" i="31"/>
  <c r="T455" i="31"/>
  <c r="R455" i="31"/>
  <c r="P455" i="31"/>
  <c r="BI452" i="31"/>
  <c r="BH452" i="31"/>
  <c r="BG452" i="31"/>
  <c r="BF452" i="31"/>
  <c r="T452" i="31"/>
  <c r="R452" i="31"/>
  <c r="P452" i="31"/>
  <c r="BI449" i="31"/>
  <c r="BH449" i="31"/>
  <c r="BG449" i="31"/>
  <c r="BF449" i="31"/>
  <c r="T449" i="31"/>
  <c r="R449" i="31"/>
  <c r="P449" i="31"/>
  <c r="BI447" i="31"/>
  <c r="BH447" i="31"/>
  <c r="BG447" i="31"/>
  <c r="BF447" i="31"/>
  <c r="T447" i="31"/>
  <c r="R447" i="31"/>
  <c r="P447" i="31"/>
  <c r="BI444" i="31"/>
  <c r="BH444" i="31"/>
  <c r="BG444" i="31"/>
  <c r="BF444" i="31"/>
  <c r="T444" i="31"/>
  <c r="R444" i="31"/>
  <c r="P444" i="31"/>
  <c r="BI441" i="31"/>
  <c r="BH441" i="31"/>
  <c r="BG441" i="31"/>
  <c r="BF441" i="31"/>
  <c r="T441" i="31"/>
  <c r="R441" i="31"/>
  <c r="P441" i="31"/>
  <c r="BI436" i="31"/>
  <c r="BH436" i="31"/>
  <c r="BG436" i="31"/>
  <c r="BF436" i="31"/>
  <c r="T436" i="31"/>
  <c r="R436" i="31"/>
  <c r="P436" i="31"/>
  <c r="BI432" i="31"/>
  <c r="BH432" i="31"/>
  <c r="BG432" i="31"/>
  <c r="BF432" i="31"/>
  <c r="T432" i="31"/>
  <c r="R432" i="31"/>
  <c r="P432" i="31"/>
  <c r="BI428" i="31"/>
  <c r="BH428" i="31"/>
  <c r="BG428" i="31"/>
  <c r="BF428" i="31"/>
  <c r="T428" i="31"/>
  <c r="R428" i="31"/>
  <c r="P428" i="31"/>
  <c r="BI424" i="31"/>
  <c r="BH424" i="31"/>
  <c r="BG424" i="31"/>
  <c r="BF424" i="31"/>
  <c r="T424" i="31"/>
  <c r="R424" i="31"/>
  <c r="P424" i="31"/>
  <c r="BI420" i="31"/>
  <c r="BH420" i="31"/>
  <c r="BG420" i="31"/>
  <c r="BF420" i="31"/>
  <c r="T420" i="31"/>
  <c r="R420" i="31"/>
  <c r="P420" i="31"/>
  <c r="BI416" i="31"/>
  <c r="BH416" i="31"/>
  <c r="BG416" i="31"/>
  <c r="BF416" i="31"/>
  <c r="T416" i="31"/>
  <c r="R416" i="31"/>
  <c r="P416" i="31"/>
  <c r="BI412" i="31"/>
  <c r="BH412" i="31"/>
  <c r="BG412" i="31"/>
  <c r="BF412" i="31"/>
  <c r="T412" i="31"/>
  <c r="R412" i="31"/>
  <c r="P412" i="31"/>
  <c r="BI408" i="31"/>
  <c r="BH408" i="31"/>
  <c r="BG408" i="31"/>
  <c r="BF408" i="31"/>
  <c r="T408" i="31"/>
  <c r="R408" i="31"/>
  <c r="P408" i="31"/>
  <c r="BI404" i="31"/>
  <c r="BH404" i="31"/>
  <c r="BG404" i="31"/>
  <c r="BF404" i="31"/>
  <c r="T404" i="31"/>
  <c r="R404" i="31"/>
  <c r="P404" i="31"/>
  <c r="BI401" i="31"/>
  <c r="BH401" i="31"/>
  <c r="BG401" i="31"/>
  <c r="BF401" i="31"/>
  <c r="T401" i="31"/>
  <c r="R401" i="31"/>
  <c r="P401" i="31"/>
  <c r="BI397" i="31"/>
  <c r="BH397" i="31"/>
  <c r="BG397" i="31"/>
  <c r="BF397" i="31"/>
  <c r="T397" i="31"/>
  <c r="R397" i="31"/>
  <c r="P397" i="31"/>
  <c r="BI395" i="31"/>
  <c r="BH395" i="31"/>
  <c r="BG395" i="31"/>
  <c r="BF395" i="31"/>
  <c r="T395" i="31"/>
  <c r="R395" i="31"/>
  <c r="P395" i="31"/>
  <c r="BI392" i="31"/>
  <c r="BH392" i="31"/>
  <c r="BG392" i="31"/>
  <c r="BF392" i="31"/>
  <c r="T392" i="31"/>
  <c r="R392" i="31"/>
  <c r="P392" i="31"/>
  <c r="BI387" i="31"/>
  <c r="BH387" i="31"/>
  <c r="BG387" i="31"/>
  <c r="BF387" i="31"/>
  <c r="T387" i="31"/>
  <c r="R387" i="31"/>
  <c r="P387" i="31"/>
  <c r="BI384" i="31"/>
  <c r="BH384" i="31"/>
  <c r="BG384" i="31"/>
  <c r="BF384" i="31"/>
  <c r="T384" i="31"/>
  <c r="R384" i="31"/>
  <c r="P384" i="31"/>
  <c r="BI381" i="31"/>
  <c r="BH381" i="31"/>
  <c r="BG381" i="31"/>
  <c r="BF381" i="31"/>
  <c r="T381" i="31"/>
  <c r="R381" i="31"/>
  <c r="P381" i="31"/>
  <c r="BI378" i="31"/>
  <c r="BH378" i="31"/>
  <c r="BG378" i="31"/>
  <c r="BF378" i="31"/>
  <c r="T378" i="31"/>
  <c r="R378" i="31"/>
  <c r="P378" i="31"/>
  <c r="BI372" i="31"/>
  <c r="BH372" i="31"/>
  <c r="BG372" i="31"/>
  <c r="BF372" i="31"/>
  <c r="T372" i="31"/>
  <c r="R372" i="31"/>
  <c r="P372" i="31"/>
  <c r="BI369" i="31"/>
  <c r="BH369" i="31"/>
  <c r="BG369" i="31"/>
  <c r="BF369" i="31"/>
  <c r="T369" i="31"/>
  <c r="R369" i="31"/>
  <c r="P369" i="31"/>
  <c r="BI366" i="31"/>
  <c r="BH366" i="31"/>
  <c r="BG366" i="31"/>
  <c r="BF366" i="31"/>
  <c r="T366" i="31"/>
  <c r="R366" i="31"/>
  <c r="P366" i="31"/>
  <c r="BI363" i="31"/>
  <c r="BH363" i="31"/>
  <c r="BG363" i="31"/>
  <c r="BF363" i="31"/>
  <c r="T363" i="31"/>
  <c r="R363" i="31"/>
  <c r="P363" i="31"/>
  <c r="BI356" i="31"/>
  <c r="BH356" i="31"/>
  <c r="BG356" i="31"/>
  <c r="BF356" i="31"/>
  <c r="T356" i="31"/>
  <c r="R356" i="31"/>
  <c r="P356" i="31"/>
  <c r="BI354" i="31"/>
  <c r="BH354" i="31"/>
  <c r="BG354" i="31"/>
  <c r="BF354" i="31"/>
  <c r="T354" i="31"/>
  <c r="R354" i="31"/>
  <c r="P354" i="31"/>
  <c r="BI349" i="31"/>
  <c r="BH349" i="31"/>
  <c r="BG349" i="31"/>
  <c r="BF349" i="31"/>
  <c r="T349" i="31"/>
  <c r="R349" i="31"/>
  <c r="P349" i="31"/>
  <c r="BI347" i="31"/>
  <c r="BH347" i="31"/>
  <c r="BG347" i="31"/>
  <c r="BF347" i="31"/>
  <c r="T347" i="31"/>
  <c r="R347" i="31"/>
  <c r="P347" i="31"/>
  <c r="BI342" i="31"/>
  <c r="BH342" i="31"/>
  <c r="BG342" i="31"/>
  <c r="BF342" i="31"/>
  <c r="T342" i="31"/>
  <c r="R342" i="31"/>
  <c r="P342" i="31"/>
  <c r="BI339" i="31"/>
  <c r="BH339" i="31"/>
  <c r="BG339" i="31"/>
  <c r="BF339" i="31"/>
  <c r="T339" i="31"/>
  <c r="R339" i="31"/>
  <c r="P339" i="31"/>
  <c r="BI336" i="31"/>
  <c r="BH336" i="31"/>
  <c r="BG336" i="31"/>
  <c r="BF336" i="31"/>
  <c r="T336" i="31"/>
  <c r="R336" i="31"/>
  <c r="P336" i="31"/>
  <c r="BI333" i="31"/>
  <c r="BH333" i="31"/>
  <c r="BG333" i="31"/>
  <c r="BF333" i="31"/>
  <c r="T333" i="31"/>
  <c r="R333" i="31"/>
  <c r="P333" i="31"/>
  <c r="BI330" i="31"/>
  <c r="BH330" i="31"/>
  <c r="BG330" i="31"/>
  <c r="BF330" i="31"/>
  <c r="T330" i="31"/>
  <c r="R330" i="31"/>
  <c r="P330" i="31"/>
  <c r="BI324" i="31"/>
  <c r="BH324" i="31"/>
  <c r="BG324" i="31"/>
  <c r="BF324" i="31"/>
  <c r="T324" i="31"/>
  <c r="R324" i="31"/>
  <c r="P324" i="31"/>
  <c r="BI318" i="31"/>
  <c r="BH318" i="31"/>
  <c r="BG318" i="31"/>
  <c r="BF318" i="31"/>
  <c r="T318" i="31"/>
  <c r="R318" i="31"/>
  <c r="P318" i="31"/>
  <c r="BI310" i="31"/>
  <c r="BH310" i="31"/>
  <c r="BG310" i="31"/>
  <c r="BF310" i="31"/>
  <c r="T310" i="31"/>
  <c r="R310" i="31"/>
  <c r="P310" i="31"/>
  <c r="BI306" i="31"/>
  <c r="BH306" i="31"/>
  <c r="BG306" i="31"/>
  <c r="BF306" i="31"/>
  <c r="T306" i="31"/>
  <c r="R306" i="31"/>
  <c r="P306" i="31"/>
  <c r="BI303" i="31"/>
  <c r="BH303" i="31"/>
  <c r="BG303" i="31"/>
  <c r="BF303" i="31"/>
  <c r="T303" i="31"/>
  <c r="R303" i="31"/>
  <c r="P303" i="31"/>
  <c r="BI301" i="31"/>
  <c r="BH301" i="31"/>
  <c r="BG301" i="31"/>
  <c r="BF301" i="31"/>
  <c r="T301" i="31"/>
  <c r="R301" i="31"/>
  <c r="P301" i="31"/>
  <c r="BI296" i="31"/>
  <c r="BH296" i="31"/>
  <c r="BG296" i="31"/>
  <c r="BF296" i="31"/>
  <c r="T296" i="31"/>
  <c r="R296" i="31"/>
  <c r="P296" i="31"/>
  <c r="BI294" i="31"/>
  <c r="BH294" i="31"/>
  <c r="BG294" i="31"/>
  <c r="BF294" i="31"/>
  <c r="T294" i="31"/>
  <c r="R294" i="31"/>
  <c r="P294" i="31"/>
  <c r="BI292" i="31"/>
  <c r="BH292" i="31"/>
  <c r="BG292" i="31"/>
  <c r="BF292" i="31"/>
  <c r="T292" i="31"/>
  <c r="R292" i="31"/>
  <c r="P292" i="31"/>
  <c r="BI290" i="31"/>
  <c r="BH290" i="31"/>
  <c r="BG290" i="31"/>
  <c r="BF290" i="31"/>
  <c r="T290" i="31"/>
  <c r="R290" i="31"/>
  <c r="P290" i="31"/>
  <c r="BI283" i="31"/>
  <c r="BH283" i="31"/>
  <c r="BG283" i="31"/>
  <c r="BF283" i="31"/>
  <c r="T283" i="31"/>
  <c r="R283" i="31"/>
  <c r="P283" i="31"/>
  <c r="BI277" i="31"/>
  <c r="BH277" i="31"/>
  <c r="BG277" i="31"/>
  <c r="BF277" i="31"/>
  <c r="T277" i="31"/>
  <c r="R277" i="31"/>
  <c r="P277" i="31"/>
  <c r="BI272" i="31"/>
  <c r="BH272" i="31"/>
  <c r="BG272" i="31"/>
  <c r="BF272" i="31"/>
  <c r="T272" i="31"/>
  <c r="R272" i="31"/>
  <c r="P272" i="31"/>
  <c r="BI267" i="31"/>
  <c r="BH267" i="31"/>
  <c r="BG267" i="31"/>
  <c r="BF267" i="31"/>
  <c r="T267" i="31"/>
  <c r="T266" i="31" s="1"/>
  <c r="R267" i="31"/>
  <c r="R266" i="31" s="1"/>
  <c r="P267" i="31"/>
  <c r="P266" i="31" s="1"/>
  <c r="BI263" i="31"/>
  <c r="BH263" i="31"/>
  <c r="BG263" i="31"/>
  <c r="BF263" i="31"/>
  <c r="T263" i="31"/>
  <c r="T262" i="31"/>
  <c r="R263" i="31"/>
  <c r="R262" i="31" s="1"/>
  <c r="P263" i="31"/>
  <c r="P262" i="31"/>
  <c r="BI259" i="31"/>
  <c r="BH259" i="31"/>
  <c r="BG259" i="31"/>
  <c r="BF259" i="31"/>
  <c r="T259" i="31"/>
  <c r="R259" i="31"/>
  <c r="P259" i="31"/>
  <c r="BI256" i="31"/>
  <c r="BH256" i="31"/>
  <c r="BG256" i="31"/>
  <c r="BF256" i="31"/>
  <c r="T256" i="31"/>
  <c r="R256" i="31"/>
  <c r="P256" i="31"/>
  <c r="BI250" i="31"/>
  <c r="BH250" i="31"/>
  <c r="BG250" i="31"/>
  <c r="BF250" i="31"/>
  <c r="T250" i="31"/>
  <c r="R250" i="31"/>
  <c r="P250" i="31"/>
  <c r="BI247" i="31"/>
  <c r="BH247" i="31"/>
  <c r="BG247" i="31"/>
  <c r="BF247" i="31"/>
  <c r="T247" i="31"/>
  <c r="R247" i="31"/>
  <c r="P247" i="31"/>
  <c r="BI244" i="31"/>
  <c r="BH244" i="31"/>
  <c r="BG244" i="31"/>
  <c r="BF244" i="31"/>
  <c r="T244" i="31"/>
  <c r="R244" i="31"/>
  <c r="P244" i="31"/>
  <c r="BI240" i="31"/>
  <c r="BH240" i="31"/>
  <c r="BG240" i="31"/>
  <c r="BF240" i="31"/>
  <c r="T240" i="31"/>
  <c r="R240" i="31"/>
  <c r="P240" i="31"/>
  <c r="BI237" i="31"/>
  <c r="BH237" i="31"/>
  <c r="BG237" i="31"/>
  <c r="BF237" i="31"/>
  <c r="T237" i="31"/>
  <c r="R237" i="31"/>
  <c r="P237" i="31"/>
  <c r="BI233" i="31"/>
  <c r="BH233" i="31"/>
  <c r="BG233" i="31"/>
  <c r="BF233" i="31"/>
  <c r="T233" i="31"/>
  <c r="R233" i="31"/>
  <c r="P233" i="31"/>
  <c r="BI228" i="31"/>
  <c r="BH228" i="31"/>
  <c r="BG228" i="31"/>
  <c r="BF228" i="31"/>
  <c r="T228" i="31"/>
  <c r="R228" i="31"/>
  <c r="P228" i="31"/>
  <c r="BI225" i="31"/>
  <c r="BH225" i="31"/>
  <c r="BG225" i="31"/>
  <c r="BF225" i="31"/>
  <c r="T225" i="31"/>
  <c r="R225" i="31"/>
  <c r="P225" i="31"/>
  <c r="BI220" i="31"/>
  <c r="BH220" i="31"/>
  <c r="BG220" i="31"/>
  <c r="BF220" i="31"/>
  <c r="T220" i="31"/>
  <c r="R220" i="31"/>
  <c r="P220" i="31"/>
  <c r="BI216" i="31"/>
  <c r="BH216" i="31"/>
  <c r="BG216" i="31"/>
  <c r="BF216" i="31"/>
  <c r="T216" i="31"/>
  <c r="R216" i="31"/>
  <c r="P216" i="31"/>
  <c r="BI212" i="31"/>
  <c r="BH212" i="31"/>
  <c r="BG212" i="31"/>
  <c r="BF212" i="31"/>
  <c r="T212" i="31"/>
  <c r="R212" i="31"/>
  <c r="P212" i="31"/>
  <c r="BI207" i="31"/>
  <c r="BH207" i="31"/>
  <c r="BG207" i="31"/>
  <c r="BF207" i="31"/>
  <c r="T207" i="31"/>
  <c r="R207" i="31"/>
  <c r="P207" i="31"/>
  <c r="BI203" i="31"/>
  <c r="BH203" i="31"/>
  <c r="BG203" i="31"/>
  <c r="BF203" i="31"/>
  <c r="T203" i="31"/>
  <c r="R203" i="31"/>
  <c r="P203" i="31"/>
  <c r="BI198" i="31"/>
  <c r="BH198" i="31"/>
  <c r="BG198" i="31"/>
  <c r="BF198" i="31"/>
  <c r="T198" i="31"/>
  <c r="R198" i="31"/>
  <c r="P198" i="31"/>
  <c r="BI194" i="31"/>
  <c r="BH194" i="31"/>
  <c r="BG194" i="31"/>
  <c r="BF194" i="31"/>
  <c r="T194" i="31"/>
  <c r="R194" i="31"/>
  <c r="P194" i="31"/>
  <c r="BI191" i="31"/>
  <c r="BH191" i="31"/>
  <c r="BG191" i="31"/>
  <c r="BF191" i="31"/>
  <c r="T191" i="31"/>
  <c r="R191" i="31"/>
  <c r="P191" i="31"/>
  <c r="BI187" i="31"/>
  <c r="BH187" i="31"/>
  <c r="BG187" i="31"/>
  <c r="BF187" i="31"/>
  <c r="T187" i="31"/>
  <c r="R187" i="31"/>
  <c r="P187" i="31"/>
  <c r="BI180" i="31"/>
  <c r="BH180" i="31"/>
  <c r="BG180" i="31"/>
  <c r="BF180" i="31"/>
  <c r="T180" i="31"/>
  <c r="R180" i="31"/>
  <c r="P180" i="31"/>
  <c r="BI175" i="31"/>
  <c r="BH175" i="31"/>
  <c r="BG175" i="31"/>
  <c r="BF175" i="31"/>
  <c r="T175" i="31"/>
  <c r="R175" i="31"/>
  <c r="P175" i="31"/>
  <c r="BI173" i="31"/>
  <c r="BH173" i="31"/>
  <c r="BG173" i="31"/>
  <c r="BF173" i="31"/>
  <c r="T173" i="31"/>
  <c r="R173" i="31"/>
  <c r="P173" i="31"/>
  <c r="BI168" i="31"/>
  <c r="BH168" i="31"/>
  <c r="BG168" i="31"/>
  <c r="BF168" i="31"/>
  <c r="T168" i="31"/>
  <c r="R168" i="31"/>
  <c r="P168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2" i="31"/>
  <c r="BH152" i="31"/>
  <c r="BG152" i="31"/>
  <c r="BF152" i="31"/>
  <c r="T152" i="31"/>
  <c r="R152" i="31"/>
  <c r="P152" i="31"/>
  <c r="BI148" i="31"/>
  <c r="BH148" i="31"/>
  <c r="BG148" i="31"/>
  <c r="BF148" i="31"/>
  <c r="T148" i="31"/>
  <c r="R148" i="31"/>
  <c r="P148" i="31"/>
  <c r="BI145" i="31"/>
  <c r="BH145" i="31"/>
  <c r="BG145" i="31"/>
  <c r="BF145" i="31"/>
  <c r="T145" i="31"/>
  <c r="R145" i="31"/>
  <c r="P145" i="31"/>
  <c r="BI142" i="31"/>
  <c r="BH142" i="31"/>
  <c r="BG142" i="31"/>
  <c r="BF142" i="31"/>
  <c r="T142" i="31"/>
  <c r="R142" i="31"/>
  <c r="P142" i="31"/>
  <c r="BI139" i="31"/>
  <c r="BH139" i="31"/>
  <c r="BG139" i="31"/>
  <c r="BF139" i="31"/>
  <c r="T139" i="31"/>
  <c r="R139" i="31"/>
  <c r="P139" i="31"/>
  <c r="BI136" i="31"/>
  <c r="BH136" i="31"/>
  <c r="BG136" i="31"/>
  <c r="BF136" i="31"/>
  <c r="T136" i="31"/>
  <c r="R136" i="31"/>
  <c r="P136" i="31"/>
  <c r="BI133" i="31"/>
  <c r="BH133" i="31"/>
  <c r="BG133" i="31"/>
  <c r="BF133" i="31"/>
  <c r="T133" i="31"/>
  <c r="R133" i="31"/>
  <c r="P133" i="31"/>
  <c r="F124" i="31"/>
  <c r="E122" i="31"/>
  <c r="F89" i="31"/>
  <c r="E87" i="31"/>
  <c r="J24" i="31"/>
  <c r="E24" i="31"/>
  <c r="J127" i="31" s="1"/>
  <c r="J23" i="31"/>
  <c r="J21" i="31"/>
  <c r="E21" i="31"/>
  <c r="J91" i="31"/>
  <c r="J20" i="31"/>
  <c r="J18" i="31"/>
  <c r="E18" i="31"/>
  <c r="F127" i="31" s="1"/>
  <c r="J17" i="31"/>
  <c r="J15" i="31"/>
  <c r="E15" i="31"/>
  <c r="F126" i="31" s="1"/>
  <c r="J14" i="31"/>
  <c r="J12" i="31"/>
  <c r="J124" i="31" s="1"/>
  <c r="E7" i="31"/>
  <c r="E120" i="31" s="1"/>
  <c r="J37" i="30"/>
  <c r="J36" i="30"/>
  <c r="AY123" i="1" s="1"/>
  <c r="J35" i="30"/>
  <c r="AX123" i="1" s="1"/>
  <c r="BI434" i="30"/>
  <c r="BH434" i="30"/>
  <c r="BG434" i="30"/>
  <c r="BF434" i="30"/>
  <c r="T434" i="30"/>
  <c r="T433" i="30"/>
  <c r="R434" i="30"/>
  <c r="R433" i="30"/>
  <c r="P434" i="30"/>
  <c r="P433" i="30" s="1"/>
  <c r="BI431" i="30"/>
  <c r="BH431" i="30"/>
  <c r="BG431" i="30"/>
  <c r="BF431" i="30"/>
  <c r="T431" i="30"/>
  <c r="R431" i="30"/>
  <c r="P431" i="30"/>
  <c r="BI429" i="30"/>
  <c r="BH429" i="30"/>
  <c r="BG429" i="30"/>
  <c r="BF429" i="30"/>
  <c r="T429" i="30"/>
  <c r="R429" i="30"/>
  <c r="P429" i="30"/>
  <c r="BI424" i="30"/>
  <c r="BH424" i="30"/>
  <c r="BG424" i="30"/>
  <c r="BF424" i="30"/>
  <c r="T424" i="30"/>
  <c r="R424" i="30"/>
  <c r="P424" i="30"/>
  <c r="BI419" i="30"/>
  <c r="BH419" i="30"/>
  <c r="BG419" i="30"/>
  <c r="BF419" i="30"/>
  <c r="T419" i="30"/>
  <c r="R419" i="30"/>
  <c r="P419" i="30"/>
  <c r="BI417" i="30"/>
  <c r="BH417" i="30"/>
  <c r="BG417" i="30"/>
  <c r="BF417" i="30"/>
  <c r="T417" i="30"/>
  <c r="R417" i="30"/>
  <c r="P417" i="30"/>
  <c r="BI415" i="30"/>
  <c r="BH415" i="30"/>
  <c r="BG415" i="30"/>
  <c r="BF415" i="30"/>
  <c r="T415" i="30"/>
  <c r="R415" i="30"/>
  <c r="P415" i="30"/>
  <c r="BI413" i="30"/>
  <c r="BH413" i="30"/>
  <c r="BG413" i="30"/>
  <c r="BF413" i="30"/>
  <c r="T413" i="30"/>
  <c r="R413" i="30"/>
  <c r="P413" i="30"/>
  <c r="BI411" i="30"/>
  <c r="BH411" i="30"/>
  <c r="BG411" i="30"/>
  <c r="BF411" i="30"/>
  <c r="T411" i="30"/>
  <c r="R411" i="30"/>
  <c r="P411" i="30"/>
  <c r="BI409" i="30"/>
  <c r="BH409" i="30"/>
  <c r="BG409" i="30"/>
  <c r="BF409" i="30"/>
  <c r="T409" i="30"/>
  <c r="R409" i="30"/>
  <c r="P409" i="30"/>
  <c r="BI407" i="30"/>
  <c r="BH407" i="30"/>
  <c r="BG407" i="30"/>
  <c r="BF407" i="30"/>
  <c r="T407" i="30"/>
  <c r="R407" i="30"/>
  <c r="P407" i="30"/>
  <c r="BI405" i="30"/>
  <c r="BH405" i="30"/>
  <c r="BG405" i="30"/>
  <c r="BF405" i="30"/>
  <c r="T405" i="30"/>
  <c r="R405" i="30"/>
  <c r="P405" i="30"/>
  <c r="BI401" i="30"/>
  <c r="BH401" i="30"/>
  <c r="BG401" i="30"/>
  <c r="BF401" i="30"/>
  <c r="T401" i="30"/>
  <c r="R401" i="30"/>
  <c r="P401" i="30"/>
  <c r="BI397" i="30"/>
  <c r="BH397" i="30"/>
  <c r="BG397" i="30"/>
  <c r="BF397" i="30"/>
  <c r="T397" i="30"/>
  <c r="R397" i="30"/>
  <c r="P397" i="30"/>
  <c r="BI395" i="30"/>
  <c r="BH395" i="30"/>
  <c r="BG395" i="30"/>
  <c r="BF395" i="30"/>
  <c r="T395" i="30"/>
  <c r="R395" i="30"/>
  <c r="P395" i="30"/>
  <c r="BI393" i="30"/>
  <c r="BH393" i="30"/>
  <c r="BG393" i="30"/>
  <c r="BF393" i="30"/>
  <c r="T393" i="30"/>
  <c r="R393" i="30"/>
  <c r="P393" i="30"/>
  <c r="BI391" i="30"/>
  <c r="BH391" i="30"/>
  <c r="BG391" i="30"/>
  <c r="BF391" i="30"/>
  <c r="T391" i="30"/>
  <c r="R391" i="30"/>
  <c r="P391" i="30"/>
  <c r="BI389" i="30"/>
  <c r="BH389" i="30"/>
  <c r="BG389" i="30"/>
  <c r="BF389" i="30"/>
  <c r="T389" i="30"/>
  <c r="R389" i="30"/>
  <c r="P389" i="30"/>
  <c r="BI387" i="30"/>
  <c r="BH387" i="30"/>
  <c r="BG387" i="30"/>
  <c r="BF387" i="30"/>
  <c r="T387" i="30"/>
  <c r="R387" i="30"/>
  <c r="P387" i="30"/>
  <c r="BI385" i="30"/>
  <c r="BH385" i="30"/>
  <c r="BG385" i="30"/>
  <c r="BF385" i="30"/>
  <c r="T385" i="30"/>
  <c r="R385" i="30"/>
  <c r="P385" i="30"/>
  <c r="BI383" i="30"/>
  <c r="BH383" i="30"/>
  <c r="BG383" i="30"/>
  <c r="BF383" i="30"/>
  <c r="T383" i="30"/>
  <c r="R383" i="30"/>
  <c r="P383" i="30"/>
  <c r="BI381" i="30"/>
  <c r="BH381" i="30"/>
  <c r="BG381" i="30"/>
  <c r="BF381" i="30"/>
  <c r="T381" i="30"/>
  <c r="R381" i="30"/>
  <c r="P381" i="30"/>
  <c r="BI377" i="30"/>
  <c r="BH377" i="30"/>
  <c r="BG377" i="30"/>
  <c r="BF377" i="30"/>
  <c r="T377" i="30"/>
  <c r="R377" i="30"/>
  <c r="P377" i="30"/>
  <c r="BI375" i="30"/>
  <c r="BH375" i="30"/>
  <c r="BG375" i="30"/>
  <c r="BF375" i="30"/>
  <c r="T375" i="30"/>
  <c r="R375" i="30"/>
  <c r="P375" i="30"/>
  <c r="BI373" i="30"/>
  <c r="BH373" i="30"/>
  <c r="BG373" i="30"/>
  <c r="BF373" i="30"/>
  <c r="T373" i="30"/>
  <c r="R373" i="30"/>
  <c r="P373" i="30"/>
  <c r="BI369" i="30"/>
  <c r="BH369" i="30"/>
  <c r="BG369" i="30"/>
  <c r="BF369" i="30"/>
  <c r="T369" i="30"/>
  <c r="R369" i="30"/>
  <c r="P369" i="30"/>
  <c r="BI367" i="30"/>
  <c r="BH367" i="30"/>
  <c r="BG367" i="30"/>
  <c r="BF367" i="30"/>
  <c r="T367" i="30"/>
  <c r="R367" i="30"/>
  <c r="P367" i="30"/>
  <c r="BI365" i="30"/>
  <c r="BH365" i="30"/>
  <c r="BG365" i="30"/>
  <c r="BF365" i="30"/>
  <c r="T365" i="30"/>
  <c r="R365" i="30"/>
  <c r="P365" i="30"/>
  <c r="BI361" i="30"/>
  <c r="BH361" i="30"/>
  <c r="BG361" i="30"/>
  <c r="BF361" i="30"/>
  <c r="T361" i="30"/>
  <c r="R361" i="30"/>
  <c r="P361" i="30"/>
  <c r="BI359" i="30"/>
  <c r="BH359" i="30"/>
  <c r="BG359" i="30"/>
  <c r="BF359" i="30"/>
  <c r="T359" i="30"/>
  <c r="R359" i="30"/>
  <c r="P359" i="30"/>
  <c r="BI357" i="30"/>
  <c r="BH357" i="30"/>
  <c r="BG357" i="30"/>
  <c r="BF357" i="30"/>
  <c r="T357" i="30"/>
  <c r="R357" i="30"/>
  <c r="P357" i="30"/>
  <c r="BI353" i="30"/>
  <c r="BH353" i="30"/>
  <c r="BG353" i="30"/>
  <c r="BF353" i="30"/>
  <c r="T353" i="30"/>
  <c r="R353" i="30"/>
  <c r="P353" i="30"/>
  <c r="BI351" i="30"/>
  <c r="BH351" i="30"/>
  <c r="BG351" i="30"/>
  <c r="BF351" i="30"/>
  <c r="T351" i="30"/>
  <c r="R351" i="30"/>
  <c r="P351" i="30"/>
  <c r="BI349" i="30"/>
  <c r="BH349" i="30"/>
  <c r="BG349" i="30"/>
  <c r="BF349" i="30"/>
  <c r="T349" i="30"/>
  <c r="R349" i="30"/>
  <c r="P349" i="30"/>
  <c r="BI345" i="30"/>
  <c r="BH345" i="30"/>
  <c r="BG345" i="30"/>
  <c r="BF345" i="30"/>
  <c r="T345" i="30"/>
  <c r="R345" i="30"/>
  <c r="P345" i="30"/>
  <c r="BI343" i="30"/>
  <c r="BH343" i="30"/>
  <c r="BG343" i="30"/>
  <c r="BF343" i="30"/>
  <c r="T343" i="30"/>
  <c r="R343" i="30"/>
  <c r="P343" i="30"/>
  <c r="BI341" i="30"/>
  <c r="BH341" i="30"/>
  <c r="BG341" i="30"/>
  <c r="BF341" i="30"/>
  <c r="T341" i="30"/>
  <c r="R341" i="30"/>
  <c r="P341" i="30"/>
  <c r="BI339" i="30"/>
  <c r="BH339" i="30"/>
  <c r="BG339" i="30"/>
  <c r="BF339" i="30"/>
  <c r="T339" i="30"/>
  <c r="R339" i="30"/>
  <c r="P339" i="30"/>
  <c r="BI335" i="30"/>
  <c r="BH335" i="30"/>
  <c r="BG335" i="30"/>
  <c r="BF335" i="30"/>
  <c r="T335" i="30"/>
  <c r="R335" i="30"/>
  <c r="P335" i="30"/>
  <c r="BI331" i="30"/>
  <c r="BH331" i="30"/>
  <c r="BG331" i="30"/>
  <c r="BF331" i="30"/>
  <c r="T331" i="30"/>
  <c r="R331" i="30"/>
  <c r="P331" i="30"/>
  <c r="BI329" i="30"/>
  <c r="BH329" i="30"/>
  <c r="BG329" i="30"/>
  <c r="BF329" i="30"/>
  <c r="T329" i="30"/>
  <c r="R329" i="30"/>
  <c r="P329" i="30"/>
  <c r="BI327" i="30"/>
  <c r="BH327" i="30"/>
  <c r="BG327" i="30"/>
  <c r="BF327" i="30"/>
  <c r="T327" i="30"/>
  <c r="R327" i="30"/>
  <c r="P327" i="30"/>
  <c r="BI325" i="30"/>
  <c r="BH325" i="30"/>
  <c r="BG325" i="30"/>
  <c r="BF325" i="30"/>
  <c r="T325" i="30"/>
  <c r="R325" i="30"/>
  <c r="P325" i="30"/>
  <c r="BI323" i="30"/>
  <c r="BH323" i="30"/>
  <c r="BG323" i="30"/>
  <c r="BF323" i="30"/>
  <c r="T323" i="30"/>
  <c r="R323" i="30"/>
  <c r="P323" i="30"/>
  <c r="BI321" i="30"/>
  <c r="BH321" i="30"/>
  <c r="BG321" i="30"/>
  <c r="BF321" i="30"/>
  <c r="T321" i="30"/>
  <c r="R321" i="30"/>
  <c r="P321" i="30"/>
  <c r="BI319" i="30"/>
  <c r="BH319" i="30"/>
  <c r="BG319" i="30"/>
  <c r="BF319" i="30"/>
  <c r="T319" i="30"/>
  <c r="R319" i="30"/>
  <c r="P319" i="30"/>
  <c r="BI317" i="30"/>
  <c r="BH317" i="30"/>
  <c r="BG317" i="30"/>
  <c r="BF317" i="30"/>
  <c r="T317" i="30"/>
  <c r="R317" i="30"/>
  <c r="P317" i="30"/>
  <c r="BI315" i="30"/>
  <c r="BH315" i="30"/>
  <c r="BG315" i="30"/>
  <c r="BF315" i="30"/>
  <c r="T315" i="30"/>
  <c r="R315" i="30"/>
  <c r="P315" i="30"/>
  <c r="BI313" i="30"/>
  <c r="BH313" i="30"/>
  <c r="BG313" i="30"/>
  <c r="BF313" i="30"/>
  <c r="T313" i="30"/>
  <c r="R313" i="30"/>
  <c r="P313" i="30"/>
  <c r="BI308" i="30"/>
  <c r="BH308" i="30"/>
  <c r="BG308" i="30"/>
  <c r="BF308" i="30"/>
  <c r="T308" i="30"/>
  <c r="R308" i="30"/>
  <c r="P308" i="30"/>
  <c r="BI306" i="30"/>
  <c r="BH306" i="30"/>
  <c r="BG306" i="30"/>
  <c r="BF306" i="30"/>
  <c r="T306" i="30"/>
  <c r="R306" i="30"/>
  <c r="P306" i="30"/>
  <c r="BI302" i="30"/>
  <c r="BH302" i="30"/>
  <c r="BG302" i="30"/>
  <c r="BF302" i="30"/>
  <c r="T302" i="30"/>
  <c r="T301" i="30"/>
  <c r="R302" i="30"/>
  <c r="R301" i="30"/>
  <c r="P302" i="30"/>
  <c r="P301" i="30" s="1"/>
  <c r="BI297" i="30"/>
  <c r="BH297" i="30"/>
  <c r="BG297" i="30"/>
  <c r="BF297" i="30"/>
  <c r="T297" i="30"/>
  <c r="R297" i="30"/>
  <c r="P297" i="30"/>
  <c r="BI293" i="30"/>
  <c r="BH293" i="30"/>
  <c r="BG293" i="30"/>
  <c r="BF293" i="30"/>
  <c r="T293" i="30"/>
  <c r="R293" i="30"/>
  <c r="P293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5" i="30"/>
  <c r="BH285" i="30"/>
  <c r="BG285" i="30"/>
  <c r="BF285" i="30"/>
  <c r="T285" i="30"/>
  <c r="R285" i="30"/>
  <c r="P285" i="30"/>
  <c r="BI282" i="30"/>
  <c r="BH282" i="30"/>
  <c r="BG282" i="30"/>
  <c r="BF282" i="30"/>
  <c r="T282" i="30"/>
  <c r="T281" i="30" s="1"/>
  <c r="R282" i="30"/>
  <c r="R281" i="30" s="1"/>
  <c r="P282" i="30"/>
  <c r="P281" i="30" s="1"/>
  <c r="BI279" i="30"/>
  <c r="BH279" i="30"/>
  <c r="BG279" i="30"/>
  <c r="BF279" i="30"/>
  <c r="T279" i="30"/>
  <c r="T278" i="30"/>
  <c r="R279" i="30"/>
  <c r="R278" i="30"/>
  <c r="P279" i="30"/>
  <c r="P278" i="30" s="1"/>
  <c r="BI270" i="30"/>
  <c r="BH270" i="30"/>
  <c r="BG270" i="30"/>
  <c r="BF270" i="30"/>
  <c r="T270" i="30"/>
  <c r="R270" i="30"/>
  <c r="P270" i="30"/>
  <c r="BI266" i="30"/>
  <c r="BH266" i="30"/>
  <c r="BG266" i="30"/>
  <c r="BF266" i="30"/>
  <c r="T266" i="30"/>
  <c r="R266" i="30"/>
  <c r="P266" i="30"/>
  <c r="BI261" i="30"/>
  <c r="BH261" i="30"/>
  <c r="BG261" i="30"/>
  <c r="BF261" i="30"/>
  <c r="T261" i="30"/>
  <c r="R261" i="30"/>
  <c r="P261" i="30"/>
  <c r="BI257" i="30"/>
  <c r="BH257" i="30"/>
  <c r="BG257" i="30"/>
  <c r="BF257" i="30"/>
  <c r="T257" i="30"/>
  <c r="R257" i="30"/>
  <c r="P257" i="30"/>
  <c r="BI254" i="30"/>
  <c r="BH254" i="30"/>
  <c r="BG254" i="30"/>
  <c r="BF254" i="30"/>
  <c r="T254" i="30"/>
  <c r="R254" i="30"/>
  <c r="P254" i="30"/>
  <c r="BI252" i="30"/>
  <c r="BH252" i="30"/>
  <c r="BG252" i="30"/>
  <c r="BF252" i="30"/>
  <c r="T252" i="30"/>
  <c r="R252" i="30"/>
  <c r="P252" i="30"/>
  <c r="BI250" i="30"/>
  <c r="BH250" i="30"/>
  <c r="BG250" i="30"/>
  <c r="BF250" i="30"/>
  <c r="T250" i="30"/>
  <c r="R250" i="30"/>
  <c r="P250" i="30"/>
  <c r="BI248" i="30"/>
  <c r="BH248" i="30"/>
  <c r="BG248" i="30"/>
  <c r="BF248" i="30"/>
  <c r="T248" i="30"/>
  <c r="R248" i="30"/>
  <c r="P248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42" i="30"/>
  <c r="BH242" i="30"/>
  <c r="BG242" i="30"/>
  <c r="BF242" i="30"/>
  <c r="T242" i="30"/>
  <c r="R242" i="30"/>
  <c r="P242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1" i="30"/>
  <c r="BH191" i="30"/>
  <c r="BG191" i="30"/>
  <c r="BF191" i="30"/>
  <c r="T191" i="30"/>
  <c r="R191" i="30"/>
  <c r="P191" i="30"/>
  <c r="BI189" i="30"/>
  <c r="BH189" i="30"/>
  <c r="BG189" i="30"/>
  <c r="BF189" i="30"/>
  <c r="T189" i="30"/>
  <c r="R189" i="30"/>
  <c r="P189" i="30"/>
  <c r="BI187" i="30"/>
  <c r="BH187" i="30"/>
  <c r="BG187" i="30"/>
  <c r="BF187" i="30"/>
  <c r="T187" i="30"/>
  <c r="R187" i="30"/>
  <c r="P187" i="30"/>
  <c r="BI185" i="30"/>
  <c r="BH185" i="30"/>
  <c r="BG185" i="30"/>
  <c r="BF185" i="30"/>
  <c r="T185" i="30"/>
  <c r="R185" i="30"/>
  <c r="P185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7" i="30"/>
  <c r="BH157" i="30"/>
  <c r="BG157" i="30"/>
  <c r="BF157" i="30"/>
  <c r="T157" i="30"/>
  <c r="R157" i="30"/>
  <c r="P157" i="30"/>
  <c r="BI153" i="30"/>
  <c r="BH153" i="30"/>
  <c r="BG153" i="30"/>
  <c r="BF153" i="30"/>
  <c r="T153" i="30"/>
  <c r="R153" i="30"/>
  <c r="P153" i="30"/>
  <c r="BI147" i="30"/>
  <c r="BH147" i="30"/>
  <c r="BG147" i="30"/>
  <c r="BF147" i="30"/>
  <c r="T147" i="30"/>
  <c r="R147" i="30"/>
  <c r="P147" i="30"/>
  <c r="BI139" i="30"/>
  <c r="BH139" i="30"/>
  <c r="BG139" i="30"/>
  <c r="BF139" i="30"/>
  <c r="T139" i="30"/>
  <c r="R139" i="30"/>
  <c r="P139" i="30"/>
  <c r="BI135" i="30"/>
  <c r="BH135" i="30"/>
  <c r="BG135" i="30"/>
  <c r="BF135" i="30"/>
  <c r="T135" i="30"/>
  <c r="R135" i="30"/>
  <c r="P135" i="30"/>
  <c r="BI131" i="30"/>
  <c r="BH131" i="30"/>
  <c r="BG131" i="30"/>
  <c r="BF131" i="30"/>
  <c r="T131" i="30"/>
  <c r="R131" i="30"/>
  <c r="P131" i="30"/>
  <c r="F122" i="30"/>
  <c r="E120" i="30"/>
  <c r="F89" i="30"/>
  <c r="E87" i="30"/>
  <c r="J24" i="30"/>
  <c r="E24" i="30"/>
  <c r="J125" i="30" s="1"/>
  <c r="J23" i="30"/>
  <c r="J21" i="30"/>
  <c r="E21" i="30"/>
  <c r="J124" i="30"/>
  <c r="J20" i="30"/>
  <c r="J18" i="30"/>
  <c r="E18" i="30"/>
  <c r="F125" i="30"/>
  <c r="J17" i="30"/>
  <c r="J15" i="30"/>
  <c r="E15" i="30"/>
  <c r="F124" i="30" s="1"/>
  <c r="J14" i="30"/>
  <c r="J12" i="30"/>
  <c r="J122" i="30" s="1"/>
  <c r="E7" i="30"/>
  <c r="E118" i="30" s="1"/>
  <c r="J37" i="29"/>
  <c r="J36" i="29"/>
  <c r="AY122" i="1"/>
  <c r="J35" i="29"/>
  <c r="AX122" i="1" s="1"/>
  <c r="BI465" i="29"/>
  <c r="BH465" i="29"/>
  <c r="BG465" i="29"/>
  <c r="BF465" i="29"/>
  <c r="T465" i="29"/>
  <c r="R465" i="29"/>
  <c r="P465" i="29"/>
  <c r="BI463" i="29"/>
  <c r="BH463" i="29"/>
  <c r="BG463" i="29"/>
  <c r="BF463" i="29"/>
  <c r="T463" i="29"/>
  <c r="R463" i="29"/>
  <c r="P463" i="29"/>
  <c r="BI461" i="29"/>
  <c r="BH461" i="29"/>
  <c r="BG461" i="29"/>
  <c r="BF461" i="29"/>
  <c r="T461" i="29"/>
  <c r="R461" i="29"/>
  <c r="P461" i="29"/>
  <c r="BI458" i="29"/>
  <c r="BH458" i="29"/>
  <c r="BG458" i="29"/>
  <c r="BF458" i="29"/>
  <c r="T458" i="29"/>
  <c r="R458" i="29"/>
  <c r="P458" i="29"/>
  <c r="BI456" i="29"/>
  <c r="BH456" i="29"/>
  <c r="BG456" i="29"/>
  <c r="BF456" i="29"/>
  <c r="T456" i="29"/>
  <c r="R456" i="29"/>
  <c r="P456" i="29"/>
  <c r="BI451" i="29"/>
  <c r="BH451" i="29"/>
  <c r="BG451" i="29"/>
  <c r="BF451" i="29"/>
  <c r="T451" i="29"/>
  <c r="R451" i="29"/>
  <c r="P451" i="29"/>
  <c r="BI446" i="29"/>
  <c r="BH446" i="29"/>
  <c r="BG446" i="29"/>
  <c r="BF446" i="29"/>
  <c r="T446" i="29"/>
  <c r="R446" i="29"/>
  <c r="P446" i="29"/>
  <c r="BI442" i="29"/>
  <c r="BH442" i="29"/>
  <c r="BG442" i="29"/>
  <c r="BF442" i="29"/>
  <c r="T442" i="29"/>
  <c r="R442" i="29"/>
  <c r="P442" i="29"/>
  <c r="BI438" i="29"/>
  <c r="BH438" i="29"/>
  <c r="BG438" i="29"/>
  <c r="BF438" i="29"/>
  <c r="T438" i="29"/>
  <c r="R438" i="29"/>
  <c r="P438" i="29"/>
  <c r="BI436" i="29"/>
  <c r="BH436" i="29"/>
  <c r="BG436" i="29"/>
  <c r="BF436" i="29"/>
  <c r="T436" i="29"/>
  <c r="R436" i="29"/>
  <c r="P436" i="29"/>
  <c r="BI434" i="29"/>
  <c r="BH434" i="29"/>
  <c r="BG434" i="29"/>
  <c r="BF434" i="29"/>
  <c r="T434" i="29"/>
  <c r="R434" i="29"/>
  <c r="P434" i="29"/>
  <c r="BI432" i="29"/>
  <c r="BH432" i="29"/>
  <c r="BG432" i="29"/>
  <c r="BF432" i="29"/>
  <c r="T432" i="29"/>
  <c r="R432" i="29"/>
  <c r="P432" i="29"/>
  <c r="BI430" i="29"/>
  <c r="BH430" i="29"/>
  <c r="BG430" i="29"/>
  <c r="BF430" i="29"/>
  <c r="T430" i="29"/>
  <c r="R430" i="29"/>
  <c r="P430" i="29"/>
  <c r="BI428" i="29"/>
  <c r="BH428" i="29"/>
  <c r="BG428" i="29"/>
  <c r="BF428" i="29"/>
  <c r="T428" i="29"/>
  <c r="R428" i="29"/>
  <c r="P428" i="29"/>
  <c r="BI426" i="29"/>
  <c r="BH426" i="29"/>
  <c r="BG426" i="29"/>
  <c r="BF426" i="29"/>
  <c r="T426" i="29"/>
  <c r="R426" i="29"/>
  <c r="P426" i="29"/>
  <c r="BI424" i="29"/>
  <c r="BH424" i="29"/>
  <c r="BG424" i="29"/>
  <c r="BF424" i="29"/>
  <c r="T424" i="29"/>
  <c r="R424" i="29"/>
  <c r="P424" i="29"/>
  <c r="BI422" i="29"/>
  <c r="BH422" i="29"/>
  <c r="BG422" i="29"/>
  <c r="BF422" i="29"/>
  <c r="T422" i="29"/>
  <c r="R422" i="29"/>
  <c r="P422" i="29"/>
  <c r="BI420" i="29"/>
  <c r="BH420" i="29"/>
  <c r="BG420" i="29"/>
  <c r="BF420" i="29"/>
  <c r="T420" i="29"/>
  <c r="R420" i="29"/>
  <c r="P420" i="29"/>
  <c r="BI418" i="29"/>
  <c r="BH418" i="29"/>
  <c r="BG418" i="29"/>
  <c r="BF418" i="29"/>
  <c r="T418" i="29"/>
  <c r="R418" i="29"/>
  <c r="P418" i="29"/>
  <c r="BI414" i="29"/>
  <c r="BH414" i="29"/>
  <c r="BG414" i="29"/>
  <c r="BF414" i="29"/>
  <c r="T414" i="29"/>
  <c r="R414" i="29"/>
  <c r="P414" i="29"/>
  <c r="BI410" i="29"/>
  <c r="BH410" i="29"/>
  <c r="BG410" i="29"/>
  <c r="BF410" i="29"/>
  <c r="T410" i="29"/>
  <c r="R410" i="29"/>
  <c r="P410" i="29"/>
  <c r="BI408" i="29"/>
  <c r="BH408" i="29"/>
  <c r="BG408" i="29"/>
  <c r="BF408" i="29"/>
  <c r="T408" i="29"/>
  <c r="R408" i="29"/>
  <c r="P408" i="29"/>
  <c r="BI404" i="29"/>
  <c r="BH404" i="29"/>
  <c r="BG404" i="29"/>
  <c r="BF404" i="29"/>
  <c r="T404" i="29"/>
  <c r="R404" i="29"/>
  <c r="P404" i="29"/>
  <c r="BI400" i="29"/>
  <c r="BH400" i="29"/>
  <c r="BG400" i="29"/>
  <c r="BF400" i="29"/>
  <c r="T400" i="29"/>
  <c r="R400" i="29"/>
  <c r="P400" i="29"/>
  <c r="BI398" i="29"/>
  <c r="BH398" i="29"/>
  <c r="BG398" i="29"/>
  <c r="BF398" i="29"/>
  <c r="T398" i="29"/>
  <c r="R398" i="29"/>
  <c r="P398" i="29"/>
  <c r="BI394" i="29"/>
  <c r="BH394" i="29"/>
  <c r="BG394" i="29"/>
  <c r="BF394" i="29"/>
  <c r="T394" i="29"/>
  <c r="R394" i="29"/>
  <c r="P394" i="29"/>
  <c r="BI392" i="29"/>
  <c r="BH392" i="29"/>
  <c r="BG392" i="29"/>
  <c r="BF392" i="29"/>
  <c r="T392" i="29"/>
  <c r="R392" i="29"/>
  <c r="P392" i="29"/>
  <c r="BI390" i="29"/>
  <c r="BH390" i="29"/>
  <c r="BG390" i="29"/>
  <c r="BF390" i="29"/>
  <c r="T390" i="29"/>
  <c r="R390" i="29"/>
  <c r="P390" i="29"/>
  <c r="BI386" i="29"/>
  <c r="BH386" i="29"/>
  <c r="BG386" i="29"/>
  <c r="BF386" i="29"/>
  <c r="T386" i="29"/>
  <c r="R386" i="29"/>
  <c r="P386" i="29"/>
  <c r="BI384" i="29"/>
  <c r="BH384" i="29"/>
  <c r="BG384" i="29"/>
  <c r="BF384" i="29"/>
  <c r="T384" i="29"/>
  <c r="R384" i="29"/>
  <c r="P384" i="29"/>
  <c r="BI380" i="29"/>
  <c r="BH380" i="29"/>
  <c r="BG380" i="29"/>
  <c r="BF380" i="29"/>
  <c r="T380" i="29"/>
  <c r="R380" i="29"/>
  <c r="P380" i="29"/>
  <c r="BI376" i="29"/>
  <c r="BH376" i="29"/>
  <c r="BG376" i="29"/>
  <c r="BF376" i="29"/>
  <c r="T376" i="29"/>
  <c r="R376" i="29"/>
  <c r="P376" i="29"/>
  <c r="BI372" i="29"/>
  <c r="BH372" i="29"/>
  <c r="BG372" i="29"/>
  <c r="BF372" i="29"/>
  <c r="T372" i="29"/>
  <c r="R372" i="29"/>
  <c r="P372" i="29"/>
  <c r="BI368" i="29"/>
  <c r="BH368" i="29"/>
  <c r="BG368" i="29"/>
  <c r="BF368" i="29"/>
  <c r="T368" i="29"/>
  <c r="R368" i="29"/>
  <c r="P368" i="29"/>
  <c r="BI366" i="29"/>
  <c r="BH366" i="29"/>
  <c r="BG366" i="29"/>
  <c r="BF366" i="29"/>
  <c r="T366" i="29"/>
  <c r="R366" i="29"/>
  <c r="P366" i="29"/>
  <c r="BI364" i="29"/>
  <c r="BH364" i="29"/>
  <c r="BG364" i="29"/>
  <c r="BF364" i="29"/>
  <c r="T364" i="29"/>
  <c r="R364" i="29"/>
  <c r="P364" i="29"/>
  <c r="BI362" i="29"/>
  <c r="BH362" i="29"/>
  <c r="BG362" i="29"/>
  <c r="BF362" i="29"/>
  <c r="T362" i="29"/>
  <c r="R362" i="29"/>
  <c r="P362" i="29"/>
  <c r="BI360" i="29"/>
  <c r="BH360" i="29"/>
  <c r="BG360" i="29"/>
  <c r="BF360" i="29"/>
  <c r="T360" i="29"/>
  <c r="R360" i="29"/>
  <c r="P360" i="29"/>
  <c r="BI358" i="29"/>
  <c r="BH358" i="29"/>
  <c r="BG358" i="29"/>
  <c r="BF358" i="29"/>
  <c r="T358" i="29"/>
  <c r="R358" i="29"/>
  <c r="P358" i="29"/>
  <c r="BI352" i="29"/>
  <c r="BH352" i="29"/>
  <c r="BG352" i="29"/>
  <c r="BF352" i="29"/>
  <c r="T352" i="29"/>
  <c r="R352" i="29"/>
  <c r="P352" i="29"/>
  <c r="BI348" i="29"/>
  <c r="BH348" i="29"/>
  <c r="BG348" i="29"/>
  <c r="BF348" i="29"/>
  <c r="T348" i="29"/>
  <c r="R348" i="29"/>
  <c r="P348" i="29"/>
  <c r="BI344" i="29"/>
  <c r="BH344" i="29"/>
  <c r="BG344" i="29"/>
  <c r="BF344" i="29"/>
  <c r="T344" i="29"/>
  <c r="R344" i="29"/>
  <c r="P344" i="29"/>
  <c r="BI342" i="29"/>
  <c r="BH342" i="29"/>
  <c r="BG342" i="29"/>
  <c r="BF342" i="29"/>
  <c r="T342" i="29"/>
  <c r="R342" i="29"/>
  <c r="P342" i="29"/>
  <c r="BI338" i="29"/>
  <c r="BH338" i="29"/>
  <c r="BG338" i="29"/>
  <c r="BF338" i="29"/>
  <c r="T338" i="29"/>
  <c r="R338" i="29"/>
  <c r="P338" i="29"/>
  <c r="BI336" i="29"/>
  <c r="BH336" i="29"/>
  <c r="BG336" i="29"/>
  <c r="BF336" i="29"/>
  <c r="T336" i="29"/>
  <c r="R336" i="29"/>
  <c r="P336" i="29"/>
  <c r="BI334" i="29"/>
  <c r="BH334" i="29"/>
  <c r="BG334" i="29"/>
  <c r="BF334" i="29"/>
  <c r="T334" i="29"/>
  <c r="R334" i="29"/>
  <c r="P334" i="29"/>
  <c r="BI332" i="29"/>
  <c r="BH332" i="29"/>
  <c r="BG332" i="29"/>
  <c r="BF332" i="29"/>
  <c r="T332" i="29"/>
  <c r="R332" i="29"/>
  <c r="P332" i="29"/>
  <c r="BI330" i="29"/>
  <c r="BH330" i="29"/>
  <c r="BG330" i="29"/>
  <c r="BF330" i="29"/>
  <c r="T330" i="29"/>
  <c r="R330" i="29"/>
  <c r="P330" i="29"/>
  <c r="BI328" i="29"/>
  <c r="BH328" i="29"/>
  <c r="BG328" i="29"/>
  <c r="BF328" i="29"/>
  <c r="T328" i="29"/>
  <c r="R328" i="29"/>
  <c r="P328" i="29"/>
  <c r="BI326" i="29"/>
  <c r="BH326" i="29"/>
  <c r="BG326" i="29"/>
  <c r="BF326" i="29"/>
  <c r="T326" i="29"/>
  <c r="R326" i="29"/>
  <c r="P326" i="29"/>
  <c r="BI319" i="29"/>
  <c r="BH319" i="29"/>
  <c r="BG319" i="29"/>
  <c r="BF319" i="29"/>
  <c r="T319" i="29"/>
  <c r="R319" i="29"/>
  <c r="P319" i="29"/>
  <c r="BI314" i="29"/>
  <c r="BH314" i="29"/>
  <c r="BG314" i="29"/>
  <c r="BF314" i="29"/>
  <c r="T314" i="29"/>
  <c r="R314" i="29"/>
  <c r="P314" i="29"/>
  <c r="BI312" i="29"/>
  <c r="BH312" i="29"/>
  <c r="BG312" i="29"/>
  <c r="BF312" i="29"/>
  <c r="T312" i="29"/>
  <c r="R312" i="29"/>
  <c r="P312" i="29"/>
  <c r="BI308" i="29"/>
  <c r="BH308" i="29"/>
  <c r="BG308" i="29"/>
  <c r="BF308" i="29"/>
  <c r="T308" i="29"/>
  <c r="T307" i="29"/>
  <c r="R308" i="29"/>
  <c r="R307" i="29" s="1"/>
  <c r="P308" i="29"/>
  <c r="P307" i="29" s="1"/>
  <c r="BI303" i="29"/>
  <c r="BH303" i="29"/>
  <c r="BG303" i="29"/>
  <c r="BF303" i="29"/>
  <c r="T303" i="29"/>
  <c r="R303" i="29"/>
  <c r="P303" i="29"/>
  <c r="BI299" i="29"/>
  <c r="BH299" i="29"/>
  <c r="BG299" i="29"/>
  <c r="BF299" i="29"/>
  <c r="T299" i="29"/>
  <c r="R299" i="29"/>
  <c r="P299" i="29"/>
  <c r="BI295" i="29"/>
  <c r="BH295" i="29"/>
  <c r="BG295" i="29"/>
  <c r="BF295" i="29"/>
  <c r="T295" i="29"/>
  <c r="R295" i="29"/>
  <c r="P295" i="29"/>
  <c r="BI293" i="29"/>
  <c r="BH293" i="29"/>
  <c r="BG293" i="29"/>
  <c r="BF293" i="29"/>
  <c r="T293" i="29"/>
  <c r="R293" i="29"/>
  <c r="P293" i="29"/>
  <c r="BI291" i="29"/>
  <c r="BH291" i="29"/>
  <c r="BG291" i="29"/>
  <c r="BF291" i="29"/>
  <c r="T291" i="29"/>
  <c r="R291" i="29"/>
  <c r="P291" i="29"/>
  <c r="BI288" i="29"/>
  <c r="BH288" i="29"/>
  <c r="BG288" i="29"/>
  <c r="BF288" i="29"/>
  <c r="T288" i="29"/>
  <c r="T287" i="29"/>
  <c r="R288" i="29"/>
  <c r="R287" i="29" s="1"/>
  <c r="P288" i="29"/>
  <c r="P287" i="29" s="1"/>
  <c r="BI285" i="29"/>
  <c r="BH285" i="29"/>
  <c r="BG285" i="29"/>
  <c r="BF285" i="29"/>
  <c r="T285" i="29"/>
  <c r="T284" i="29" s="1"/>
  <c r="R285" i="29"/>
  <c r="R284" i="29"/>
  <c r="P285" i="29"/>
  <c r="P284" i="29" s="1"/>
  <c r="BI277" i="29"/>
  <c r="BH277" i="29"/>
  <c r="BG277" i="29"/>
  <c r="BF277" i="29"/>
  <c r="T277" i="29"/>
  <c r="R277" i="29"/>
  <c r="P277" i="29"/>
  <c r="BI273" i="29"/>
  <c r="BH273" i="29"/>
  <c r="BG273" i="29"/>
  <c r="BF273" i="29"/>
  <c r="T273" i="29"/>
  <c r="R273" i="29"/>
  <c r="P273" i="29"/>
  <c r="BI269" i="29"/>
  <c r="BH269" i="29"/>
  <c r="BG269" i="29"/>
  <c r="BF269" i="29"/>
  <c r="T269" i="29"/>
  <c r="R269" i="29"/>
  <c r="P269" i="29"/>
  <c r="BI265" i="29"/>
  <c r="BH265" i="29"/>
  <c r="BG265" i="29"/>
  <c r="BF265" i="29"/>
  <c r="T265" i="29"/>
  <c r="R265" i="29"/>
  <c r="P265" i="29"/>
  <c r="BI261" i="29"/>
  <c r="BH261" i="29"/>
  <c r="BG261" i="29"/>
  <c r="BF261" i="29"/>
  <c r="T261" i="29"/>
  <c r="R261" i="29"/>
  <c r="P261" i="29"/>
  <c r="BI258" i="29"/>
  <c r="BH258" i="29"/>
  <c r="BG258" i="29"/>
  <c r="BF258" i="29"/>
  <c r="T258" i="29"/>
  <c r="R258" i="29"/>
  <c r="P258" i="29"/>
  <c r="BI256" i="29"/>
  <c r="BH256" i="29"/>
  <c r="BG256" i="29"/>
  <c r="BF256" i="29"/>
  <c r="T256" i="29"/>
  <c r="R256" i="29"/>
  <c r="P256" i="29"/>
  <c r="BI254" i="29"/>
  <c r="BH254" i="29"/>
  <c r="BG254" i="29"/>
  <c r="BF254" i="29"/>
  <c r="T254" i="29"/>
  <c r="R254" i="29"/>
  <c r="P254" i="29"/>
  <c r="BI252" i="29"/>
  <c r="BH252" i="29"/>
  <c r="BG252" i="29"/>
  <c r="BF252" i="29"/>
  <c r="T252" i="29"/>
  <c r="R252" i="29"/>
  <c r="P252" i="29"/>
  <c r="BI250" i="29"/>
  <c r="BH250" i="29"/>
  <c r="BG250" i="29"/>
  <c r="BF250" i="29"/>
  <c r="T250" i="29"/>
  <c r="R250" i="29"/>
  <c r="P250" i="29"/>
  <c r="BI248" i="29"/>
  <c r="BH248" i="29"/>
  <c r="BG248" i="29"/>
  <c r="BF248" i="29"/>
  <c r="T248" i="29"/>
  <c r="R248" i="29"/>
  <c r="P248" i="29"/>
  <c r="BI246" i="29"/>
  <c r="BH246" i="29"/>
  <c r="BG246" i="29"/>
  <c r="BF246" i="29"/>
  <c r="T246" i="29"/>
  <c r="R246" i="29"/>
  <c r="P246" i="29"/>
  <c r="BI244" i="29"/>
  <c r="BH244" i="29"/>
  <c r="BG244" i="29"/>
  <c r="BF244" i="29"/>
  <c r="T244" i="29"/>
  <c r="R244" i="29"/>
  <c r="P244" i="29"/>
  <c r="BI242" i="29"/>
  <c r="BH242" i="29"/>
  <c r="BG242" i="29"/>
  <c r="BF242" i="29"/>
  <c r="T242" i="29"/>
  <c r="R242" i="29"/>
  <c r="P242" i="29"/>
  <c r="BI240" i="29"/>
  <c r="BH240" i="29"/>
  <c r="BG240" i="29"/>
  <c r="BF240" i="29"/>
  <c r="T240" i="29"/>
  <c r="R240" i="29"/>
  <c r="P240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1" i="29"/>
  <c r="BH231" i="29"/>
  <c r="BG231" i="29"/>
  <c r="BF231" i="29"/>
  <c r="T231" i="29"/>
  <c r="R231" i="29"/>
  <c r="P231" i="29"/>
  <c r="BI229" i="29"/>
  <c r="BH229" i="29"/>
  <c r="BG229" i="29"/>
  <c r="BF229" i="29"/>
  <c r="T229" i="29"/>
  <c r="R229" i="29"/>
  <c r="P229" i="29"/>
  <c r="BI224" i="29"/>
  <c r="BH224" i="29"/>
  <c r="BG224" i="29"/>
  <c r="BF224" i="29"/>
  <c r="T224" i="29"/>
  <c r="R224" i="29"/>
  <c r="P224" i="29"/>
  <c r="BI222" i="29"/>
  <c r="BH222" i="29"/>
  <c r="BG222" i="29"/>
  <c r="BF222" i="29"/>
  <c r="T222" i="29"/>
  <c r="R222" i="29"/>
  <c r="P222" i="29"/>
  <c r="BI217" i="29"/>
  <c r="BH217" i="29"/>
  <c r="BG217" i="29"/>
  <c r="BF217" i="29"/>
  <c r="T217" i="29"/>
  <c r="R217" i="29"/>
  <c r="P217" i="29"/>
  <c r="BI213" i="29"/>
  <c r="BH213" i="29"/>
  <c r="BG213" i="29"/>
  <c r="BF213" i="29"/>
  <c r="T213" i="29"/>
  <c r="R213" i="29"/>
  <c r="P213" i="29"/>
  <c r="BI211" i="29"/>
  <c r="BH211" i="29"/>
  <c r="BG211" i="29"/>
  <c r="BF211" i="29"/>
  <c r="T211" i="29"/>
  <c r="R211" i="29"/>
  <c r="P211" i="29"/>
  <c r="BI207" i="29"/>
  <c r="BH207" i="29"/>
  <c r="BG207" i="29"/>
  <c r="BF207" i="29"/>
  <c r="T207" i="29"/>
  <c r="R207" i="29"/>
  <c r="P207" i="29"/>
  <c r="BI205" i="29"/>
  <c r="BH205" i="29"/>
  <c r="BG205" i="29"/>
  <c r="BF205" i="29"/>
  <c r="T205" i="29"/>
  <c r="R205" i="29"/>
  <c r="P205" i="29"/>
  <c r="BI203" i="29"/>
  <c r="BH203" i="29"/>
  <c r="BG203" i="29"/>
  <c r="BF203" i="29"/>
  <c r="T203" i="29"/>
  <c r="R203" i="29"/>
  <c r="P203" i="29"/>
  <c r="BI201" i="29"/>
  <c r="BH201" i="29"/>
  <c r="BG201" i="29"/>
  <c r="BF201" i="29"/>
  <c r="T201" i="29"/>
  <c r="R201" i="29"/>
  <c r="P201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3" i="29"/>
  <c r="BH193" i="29"/>
  <c r="BG193" i="29"/>
  <c r="BF193" i="29"/>
  <c r="T193" i="29"/>
  <c r="R193" i="29"/>
  <c r="P193" i="29"/>
  <c r="BI191" i="29"/>
  <c r="BH191" i="29"/>
  <c r="BG191" i="29"/>
  <c r="BF191" i="29"/>
  <c r="T191" i="29"/>
  <c r="R191" i="29"/>
  <c r="P191" i="29"/>
  <c r="BI189" i="29"/>
  <c r="BH189" i="29"/>
  <c r="BG189" i="29"/>
  <c r="BF189" i="29"/>
  <c r="T189" i="29"/>
  <c r="R189" i="29"/>
  <c r="P189" i="29"/>
  <c r="BI187" i="29"/>
  <c r="BH187" i="29"/>
  <c r="BG187" i="29"/>
  <c r="BF187" i="29"/>
  <c r="T187" i="29"/>
  <c r="R187" i="29"/>
  <c r="P187" i="29"/>
  <c r="BI183" i="29"/>
  <c r="BH183" i="29"/>
  <c r="BG183" i="29"/>
  <c r="BF183" i="29"/>
  <c r="T183" i="29"/>
  <c r="R183" i="29"/>
  <c r="P183" i="29"/>
  <c r="BI181" i="29"/>
  <c r="BH181" i="29"/>
  <c r="BG181" i="29"/>
  <c r="BF181" i="29"/>
  <c r="T181" i="29"/>
  <c r="R181" i="29"/>
  <c r="P181" i="29"/>
  <c r="BI177" i="29"/>
  <c r="BH177" i="29"/>
  <c r="BG177" i="29"/>
  <c r="BF177" i="29"/>
  <c r="T177" i="29"/>
  <c r="R177" i="29"/>
  <c r="P177" i="29"/>
  <c r="BI175" i="29"/>
  <c r="BH175" i="29"/>
  <c r="BG175" i="29"/>
  <c r="BF175" i="29"/>
  <c r="T175" i="29"/>
  <c r="R175" i="29"/>
  <c r="P175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1" i="29"/>
  <c r="BH161" i="29"/>
  <c r="BG161" i="29"/>
  <c r="BF161" i="29"/>
  <c r="T161" i="29"/>
  <c r="R161" i="29"/>
  <c r="P161" i="29"/>
  <c r="BI157" i="29"/>
  <c r="BH157" i="29"/>
  <c r="BG157" i="29"/>
  <c r="BF157" i="29"/>
  <c r="T157" i="29"/>
  <c r="R157" i="29"/>
  <c r="P157" i="29"/>
  <c r="BI153" i="29"/>
  <c r="BH153" i="29"/>
  <c r="BG153" i="29"/>
  <c r="BF153" i="29"/>
  <c r="T153" i="29"/>
  <c r="R153" i="29"/>
  <c r="P153" i="29"/>
  <c r="BI145" i="29"/>
  <c r="BH145" i="29"/>
  <c r="BG145" i="29"/>
  <c r="BF145" i="29"/>
  <c r="T145" i="29"/>
  <c r="R145" i="29"/>
  <c r="P145" i="29"/>
  <c r="BI139" i="29"/>
  <c r="BH139" i="29"/>
  <c r="BG139" i="29"/>
  <c r="BF139" i="29"/>
  <c r="T139" i="29"/>
  <c r="R139" i="29"/>
  <c r="P139" i="29"/>
  <c r="BI135" i="29"/>
  <c r="BH135" i="29"/>
  <c r="BG135" i="29"/>
  <c r="BF135" i="29"/>
  <c r="T135" i="29"/>
  <c r="R135" i="29"/>
  <c r="P135" i="29"/>
  <c r="BI131" i="29"/>
  <c r="BH131" i="29"/>
  <c r="BG131" i="29"/>
  <c r="BF131" i="29"/>
  <c r="T131" i="29"/>
  <c r="R131" i="29"/>
  <c r="P131" i="29"/>
  <c r="F122" i="29"/>
  <c r="E120" i="29"/>
  <c r="F89" i="29"/>
  <c r="E87" i="29"/>
  <c r="J24" i="29"/>
  <c r="E24" i="29"/>
  <c r="J125" i="29"/>
  <c r="J23" i="29"/>
  <c r="J21" i="29"/>
  <c r="E21" i="29"/>
  <c r="J124" i="29"/>
  <c r="J20" i="29"/>
  <c r="J18" i="29"/>
  <c r="E18" i="29"/>
  <c r="F92" i="29" s="1"/>
  <c r="J17" i="29"/>
  <c r="J15" i="29"/>
  <c r="E15" i="29"/>
  <c r="F124" i="29"/>
  <c r="J14" i="29"/>
  <c r="J12" i="29"/>
  <c r="J122" i="29" s="1"/>
  <c r="E7" i="29"/>
  <c r="E118" i="29" s="1"/>
  <c r="J37" i="28"/>
  <c r="J36" i="28"/>
  <c r="AY121" i="1" s="1"/>
  <c r="J35" i="28"/>
  <c r="AX121" i="1" s="1"/>
  <c r="BI173" i="28"/>
  <c r="BH173" i="28"/>
  <c r="BG173" i="28"/>
  <c r="BF173" i="28"/>
  <c r="T173" i="28"/>
  <c r="R173" i="28"/>
  <c r="P173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BI129" i="28"/>
  <c r="BH129" i="28"/>
  <c r="BG129" i="28"/>
  <c r="BF129" i="28"/>
  <c r="T129" i="28"/>
  <c r="R129" i="28"/>
  <c r="P129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BI120" i="28"/>
  <c r="BH120" i="28"/>
  <c r="BG120" i="28"/>
  <c r="BF120" i="28"/>
  <c r="T120" i="28"/>
  <c r="T119" i="28"/>
  <c r="R120" i="28"/>
  <c r="R119" i="28"/>
  <c r="P120" i="28"/>
  <c r="P119" i="28"/>
  <c r="F112" i="28"/>
  <c r="E110" i="28"/>
  <c r="F89" i="28"/>
  <c r="E87" i="28"/>
  <c r="J24" i="28"/>
  <c r="E24" i="28"/>
  <c r="J92" i="28" s="1"/>
  <c r="J23" i="28"/>
  <c r="J21" i="28"/>
  <c r="E21" i="28"/>
  <c r="J114" i="28" s="1"/>
  <c r="J20" i="28"/>
  <c r="J18" i="28"/>
  <c r="E18" i="28"/>
  <c r="F115" i="28"/>
  <c r="J17" i="28"/>
  <c r="J15" i="28"/>
  <c r="E15" i="28"/>
  <c r="F114" i="28" s="1"/>
  <c r="J14" i="28"/>
  <c r="J12" i="28"/>
  <c r="J112" i="28"/>
  <c r="E7" i="28"/>
  <c r="E85" i="28"/>
  <c r="J37" i="27"/>
  <c r="J36" i="27"/>
  <c r="AY120" i="1"/>
  <c r="J35" i="27"/>
  <c r="AX120" i="1"/>
  <c r="BI161" i="27"/>
  <c r="BH161" i="27"/>
  <c r="BG161" i="27"/>
  <c r="BF161" i="27"/>
  <c r="T161" i="27"/>
  <c r="R161" i="27"/>
  <c r="P161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BI123" i="27"/>
  <c r="BH123" i="27"/>
  <c r="BG123" i="27"/>
  <c r="BF123" i="27"/>
  <c r="T123" i="27"/>
  <c r="R123" i="27"/>
  <c r="P123" i="27"/>
  <c r="BI120" i="27"/>
  <c r="BH120" i="27"/>
  <c r="BG120" i="27"/>
  <c r="BF120" i="27"/>
  <c r="T120" i="27"/>
  <c r="T119" i="27"/>
  <c r="R120" i="27"/>
  <c r="R119" i="27"/>
  <c r="P120" i="27"/>
  <c r="P119" i="27"/>
  <c r="F112" i="27"/>
  <c r="E110" i="27"/>
  <c r="F89" i="27"/>
  <c r="E87" i="27"/>
  <c r="J24" i="27"/>
  <c r="E24" i="27"/>
  <c r="J92" i="27" s="1"/>
  <c r="J23" i="27"/>
  <c r="J21" i="27"/>
  <c r="E21" i="27"/>
  <c r="J114" i="27" s="1"/>
  <c r="J20" i="27"/>
  <c r="J18" i="27"/>
  <c r="E18" i="27"/>
  <c r="F115" i="27"/>
  <c r="J17" i="27"/>
  <c r="J15" i="27"/>
  <c r="E15" i="27"/>
  <c r="F91" i="27" s="1"/>
  <c r="J14" i="27"/>
  <c r="J12" i="27"/>
  <c r="J112" i="27"/>
  <c r="E7" i="27"/>
  <c r="E85" i="27"/>
  <c r="J37" i="26"/>
  <c r="J36" i="26"/>
  <c r="AY119" i="1"/>
  <c r="J35" i="26"/>
  <c r="AX119" i="1"/>
  <c r="BI173" i="26"/>
  <c r="BH173" i="26"/>
  <c r="BG173" i="26"/>
  <c r="BF173" i="26"/>
  <c r="T173" i="26"/>
  <c r="R173" i="26"/>
  <c r="P173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1" i="26"/>
  <c r="BH161" i="26"/>
  <c r="BG161" i="26"/>
  <c r="BF161" i="26"/>
  <c r="T161" i="26"/>
  <c r="R161" i="26"/>
  <c r="P161" i="26"/>
  <c r="BI159" i="26"/>
  <c r="BH159" i="26"/>
  <c r="BG159" i="26"/>
  <c r="BF159" i="26"/>
  <c r="T159" i="26"/>
  <c r="R159" i="26"/>
  <c r="P159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51" i="26"/>
  <c r="BH151" i="26"/>
  <c r="BG151" i="26"/>
  <c r="BF151" i="26"/>
  <c r="T151" i="26"/>
  <c r="R151" i="26"/>
  <c r="P151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43" i="26"/>
  <c r="BH143" i="26"/>
  <c r="BG143" i="26"/>
  <c r="BF143" i="26"/>
  <c r="T143" i="26"/>
  <c r="R143" i="26"/>
  <c r="P143" i="26"/>
  <c r="BI139" i="26"/>
  <c r="BH139" i="26"/>
  <c r="BG139" i="26"/>
  <c r="BF139" i="26"/>
  <c r="T139" i="26"/>
  <c r="R139" i="26"/>
  <c r="P139" i="26"/>
  <c r="BI137" i="26"/>
  <c r="BH137" i="26"/>
  <c r="BG137" i="26"/>
  <c r="BF137" i="26"/>
  <c r="T137" i="26"/>
  <c r="R137" i="26"/>
  <c r="P137" i="26"/>
  <c r="BI133" i="26"/>
  <c r="BH133" i="26"/>
  <c r="BG133" i="26"/>
  <c r="BF133" i="26"/>
  <c r="T133" i="26"/>
  <c r="R133" i="26"/>
  <c r="P133" i="26"/>
  <c r="BI129" i="26"/>
  <c r="BH129" i="26"/>
  <c r="BG129" i="26"/>
  <c r="BF129" i="26"/>
  <c r="T129" i="26"/>
  <c r="R129" i="26"/>
  <c r="P129" i="26"/>
  <c r="BI125" i="26"/>
  <c r="BH125" i="26"/>
  <c r="BG125" i="26"/>
  <c r="BF125" i="26"/>
  <c r="T125" i="26"/>
  <c r="R125" i="26"/>
  <c r="P125" i="26"/>
  <c r="BI123" i="26"/>
  <c r="BH123" i="26"/>
  <c r="BG123" i="26"/>
  <c r="BF123" i="26"/>
  <c r="T123" i="26"/>
  <c r="R123" i="26"/>
  <c r="P123" i="26"/>
  <c r="BI120" i="26"/>
  <c r="BH120" i="26"/>
  <c r="BG120" i="26"/>
  <c r="BF120" i="26"/>
  <c r="T120" i="26"/>
  <c r="T119" i="26" s="1"/>
  <c r="R120" i="26"/>
  <c r="R119" i="26" s="1"/>
  <c r="P120" i="26"/>
  <c r="P119" i="26" s="1"/>
  <c r="F112" i="26"/>
  <c r="E110" i="26"/>
  <c r="F89" i="26"/>
  <c r="E87" i="26"/>
  <c r="J24" i="26"/>
  <c r="E24" i="26"/>
  <c r="J115" i="26" s="1"/>
  <c r="J23" i="26"/>
  <c r="J21" i="26"/>
  <c r="E21" i="26"/>
  <c r="J114" i="26"/>
  <c r="J20" i="26"/>
  <c r="J18" i="26"/>
  <c r="E18" i="26"/>
  <c r="F115" i="26" s="1"/>
  <c r="J17" i="26"/>
  <c r="J15" i="26"/>
  <c r="E15" i="26"/>
  <c r="F114" i="26" s="1"/>
  <c r="J14" i="26"/>
  <c r="J12" i="26"/>
  <c r="J112" i="26" s="1"/>
  <c r="E7" i="26"/>
  <c r="E108" i="26" s="1"/>
  <c r="J37" i="25"/>
  <c r="J36" i="25"/>
  <c r="AY118" i="1" s="1"/>
  <c r="J35" i="25"/>
  <c r="AX118" i="1" s="1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5" i="25"/>
  <c r="BH145" i="25"/>
  <c r="BG145" i="25"/>
  <c r="BF145" i="25"/>
  <c r="T145" i="25"/>
  <c r="R145" i="25"/>
  <c r="P145" i="25"/>
  <c r="BI143" i="25"/>
  <c r="BH143" i="25"/>
  <c r="BG143" i="25"/>
  <c r="BF143" i="25"/>
  <c r="T143" i="25"/>
  <c r="R143" i="25"/>
  <c r="P143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0" i="25"/>
  <c r="BH120" i="25"/>
  <c r="BG120" i="25"/>
  <c r="BF120" i="25"/>
  <c r="T120" i="25"/>
  <c r="T119" i="25" s="1"/>
  <c r="R120" i="25"/>
  <c r="R119" i="25" s="1"/>
  <c r="P120" i="25"/>
  <c r="P119" i="25"/>
  <c r="F112" i="25"/>
  <c r="E110" i="25"/>
  <c r="F89" i="25"/>
  <c r="E87" i="25"/>
  <c r="J24" i="25"/>
  <c r="E24" i="25"/>
  <c r="J115" i="25"/>
  <c r="J23" i="25"/>
  <c r="J21" i="25"/>
  <c r="E21" i="25"/>
  <c r="J91" i="25"/>
  <c r="J20" i="25"/>
  <c r="J18" i="25"/>
  <c r="E18" i="25"/>
  <c r="F115" i="25"/>
  <c r="J17" i="25"/>
  <c r="J15" i="25"/>
  <c r="E15" i="25"/>
  <c r="F91" i="25"/>
  <c r="J14" i="25"/>
  <c r="J12" i="25"/>
  <c r="J112" i="25" s="1"/>
  <c r="E7" i="25"/>
  <c r="E108" i="25"/>
  <c r="J37" i="24"/>
  <c r="J36" i="24"/>
  <c r="AY117" i="1"/>
  <c r="J35" i="24"/>
  <c r="AX117" i="1"/>
  <c r="BI181" i="24"/>
  <c r="BH181" i="24"/>
  <c r="BG181" i="24"/>
  <c r="BF181" i="24"/>
  <c r="T181" i="24"/>
  <c r="R181" i="24"/>
  <c r="P181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5" i="24"/>
  <c r="BH165" i="24"/>
  <c r="BG165" i="24"/>
  <c r="BF165" i="24"/>
  <c r="T165" i="24"/>
  <c r="R165" i="24"/>
  <c r="P165" i="24"/>
  <c r="BI163" i="24"/>
  <c r="BH163" i="24"/>
  <c r="BG163" i="24"/>
  <c r="BF163" i="24"/>
  <c r="T163" i="24"/>
  <c r="R163" i="24"/>
  <c r="P163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29" i="24"/>
  <c r="BH129" i="24"/>
  <c r="BG129" i="24"/>
  <c r="BF129" i="24"/>
  <c r="T129" i="24"/>
  <c r="R129" i="24"/>
  <c r="P129" i="24"/>
  <c r="BI125" i="24"/>
  <c r="BH125" i="24"/>
  <c r="BG125" i="24"/>
  <c r="BF125" i="24"/>
  <c r="T125" i="24"/>
  <c r="R125" i="24"/>
  <c r="P125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T119" i="24" s="1"/>
  <c r="R120" i="24"/>
  <c r="R119" i="24" s="1"/>
  <c r="P120" i="24"/>
  <c r="P119" i="24" s="1"/>
  <c r="F112" i="24"/>
  <c r="E110" i="24"/>
  <c r="F89" i="24"/>
  <c r="E87" i="24"/>
  <c r="J24" i="24"/>
  <c r="E24" i="24"/>
  <c r="J115" i="24"/>
  <c r="J23" i="24"/>
  <c r="J21" i="24"/>
  <c r="E21" i="24"/>
  <c r="J91" i="24" s="1"/>
  <c r="J20" i="24"/>
  <c r="J18" i="24"/>
  <c r="E18" i="24"/>
  <c r="F115" i="24" s="1"/>
  <c r="J17" i="24"/>
  <c r="J15" i="24"/>
  <c r="E15" i="24"/>
  <c r="F91" i="24"/>
  <c r="J14" i="24"/>
  <c r="J12" i="24"/>
  <c r="J112" i="24" s="1"/>
  <c r="E7" i="24"/>
  <c r="E108" i="24" s="1"/>
  <c r="J37" i="23"/>
  <c r="J36" i="23"/>
  <c r="AY116" i="1" s="1"/>
  <c r="J35" i="23"/>
  <c r="AX116" i="1" s="1"/>
  <c r="BI171" i="23"/>
  <c r="BH171" i="23"/>
  <c r="BG171" i="23"/>
  <c r="BF171" i="23"/>
  <c r="T171" i="23"/>
  <c r="R171" i="23"/>
  <c r="P171" i="23"/>
  <c r="BI167" i="23"/>
  <c r="BH167" i="23"/>
  <c r="BG167" i="23"/>
  <c r="BF167" i="23"/>
  <c r="T167" i="23"/>
  <c r="R167" i="23"/>
  <c r="P167" i="23"/>
  <c r="BI165" i="23"/>
  <c r="BH165" i="23"/>
  <c r="BG165" i="23"/>
  <c r="BF165" i="23"/>
  <c r="T165" i="23"/>
  <c r="R165" i="23"/>
  <c r="P165" i="23"/>
  <c r="BI163" i="23"/>
  <c r="BH163" i="23"/>
  <c r="BG163" i="23"/>
  <c r="BF163" i="23"/>
  <c r="T163" i="23"/>
  <c r="R163" i="23"/>
  <c r="P163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7" i="23"/>
  <c r="BH157" i="23"/>
  <c r="BG157" i="23"/>
  <c r="BF157" i="23"/>
  <c r="T157" i="23"/>
  <c r="R157" i="23"/>
  <c r="P157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49" i="23"/>
  <c r="BH149" i="23"/>
  <c r="BG149" i="23"/>
  <c r="BF149" i="23"/>
  <c r="T149" i="23"/>
  <c r="R149" i="23"/>
  <c r="P149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23" i="23"/>
  <c r="BH123" i="23"/>
  <c r="BG123" i="23"/>
  <c r="BF123" i="23"/>
  <c r="T123" i="23"/>
  <c r="R123" i="23"/>
  <c r="P123" i="23"/>
  <c r="BI120" i="23"/>
  <c r="BH120" i="23"/>
  <c r="BG120" i="23"/>
  <c r="BF120" i="23"/>
  <c r="T120" i="23"/>
  <c r="T119" i="23" s="1"/>
  <c r="R120" i="23"/>
  <c r="R119" i="23" s="1"/>
  <c r="P120" i="23"/>
  <c r="P119" i="23"/>
  <c r="F112" i="23"/>
  <c r="E110" i="23"/>
  <c r="F89" i="23"/>
  <c r="E87" i="23"/>
  <c r="J24" i="23"/>
  <c r="E24" i="23"/>
  <c r="J115" i="23" s="1"/>
  <c r="J23" i="23"/>
  <c r="J21" i="23"/>
  <c r="E21" i="23"/>
  <c r="J91" i="23" s="1"/>
  <c r="J20" i="23"/>
  <c r="J18" i="23"/>
  <c r="E18" i="23"/>
  <c r="F92" i="23"/>
  <c r="J17" i="23"/>
  <c r="J15" i="23"/>
  <c r="E15" i="23"/>
  <c r="F114" i="23" s="1"/>
  <c r="J14" i="23"/>
  <c r="J12" i="23"/>
  <c r="J112" i="23" s="1"/>
  <c r="E7" i="23"/>
  <c r="E85" i="23"/>
  <c r="J37" i="22"/>
  <c r="J36" i="22"/>
  <c r="AY115" i="1"/>
  <c r="J35" i="22"/>
  <c r="AX115" i="1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41" i="22"/>
  <c r="BH241" i="22"/>
  <c r="BG241" i="22"/>
  <c r="BF241" i="22"/>
  <c r="T241" i="22"/>
  <c r="R241" i="22"/>
  <c r="P241" i="22"/>
  <c r="BI239" i="22"/>
  <c r="BH239" i="22"/>
  <c r="BG239" i="22"/>
  <c r="BF239" i="22"/>
  <c r="T239" i="22"/>
  <c r="R239" i="22"/>
  <c r="P239" i="22"/>
  <c r="BI237" i="22"/>
  <c r="BH237" i="22"/>
  <c r="BG237" i="22"/>
  <c r="BF237" i="22"/>
  <c r="T237" i="22"/>
  <c r="R237" i="22"/>
  <c r="P237" i="22"/>
  <c r="BI235" i="22"/>
  <c r="BH235" i="22"/>
  <c r="BG235" i="22"/>
  <c r="BF235" i="22"/>
  <c r="T235" i="22"/>
  <c r="R235" i="22"/>
  <c r="P235" i="22"/>
  <c r="BI233" i="22"/>
  <c r="BH233" i="22"/>
  <c r="BG233" i="22"/>
  <c r="BF233" i="22"/>
  <c r="T233" i="22"/>
  <c r="R233" i="22"/>
  <c r="P233" i="22"/>
  <c r="BI231" i="22"/>
  <c r="BH231" i="22"/>
  <c r="BG231" i="22"/>
  <c r="BF231" i="22"/>
  <c r="T231" i="22"/>
  <c r="R231" i="22"/>
  <c r="P231" i="22"/>
  <c r="BI229" i="22"/>
  <c r="BH229" i="22"/>
  <c r="BG229" i="22"/>
  <c r="BF229" i="22"/>
  <c r="T229" i="22"/>
  <c r="R229" i="22"/>
  <c r="P229" i="22"/>
  <c r="BI227" i="22"/>
  <c r="BH227" i="22"/>
  <c r="BG227" i="22"/>
  <c r="BF227" i="22"/>
  <c r="T227" i="22"/>
  <c r="R227" i="22"/>
  <c r="P227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7" i="22"/>
  <c r="BH217" i="22"/>
  <c r="BG217" i="22"/>
  <c r="BF217" i="22"/>
  <c r="T217" i="22"/>
  <c r="R217" i="22"/>
  <c r="P217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BI126" i="22"/>
  <c r="BH126" i="22"/>
  <c r="BG126" i="22"/>
  <c r="BF126" i="22"/>
  <c r="T126" i="22"/>
  <c r="R126" i="22"/>
  <c r="P126" i="22"/>
  <c r="BI124" i="22"/>
  <c r="BH124" i="22"/>
  <c r="BG124" i="22"/>
  <c r="BF124" i="22"/>
  <c r="T124" i="22"/>
  <c r="R124" i="22"/>
  <c r="P124" i="22"/>
  <c r="F115" i="22"/>
  <c r="E113" i="22"/>
  <c r="F89" i="22"/>
  <c r="E87" i="22"/>
  <c r="J24" i="22"/>
  <c r="E24" i="22"/>
  <c r="J118" i="22"/>
  <c r="J23" i="22"/>
  <c r="J21" i="22"/>
  <c r="E21" i="22"/>
  <c r="J91" i="22" s="1"/>
  <c r="J20" i="22"/>
  <c r="J18" i="22"/>
  <c r="E18" i="22"/>
  <c r="F118" i="22" s="1"/>
  <c r="J17" i="22"/>
  <c r="J15" i="22"/>
  <c r="E15" i="22"/>
  <c r="F117" i="22"/>
  <c r="J14" i="22"/>
  <c r="J12" i="22"/>
  <c r="J115" i="22" s="1"/>
  <c r="E7" i="22"/>
  <c r="E111" i="22"/>
  <c r="J37" i="21"/>
  <c r="J36" i="21"/>
  <c r="AY114" i="1" s="1"/>
  <c r="J35" i="21"/>
  <c r="AX114" i="1" s="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29" i="21"/>
  <c r="BH229" i="21"/>
  <c r="BG229" i="21"/>
  <c r="BF229" i="21"/>
  <c r="T229" i="21"/>
  <c r="R229" i="21"/>
  <c r="P229" i="21"/>
  <c r="BI227" i="21"/>
  <c r="BH227" i="21"/>
  <c r="BG227" i="21"/>
  <c r="BF227" i="21"/>
  <c r="T227" i="21"/>
  <c r="R227" i="21"/>
  <c r="P227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F115" i="21"/>
  <c r="E113" i="21"/>
  <c r="F89" i="21"/>
  <c r="E87" i="21"/>
  <c r="J24" i="21"/>
  <c r="E24" i="21"/>
  <c r="J92" i="21" s="1"/>
  <c r="J23" i="21"/>
  <c r="J21" i="21"/>
  <c r="E21" i="21"/>
  <c r="J117" i="21" s="1"/>
  <c r="J20" i="21"/>
  <c r="J18" i="21"/>
  <c r="E18" i="21"/>
  <c r="F118" i="21" s="1"/>
  <c r="J17" i="21"/>
  <c r="J15" i="21"/>
  <c r="E15" i="21"/>
  <c r="F117" i="21" s="1"/>
  <c r="J14" i="21"/>
  <c r="J12" i="21"/>
  <c r="J115" i="21" s="1"/>
  <c r="E7" i="21"/>
  <c r="E111" i="21"/>
  <c r="J37" i="20"/>
  <c r="J36" i="20"/>
  <c r="AY113" i="1"/>
  <c r="J35" i="20"/>
  <c r="AX113" i="1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7" i="20"/>
  <c r="BH297" i="20"/>
  <c r="BG297" i="20"/>
  <c r="BF297" i="20"/>
  <c r="T297" i="20"/>
  <c r="R297" i="20"/>
  <c r="P297" i="20"/>
  <c r="BI295" i="20"/>
  <c r="BH295" i="20"/>
  <c r="BG295" i="20"/>
  <c r="BF295" i="20"/>
  <c r="T295" i="20"/>
  <c r="R295" i="20"/>
  <c r="P295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5" i="20"/>
  <c r="BH285" i="20"/>
  <c r="BG285" i="20"/>
  <c r="BF285" i="20"/>
  <c r="T285" i="20"/>
  <c r="R285" i="20"/>
  <c r="P285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9" i="20"/>
  <c r="BH269" i="20"/>
  <c r="BG269" i="20"/>
  <c r="BF269" i="20"/>
  <c r="T269" i="20"/>
  <c r="R269" i="20"/>
  <c r="P269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3" i="20"/>
  <c r="BH263" i="20"/>
  <c r="BG263" i="20"/>
  <c r="BF263" i="20"/>
  <c r="T263" i="20"/>
  <c r="R263" i="20"/>
  <c r="P263" i="20"/>
  <c r="BI261" i="20"/>
  <c r="BH261" i="20"/>
  <c r="BG261" i="20"/>
  <c r="BF261" i="20"/>
  <c r="T261" i="20"/>
  <c r="R261" i="20"/>
  <c r="P261" i="20"/>
  <c r="BI259" i="20"/>
  <c r="BH259" i="20"/>
  <c r="BG259" i="20"/>
  <c r="BF259" i="20"/>
  <c r="T259" i="20"/>
  <c r="R259" i="20"/>
  <c r="P259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1" i="20"/>
  <c r="BH251" i="20"/>
  <c r="BG251" i="20"/>
  <c r="BF251" i="20"/>
  <c r="T251" i="20"/>
  <c r="R251" i="20"/>
  <c r="P251" i="20"/>
  <c r="BI249" i="20"/>
  <c r="BH249" i="20"/>
  <c r="BG249" i="20"/>
  <c r="BF249" i="20"/>
  <c r="T249" i="20"/>
  <c r="R249" i="20"/>
  <c r="P249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7" i="20"/>
  <c r="BH237" i="20"/>
  <c r="BG237" i="20"/>
  <c r="BF237" i="20"/>
  <c r="T237" i="20"/>
  <c r="R237" i="20"/>
  <c r="P237" i="20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F115" i="20"/>
  <c r="E113" i="20"/>
  <c r="F89" i="20"/>
  <c r="E87" i="20"/>
  <c r="J24" i="20"/>
  <c r="E24" i="20"/>
  <c r="J118" i="20" s="1"/>
  <c r="J23" i="20"/>
  <c r="J21" i="20"/>
  <c r="E21" i="20"/>
  <c r="J117" i="20" s="1"/>
  <c r="J20" i="20"/>
  <c r="J18" i="20"/>
  <c r="E18" i="20"/>
  <c r="F92" i="20" s="1"/>
  <c r="J17" i="20"/>
  <c r="J15" i="20"/>
  <c r="E15" i="20"/>
  <c r="F91" i="20" s="1"/>
  <c r="J14" i="20"/>
  <c r="J12" i="20"/>
  <c r="J115" i="20" s="1"/>
  <c r="E7" i="20"/>
  <c r="E111" i="20" s="1"/>
  <c r="J37" i="19"/>
  <c r="J36" i="19"/>
  <c r="AY112" i="1"/>
  <c r="J35" i="19"/>
  <c r="AX112" i="1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F115" i="19"/>
  <c r="E113" i="19"/>
  <c r="F89" i="19"/>
  <c r="E87" i="19"/>
  <c r="J24" i="19"/>
  <c r="E24" i="19"/>
  <c r="J92" i="19" s="1"/>
  <c r="J23" i="19"/>
  <c r="J21" i="19"/>
  <c r="E21" i="19"/>
  <c r="J117" i="19"/>
  <c r="J20" i="19"/>
  <c r="J18" i="19"/>
  <c r="E18" i="19"/>
  <c r="F118" i="19" s="1"/>
  <c r="J17" i="19"/>
  <c r="J15" i="19"/>
  <c r="E15" i="19"/>
  <c r="F91" i="19" s="1"/>
  <c r="J14" i="19"/>
  <c r="J12" i="19"/>
  <c r="J89" i="19" s="1"/>
  <c r="E7" i="19"/>
  <c r="E85" i="19" s="1"/>
  <c r="J37" i="18"/>
  <c r="J36" i="18"/>
  <c r="AY111" i="1" s="1"/>
  <c r="J35" i="18"/>
  <c r="AX111" i="1" s="1"/>
  <c r="BI313" i="18"/>
  <c r="BH313" i="18"/>
  <c r="BG313" i="18"/>
  <c r="BF313" i="18"/>
  <c r="T313" i="18"/>
  <c r="T312" i="18"/>
  <c r="T311" i="18" s="1"/>
  <c r="R313" i="18"/>
  <c r="R312" i="18" s="1"/>
  <c r="R311" i="18" s="1"/>
  <c r="P313" i="18"/>
  <c r="P312" i="18" s="1"/>
  <c r="P311" i="18" s="1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5" i="18"/>
  <c r="BH305" i="18"/>
  <c r="BG305" i="18"/>
  <c r="BF305" i="18"/>
  <c r="T305" i="18"/>
  <c r="R305" i="18"/>
  <c r="P305" i="18"/>
  <c r="BI303" i="18"/>
  <c r="BH303" i="18"/>
  <c r="BG303" i="18"/>
  <c r="BF303" i="18"/>
  <c r="T303" i="18"/>
  <c r="R303" i="18"/>
  <c r="P303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7" i="18"/>
  <c r="BH297" i="18"/>
  <c r="BG297" i="18"/>
  <c r="BF297" i="18"/>
  <c r="T297" i="18"/>
  <c r="R297" i="18"/>
  <c r="P297" i="18"/>
  <c r="BI293" i="18"/>
  <c r="BH293" i="18"/>
  <c r="BG293" i="18"/>
  <c r="BF293" i="18"/>
  <c r="T293" i="18"/>
  <c r="T292" i="18"/>
  <c r="T291" i="18" s="1"/>
  <c r="T290" i="18" s="1"/>
  <c r="R293" i="18"/>
  <c r="R292" i="18" s="1"/>
  <c r="R291" i="18" s="1"/>
  <c r="R290" i="18" s="1"/>
  <c r="P293" i="18"/>
  <c r="P292" i="18"/>
  <c r="P291" i="18" s="1"/>
  <c r="P290" i="18" s="1"/>
  <c r="BI288" i="18"/>
  <c r="BH288" i="18"/>
  <c r="BG288" i="18"/>
  <c r="BF288" i="18"/>
  <c r="T288" i="18"/>
  <c r="T287" i="18" s="1"/>
  <c r="R288" i="18"/>
  <c r="R287" i="18" s="1"/>
  <c r="P288" i="18"/>
  <c r="P287" i="18"/>
  <c r="BI283" i="18"/>
  <c r="BH283" i="18"/>
  <c r="BG283" i="18"/>
  <c r="BF283" i="18"/>
  <c r="T283" i="18"/>
  <c r="R283" i="18"/>
  <c r="P283" i="18"/>
  <c r="BI279" i="18"/>
  <c r="BH279" i="18"/>
  <c r="BG279" i="18"/>
  <c r="BF279" i="18"/>
  <c r="T279" i="18"/>
  <c r="R279" i="18"/>
  <c r="P279" i="18"/>
  <c r="BI277" i="18"/>
  <c r="BH277" i="18"/>
  <c r="BG277" i="18"/>
  <c r="BF277" i="18"/>
  <c r="T277" i="18"/>
  <c r="R277" i="18"/>
  <c r="P277" i="18"/>
  <c r="BI275" i="18"/>
  <c r="BH275" i="18"/>
  <c r="BG275" i="18"/>
  <c r="BF275" i="18"/>
  <c r="T275" i="18"/>
  <c r="R275" i="18"/>
  <c r="P275" i="18"/>
  <c r="BI273" i="18"/>
  <c r="BH273" i="18"/>
  <c r="BG273" i="18"/>
  <c r="BF273" i="18"/>
  <c r="T273" i="18"/>
  <c r="R273" i="18"/>
  <c r="P273" i="18"/>
  <c r="BI271" i="18"/>
  <c r="BH271" i="18"/>
  <c r="BG271" i="18"/>
  <c r="BF271" i="18"/>
  <c r="T271" i="18"/>
  <c r="R271" i="18"/>
  <c r="P271" i="18"/>
  <c r="BI269" i="18"/>
  <c r="BH269" i="18"/>
  <c r="BG269" i="18"/>
  <c r="BF269" i="18"/>
  <c r="T269" i="18"/>
  <c r="R269" i="18"/>
  <c r="P269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3" i="18"/>
  <c r="BH263" i="18"/>
  <c r="BG263" i="18"/>
  <c r="BF263" i="18"/>
  <c r="T263" i="18"/>
  <c r="R263" i="18"/>
  <c r="P263" i="18"/>
  <c r="BI261" i="18"/>
  <c r="BH261" i="18"/>
  <c r="BG261" i="18"/>
  <c r="BF261" i="18"/>
  <c r="T261" i="18"/>
  <c r="R261" i="18"/>
  <c r="P261" i="18"/>
  <c r="BI259" i="18"/>
  <c r="BH259" i="18"/>
  <c r="BG259" i="18"/>
  <c r="BF259" i="18"/>
  <c r="T259" i="18"/>
  <c r="R259" i="18"/>
  <c r="P259" i="18"/>
  <c r="BI257" i="18"/>
  <c r="BH257" i="18"/>
  <c r="BG257" i="18"/>
  <c r="BF257" i="18"/>
  <c r="T257" i="18"/>
  <c r="R257" i="18"/>
  <c r="P257" i="18"/>
  <c r="BI255" i="18"/>
  <c r="BH255" i="18"/>
  <c r="BG255" i="18"/>
  <c r="BF255" i="18"/>
  <c r="T255" i="18"/>
  <c r="R255" i="18"/>
  <c r="P255" i="18"/>
  <c r="BI253" i="18"/>
  <c r="BH253" i="18"/>
  <c r="BG253" i="18"/>
  <c r="BF253" i="18"/>
  <c r="T253" i="18"/>
  <c r="R253" i="18"/>
  <c r="P253" i="18"/>
  <c r="BI251" i="18"/>
  <c r="BH251" i="18"/>
  <c r="BG251" i="18"/>
  <c r="BF251" i="18"/>
  <c r="T251" i="18"/>
  <c r="R251" i="18"/>
  <c r="P251" i="18"/>
  <c r="BI249" i="18"/>
  <c r="BH249" i="18"/>
  <c r="BG249" i="18"/>
  <c r="BF249" i="18"/>
  <c r="T249" i="18"/>
  <c r="R249" i="18"/>
  <c r="P249" i="18"/>
  <c r="BI247" i="18"/>
  <c r="BH247" i="18"/>
  <c r="BG247" i="18"/>
  <c r="BF247" i="18"/>
  <c r="T247" i="18"/>
  <c r="R247" i="18"/>
  <c r="P247" i="18"/>
  <c r="BI245" i="18"/>
  <c r="BH245" i="18"/>
  <c r="BG245" i="18"/>
  <c r="BF245" i="18"/>
  <c r="T245" i="18"/>
  <c r="R245" i="18"/>
  <c r="P245" i="18"/>
  <c r="BI241" i="18"/>
  <c r="BH241" i="18"/>
  <c r="BG241" i="18"/>
  <c r="BF241" i="18"/>
  <c r="T241" i="18"/>
  <c r="R241" i="18"/>
  <c r="P241" i="18"/>
  <c r="BI237" i="18"/>
  <c r="BH237" i="18"/>
  <c r="BG237" i="18"/>
  <c r="BF237" i="18"/>
  <c r="T237" i="18"/>
  <c r="R237" i="18"/>
  <c r="P237" i="18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1" i="18"/>
  <c r="BH221" i="18"/>
  <c r="BG221" i="18"/>
  <c r="BF221" i="18"/>
  <c r="T221" i="18"/>
  <c r="R221" i="18"/>
  <c r="P221" i="18"/>
  <c r="BI217" i="18"/>
  <c r="BH217" i="18"/>
  <c r="BG217" i="18"/>
  <c r="BF217" i="18"/>
  <c r="T217" i="18"/>
  <c r="R217" i="18"/>
  <c r="P217" i="18"/>
  <c r="BI215" i="18"/>
  <c r="BH215" i="18"/>
  <c r="BG215" i="18"/>
  <c r="BF215" i="18"/>
  <c r="T215" i="18"/>
  <c r="R215" i="18"/>
  <c r="P215" i="18"/>
  <c r="BI212" i="18"/>
  <c r="BH212" i="18"/>
  <c r="BG212" i="18"/>
  <c r="BF212" i="18"/>
  <c r="T212" i="18"/>
  <c r="R212" i="18"/>
  <c r="P212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47" i="18"/>
  <c r="BH147" i="18"/>
  <c r="BG147" i="18"/>
  <c r="BF147" i="18"/>
  <c r="T147" i="18"/>
  <c r="R147" i="18"/>
  <c r="P147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89" i="18"/>
  <c r="E87" i="18"/>
  <c r="J24" i="18"/>
  <c r="E24" i="18"/>
  <c r="J126" i="18"/>
  <c r="J23" i="18"/>
  <c r="J21" i="18"/>
  <c r="E21" i="18"/>
  <c r="J125" i="18" s="1"/>
  <c r="J20" i="18"/>
  <c r="J18" i="18"/>
  <c r="E18" i="18"/>
  <c r="F126" i="18" s="1"/>
  <c r="J17" i="18"/>
  <c r="J15" i="18"/>
  <c r="E15" i="18"/>
  <c r="F125" i="18"/>
  <c r="J14" i="18"/>
  <c r="J12" i="18"/>
  <c r="J89" i="18" s="1"/>
  <c r="E7" i="18"/>
  <c r="E119" i="18"/>
  <c r="J37" i="17"/>
  <c r="J36" i="17"/>
  <c r="AY110" i="1" s="1"/>
  <c r="J35" i="17"/>
  <c r="AX110" i="1"/>
  <c r="BI683" i="17"/>
  <c r="BH683" i="17"/>
  <c r="BG683" i="17"/>
  <c r="BF683" i="17"/>
  <c r="T683" i="17"/>
  <c r="R683" i="17"/>
  <c r="P683" i="17"/>
  <c r="BI681" i="17"/>
  <c r="BH681" i="17"/>
  <c r="BG681" i="17"/>
  <c r="BF681" i="17"/>
  <c r="T681" i="17"/>
  <c r="R681" i="17"/>
  <c r="P681" i="17"/>
  <c r="BI677" i="17"/>
  <c r="BH677" i="17"/>
  <c r="BG677" i="17"/>
  <c r="BF677" i="17"/>
  <c r="T677" i="17"/>
  <c r="R677" i="17"/>
  <c r="P677" i="17"/>
  <c r="BI675" i="17"/>
  <c r="BH675" i="17"/>
  <c r="BG675" i="17"/>
  <c r="BF675" i="17"/>
  <c r="T675" i="17"/>
  <c r="R675" i="17"/>
  <c r="P675" i="17"/>
  <c r="BI673" i="17"/>
  <c r="BH673" i="17"/>
  <c r="BG673" i="17"/>
  <c r="BF673" i="17"/>
  <c r="T673" i="17"/>
  <c r="R673" i="17"/>
  <c r="P673" i="17"/>
  <c r="BI671" i="17"/>
  <c r="BH671" i="17"/>
  <c r="BG671" i="17"/>
  <c r="BF671" i="17"/>
  <c r="T671" i="17"/>
  <c r="R671" i="17"/>
  <c r="P671" i="17"/>
  <c r="BI669" i="17"/>
  <c r="BH669" i="17"/>
  <c r="BG669" i="17"/>
  <c r="BF669" i="17"/>
  <c r="T669" i="17"/>
  <c r="R669" i="17"/>
  <c r="P669" i="17"/>
  <c r="BI667" i="17"/>
  <c r="BH667" i="17"/>
  <c r="BG667" i="17"/>
  <c r="BF667" i="17"/>
  <c r="T667" i="17"/>
  <c r="R667" i="17"/>
  <c r="P667" i="17"/>
  <c r="BI665" i="17"/>
  <c r="BH665" i="17"/>
  <c r="BG665" i="17"/>
  <c r="BF665" i="17"/>
  <c r="T665" i="17"/>
  <c r="R665" i="17"/>
  <c r="P665" i="17"/>
  <c r="BI663" i="17"/>
  <c r="BH663" i="17"/>
  <c r="BG663" i="17"/>
  <c r="BF663" i="17"/>
  <c r="T663" i="17"/>
  <c r="R663" i="17"/>
  <c r="P663" i="17"/>
  <c r="BI661" i="17"/>
  <c r="BH661" i="17"/>
  <c r="BG661" i="17"/>
  <c r="BF661" i="17"/>
  <c r="T661" i="17"/>
  <c r="R661" i="17"/>
  <c r="P661" i="17"/>
  <c r="BI659" i="17"/>
  <c r="BH659" i="17"/>
  <c r="BG659" i="17"/>
  <c r="BF659" i="17"/>
  <c r="T659" i="17"/>
  <c r="R659" i="17"/>
  <c r="P659" i="17"/>
  <c r="BI657" i="17"/>
  <c r="BH657" i="17"/>
  <c r="BG657" i="17"/>
  <c r="BF657" i="17"/>
  <c r="T657" i="17"/>
  <c r="R657" i="17"/>
  <c r="P657" i="17"/>
  <c r="BI655" i="17"/>
  <c r="BH655" i="17"/>
  <c r="BG655" i="17"/>
  <c r="BF655" i="17"/>
  <c r="T655" i="17"/>
  <c r="R655" i="17"/>
  <c r="P655" i="17"/>
  <c r="BI653" i="17"/>
  <c r="BH653" i="17"/>
  <c r="BG653" i="17"/>
  <c r="BF653" i="17"/>
  <c r="T653" i="17"/>
  <c r="R653" i="17"/>
  <c r="P653" i="17"/>
  <c r="BI651" i="17"/>
  <c r="BH651" i="17"/>
  <c r="BG651" i="17"/>
  <c r="BF651" i="17"/>
  <c r="T651" i="17"/>
  <c r="R651" i="17"/>
  <c r="P651" i="17"/>
  <c r="BI649" i="17"/>
  <c r="BH649" i="17"/>
  <c r="BG649" i="17"/>
  <c r="BF649" i="17"/>
  <c r="T649" i="17"/>
  <c r="R649" i="17"/>
  <c r="P649" i="17"/>
  <c r="BI647" i="17"/>
  <c r="BH647" i="17"/>
  <c r="BG647" i="17"/>
  <c r="BF647" i="17"/>
  <c r="T647" i="17"/>
  <c r="R647" i="17"/>
  <c r="P647" i="17"/>
  <c r="BI645" i="17"/>
  <c r="BH645" i="17"/>
  <c r="BG645" i="17"/>
  <c r="BF645" i="17"/>
  <c r="T645" i="17"/>
  <c r="R645" i="17"/>
  <c r="P645" i="17"/>
  <c r="BI643" i="17"/>
  <c r="BH643" i="17"/>
  <c r="BG643" i="17"/>
  <c r="BF643" i="17"/>
  <c r="T643" i="17"/>
  <c r="R643" i="17"/>
  <c r="P643" i="17"/>
  <c r="BI641" i="17"/>
  <c r="BH641" i="17"/>
  <c r="BG641" i="17"/>
  <c r="BF641" i="17"/>
  <c r="T641" i="17"/>
  <c r="R641" i="17"/>
  <c r="P641" i="17"/>
  <c r="BI639" i="17"/>
  <c r="BH639" i="17"/>
  <c r="BG639" i="17"/>
  <c r="BF639" i="17"/>
  <c r="T639" i="17"/>
  <c r="R639" i="17"/>
  <c r="P639" i="17"/>
  <c r="BI637" i="17"/>
  <c r="BH637" i="17"/>
  <c r="BG637" i="17"/>
  <c r="BF637" i="17"/>
  <c r="T637" i="17"/>
  <c r="R637" i="17"/>
  <c r="P637" i="17"/>
  <c r="BI633" i="17"/>
  <c r="BH633" i="17"/>
  <c r="BG633" i="17"/>
  <c r="BF633" i="17"/>
  <c r="T633" i="17"/>
  <c r="T632" i="17" s="1"/>
  <c r="R633" i="17"/>
  <c r="R632" i="17" s="1"/>
  <c r="P633" i="17"/>
  <c r="P632" i="17" s="1"/>
  <c r="BI630" i="17"/>
  <c r="BH630" i="17"/>
  <c r="BG630" i="17"/>
  <c r="BF630" i="17"/>
  <c r="T630" i="17"/>
  <c r="R630" i="17"/>
  <c r="P630" i="17"/>
  <c r="BI628" i="17"/>
  <c r="BH628" i="17"/>
  <c r="BG628" i="17"/>
  <c r="BF628" i="17"/>
  <c r="T628" i="17"/>
  <c r="R628" i="17"/>
  <c r="P628" i="17"/>
  <c r="BI625" i="17"/>
  <c r="BH625" i="17"/>
  <c r="BG625" i="17"/>
  <c r="BF625" i="17"/>
  <c r="T625" i="17"/>
  <c r="R625" i="17"/>
  <c r="P625" i="17"/>
  <c r="BI621" i="17"/>
  <c r="BH621" i="17"/>
  <c r="BG621" i="17"/>
  <c r="BF621" i="17"/>
  <c r="T621" i="17"/>
  <c r="R621" i="17"/>
  <c r="P621" i="17"/>
  <c r="BI619" i="17"/>
  <c r="BH619" i="17"/>
  <c r="BG619" i="17"/>
  <c r="BF619" i="17"/>
  <c r="T619" i="17"/>
  <c r="R619" i="17"/>
  <c r="P619" i="17"/>
  <c r="BI617" i="17"/>
  <c r="BH617" i="17"/>
  <c r="BG617" i="17"/>
  <c r="BF617" i="17"/>
  <c r="T617" i="17"/>
  <c r="R617" i="17"/>
  <c r="P617" i="17"/>
  <c r="BI612" i="17"/>
  <c r="BH612" i="17"/>
  <c r="BG612" i="17"/>
  <c r="BF612" i="17"/>
  <c r="T612" i="17"/>
  <c r="R612" i="17"/>
  <c r="P612" i="17"/>
  <c r="BI610" i="17"/>
  <c r="BH610" i="17"/>
  <c r="BG610" i="17"/>
  <c r="BF610" i="17"/>
  <c r="T610" i="17"/>
  <c r="R610" i="17"/>
  <c r="P610" i="17"/>
  <c r="BI606" i="17"/>
  <c r="BH606" i="17"/>
  <c r="BG606" i="17"/>
  <c r="BF606" i="17"/>
  <c r="T606" i="17"/>
  <c r="R606" i="17"/>
  <c r="P606" i="17"/>
  <c r="BI604" i="17"/>
  <c r="BH604" i="17"/>
  <c r="BG604" i="17"/>
  <c r="BF604" i="17"/>
  <c r="T604" i="17"/>
  <c r="R604" i="17"/>
  <c r="P604" i="17"/>
  <c r="BI602" i="17"/>
  <c r="BH602" i="17"/>
  <c r="BG602" i="17"/>
  <c r="BF602" i="17"/>
  <c r="T602" i="17"/>
  <c r="R602" i="17"/>
  <c r="P602" i="17"/>
  <c r="BI597" i="17"/>
  <c r="BH597" i="17"/>
  <c r="BG597" i="17"/>
  <c r="BF597" i="17"/>
  <c r="T597" i="17"/>
  <c r="R597" i="17"/>
  <c r="P597" i="17"/>
  <c r="BI592" i="17"/>
  <c r="BH592" i="17"/>
  <c r="BG592" i="17"/>
  <c r="BF592" i="17"/>
  <c r="T592" i="17"/>
  <c r="R592" i="17"/>
  <c r="P592" i="17"/>
  <c r="BI588" i="17"/>
  <c r="BH588" i="17"/>
  <c r="BG588" i="17"/>
  <c r="BF588" i="17"/>
  <c r="T588" i="17"/>
  <c r="R588" i="17"/>
  <c r="P588" i="17"/>
  <c r="BI584" i="17"/>
  <c r="BH584" i="17"/>
  <c r="BG584" i="17"/>
  <c r="BF584" i="17"/>
  <c r="T584" i="17"/>
  <c r="R584" i="17"/>
  <c r="P584" i="17"/>
  <c r="BI582" i="17"/>
  <c r="BH582" i="17"/>
  <c r="BG582" i="17"/>
  <c r="BF582" i="17"/>
  <c r="T582" i="17"/>
  <c r="R582" i="17"/>
  <c r="P582" i="17"/>
  <c r="BI580" i="17"/>
  <c r="BH580" i="17"/>
  <c r="BG580" i="17"/>
  <c r="BF580" i="17"/>
  <c r="T580" i="17"/>
  <c r="R580" i="17"/>
  <c r="P580" i="17"/>
  <c r="BI575" i="17"/>
  <c r="BH575" i="17"/>
  <c r="BG575" i="17"/>
  <c r="BF575" i="17"/>
  <c r="T575" i="17"/>
  <c r="R575" i="17"/>
  <c r="P575" i="17"/>
  <c r="BI573" i="17"/>
  <c r="BH573" i="17"/>
  <c r="BG573" i="17"/>
  <c r="BF573" i="17"/>
  <c r="T573" i="17"/>
  <c r="R573" i="17"/>
  <c r="P573" i="17"/>
  <c r="BI571" i="17"/>
  <c r="BH571" i="17"/>
  <c r="BG571" i="17"/>
  <c r="BF571" i="17"/>
  <c r="T571" i="17"/>
  <c r="R571" i="17"/>
  <c r="P571" i="17"/>
  <c r="BI569" i="17"/>
  <c r="BH569" i="17"/>
  <c r="BG569" i="17"/>
  <c r="BF569" i="17"/>
  <c r="T569" i="17"/>
  <c r="R569" i="17"/>
  <c r="P569" i="17"/>
  <c r="BI567" i="17"/>
  <c r="BH567" i="17"/>
  <c r="BG567" i="17"/>
  <c r="BF567" i="17"/>
  <c r="T567" i="17"/>
  <c r="R567" i="17"/>
  <c r="P567" i="17"/>
  <c r="BI565" i="17"/>
  <c r="BH565" i="17"/>
  <c r="BG565" i="17"/>
  <c r="BF565" i="17"/>
  <c r="T565" i="17"/>
  <c r="R565" i="17"/>
  <c r="P565" i="17"/>
  <c r="BI563" i="17"/>
  <c r="BH563" i="17"/>
  <c r="BG563" i="17"/>
  <c r="BF563" i="17"/>
  <c r="T563" i="17"/>
  <c r="R563" i="17"/>
  <c r="P563" i="17"/>
  <c r="BI561" i="17"/>
  <c r="BH561" i="17"/>
  <c r="BG561" i="17"/>
  <c r="BF561" i="17"/>
  <c r="T561" i="17"/>
  <c r="R561" i="17"/>
  <c r="P561" i="17"/>
  <c r="BI559" i="17"/>
  <c r="BH559" i="17"/>
  <c r="BG559" i="17"/>
  <c r="BF559" i="17"/>
  <c r="T559" i="17"/>
  <c r="R559" i="17"/>
  <c r="P559" i="17"/>
  <c r="BI557" i="17"/>
  <c r="BH557" i="17"/>
  <c r="BG557" i="17"/>
  <c r="BF557" i="17"/>
  <c r="T557" i="17"/>
  <c r="R557" i="17"/>
  <c r="P557" i="17"/>
  <c r="BI555" i="17"/>
  <c r="BH555" i="17"/>
  <c r="BG555" i="17"/>
  <c r="BF555" i="17"/>
  <c r="T555" i="17"/>
  <c r="R555" i="17"/>
  <c r="P555" i="17"/>
  <c r="BI553" i="17"/>
  <c r="BH553" i="17"/>
  <c r="BG553" i="17"/>
  <c r="BF553" i="17"/>
  <c r="T553" i="17"/>
  <c r="R553" i="17"/>
  <c r="P553" i="17"/>
  <c r="BI551" i="17"/>
  <c r="BH551" i="17"/>
  <c r="BG551" i="17"/>
  <c r="BF551" i="17"/>
  <c r="T551" i="17"/>
  <c r="R551" i="17"/>
  <c r="P551" i="17"/>
  <c r="BI549" i="17"/>
  <c r="BH549" i="17"/>
  <c r="BG549" i="17"/>
  <c r="BF549" i="17"/>
  <c r="T549" i="17"/>
  <c r="R549" i="17"/>
  <c r="P549" i="17"/>
  <c r="BI545" i="17"/>
  <c r="BH545" i="17"/>
  <c r="BG545" i="17"/>
  <c r="BF545" i="17"/>
  <c r="T545" i="17"/>
  <c r="R545" i="17"/>
  <c r="P545" i="17"/>
  <c r="BI541" i="17"/>
  <c r="BH541" i="17"/>
  <c r="BG541" i="17"/>
  <c r="BF541" i="17"/>
  <c r="T541" i="17"/>
  <c r="R541" i="17"/>
  <c r="P541" i="17"/>
  <c r="BI539" i="17"/>
  <c r="BH539" i="17"/>
  <c r="BG539" i="17"/>
  <c r="BF539" i="17"/>
  <c r="T539" i="17"/>
  <c r="R539" i="17"/>
  <c r="P539" i="17"/>
  <c r="BI537" i="17"/>
  <c r="BH537" i="17"/>
  <c r="BG537" i="17"/>
  <c r="BF537" i="17"/>
  <c r="T537" i="17"/>
  <c r="R537" i="17"/>
  <c r="P537" i="17"/>
  <c r="BI533" i="17"/>
  <c r="BH533" i="17"/>
  <c r="BG533" i="17"/>
  <c r="BF533" i="17"/>
  <c r="T533" i="17"/>
  <c r="R533" i="17"/>
  <c r="P533" i="17"/>
  <c r="BI529" i="17"/>
  <c r="BH529" i="17"/>
  <c r="BG529" i="17"/>
  <c r="BF529" i="17"/>
  <c r="T529" i="17"/>
  <c r="R529" i="17"/>
  <c r="P529" i="17"/>
  <c r="BI527" i="17"/>
  <c r="BH527" i="17"/>
  <c r="BG527" i="17"/>
  <c r="BF527" i="17"/>
  <c r="T527" i="17"/>
  <c r="R527" i="17"/>
  <c r="P527" i="17"/>
  <c r="BI525" i="17"/>
  <c r="BH525" i="17"/>
  <c r="BG525" i="17"/>
  <c r="BF525" i="17"/>
  <c r="T525" i="17"/>
  <c r="R525" i="17"/>
  <c r="P525" i="17"/>
  <c r="BI521" i="17"/>
  <c r="BH521" i="17"/>
  <c r="BG521" i="17"/>
  <c r="BF521" i="17"/>
  <c r="T521" i="17"/>
  <c r="R521" i="17"/>
  <c r="P521" i="17"/>
  <c r="BI517" i="17"/>
  <c r="BH517" i="17"/>
  <c r="BG517" i="17"/>
  <c r="BF517" i="17"/>
  <c r="T517" i="17"/>
  <c r="R517" i="17"/>
  <c r="P517" i="17"/>
  <c r="BI515" i="17"/>
  <c r="BH515" i="17"/>
  <c r="BG515" i="17"/>
  <c r="BF515" i="17"/>
  <c r="T515" i="17"/>
  <c r="R515" i="17"/>
  <c r="P515" i="17"/>
  <c r="BI513" i="17"/>
  <c r="BH513" i="17"/>
  <c r="BG513" i="17"/>
  <c r="BF513" i="17"/>
  <c r="T513" i="17"/>
  <c r="R513" i="17"/>
  <c r="P513" i="17"/>
  <c r="BI511" i="17"/>
  <c r="BH511" i="17"/>
  <c r="BG511" i="17"/>
  <c r="BF511" i="17"/>
  <c r="T511" i="17"/>
  <c r="R511" i="17"/>
  <c r="P511" i="17"/>
  <c r="BI509" i="17"/>
  <c r="BH509" i="17"/>
  <c r="BG509" i="17"/>
  <c r="BF509" i="17"/>
  <c r="T509" i="17"/>
  <c r="R509" i="17"/>
  <c r="P509" i="17"/>
  <c r="BI507" i="17"/>
  <c r="BH507" i="17"/>
  <c r="BG507" i="17"/>
  <c r="BF507" i="17"/>
  <c r="T507" i="17"/>
  <c r="R507" i="17"/>
  <c r="P507" i="17"/>
  <c r="BI505" i="17"/>
  <c r="BH505" i="17"/>
  <c r="BG505" i="17"/>
  <c r="BF505" i="17"/>
  <c r="T505" i="17"/>
  <c r="R505" i="17"/>
  <c r="P505" i="17"/>
  <c r="BI503" i="17"/>
  <c r="BH503" i="17"/>
  <c r="BG503" i="17"/>
  <c r="BF503" i="17"/>
  <c r="T503" i="17"/>
  <c r="R503" i="17"/>
  <c r="P503" i="17"/>
  <c r="BI501" i="17"/>
  <c r="BH501" i="17"/>
  <c r="BG501" i="17"/>
  <c r="BF501" i="17"/>
  <c r="T501" i="17"/>
  <c r="R501" i="17"/>
  <c r="P501" i="17"/>
  <c r="BI499" i="17"/>
  <c r="BH499" i="17"/>
  <c r="BG499" i="17"/>
  <c r="BF499" i="17"/>
  <c r="T499" i="17"/>
  <c r="R499" i="17"/>
  <c r="P499" i="17"/>
  <c r="BI497" i="17"/>
  <c r="BH497" i="17"/>
  <c r="BG497" i="17"/>
  <c r="BF497" i="17"/>
  <c r="T497" i="17"/>
  <c r="R497" i="17"/>
  <c r="P497" i="17"/>
  <c r="BI495" i="17"/>
  <c r="BH495" i="17"/>
  <c r="BG495" i="17"/>
  <c r="BF495" i="17"/>
  <c r="T495" i="17"/>
  <c r="R495" i="17"/>
  <c r="P495" i="17"/>
  <c r="BI493" i="17"/>
  <c r="BH493" i="17"/>
  <c r="BG493" i="17"/>
  <c r="BF493" i="17"/>
  <c r="T493" i="17"/>
  <c r="R493" i="17"/>
  <c r="P493" i="17"/>
  <c r="BI489" i="17"/>
  <c r="BH489" i="17"/>
  <c r="BG489" i="17"/>
  <c r="BF489" i="17"/>
  <c r="T489" i="17"/>
  <c r="R489" i="17"/>
  <c r="P489" i="17"/>
  <c r="BI487" i="17"/>
  <c r="BH487" i="17"/>
  <c r="BG487" i="17"/>
  <c r="BF487" i="17"/>
  <c r="T487" i="17"/>
  <c r="R487" i="17"/>
  <c r="P487" i="17"/>
  <c r="BI485" i="17"/>
  <c r="BH485" i="17"/>
  <c r="BG485" i="17"/>
  <c r="BF485" i="17"/>
  <c r="T485" i="17"/>
  <c r="R485" i="17"/>
  <c r="P485" i="17"/>
  <c r="BI483" i="17"/>
  <c r="BH483" i="17"/>
  <c r="BG483" i="17"/>
  <c r="BF483" i="17"/>
  <c r="T483" i="17"/>
  <c r="R483" i="17"/>
  <c r="P483" i="17"/>
  <c r="BI481" i="17"/>
  <c r="BH481" i="17"/>
  <c r="BG481" i="17"/>
  <c r="BF481" i="17"/>
  <c r="T481" i="17"/>
  <c r="R481" i="17"/>
  <c r="P481" i="17"/>
  <c r="BI477" i="17"/>
  <c r="BH477" i="17"/>
  <c r="BG477" i="17"/>
  <c r="BF477" i="17"/>
  <c r="T477" i="17"/>
  <c r="R477" i="17"/>
  <c r="P477" i="17"/>
  <c r="BI475" i="17"/>
  <c r="BH475" i="17"/>
  <c r="BG475" i="17"/>
  <c r="BF475" i="17"/>
  <c r="T475" i="17"/>
  <c r="R475" i="17"/>
  <c r="P475" i="17"/>
  <c r="BI473" i="17"/>
  <c r="BH473" i="17"/>
  <c r="BG473" i="17"/>
  <c r="BF473" i="17"/>
  <c r="T473" i="17"/>
  <c r="R473" i="17"/>
  <c r="P473" i="17"/>
  <c r="BI469" i="17"/>
  <c r="BH469" i="17"/>
  <c r="BG469" i="17"/>
  <c r="BF469" i="17"/>
  <c r="T469" i="17"/>
  <c r="R469" i="17"/>
  <c r="P469" i="17"/>
  <c r="BI465" i="17"/>
  <c r="BH465" i="17"/>
  <c r="BG465" i="17"/>
  <c r="BF465" i="17"/>
  <c r="T465" i="17"/>
  <c r="R465" i="17"/>
  <c r="P465" i="17"/>
  <c r="BI463" i="17"/>
  <c r="BH463" i="17"/>
  <c r="BG463" i="17"/>
  <c r="BF463" i="17"/>
  <c r="T463" i="17"/>
  <c r="R463" i="17"/>
  <c r="P463" i="17"/>
  <c r="BI459" i="17"/>
  <c r="BH459" i="17"/>
  <c r="BG459" i="17"/>
  <c r="BF459" i="17"/>
  <c r="T459" i="17"/>
  <c r="R459" i="17"/>
  <c r="P459" i="17"/>
  <c r="BI457" i="17"/>
  <c r="BH457" i="17"/>
  <c r="BG457" i="17"/>
  <c r="BF457" i="17"/>
  <c r="T457" i="17"/>
  <c r="R457" i="17"/>
  <c r="P457" i="17"/>
  <c r="BI455" i="17"/>
  <c r="BH455" i="17"/>
  <c r="BG455" i="17"/>
  <c r="BF455" i="17"/>
  <c r="T455" i="17"/>
  <c r="R455" i="17"/>
  <c r="P455" i="17"/>
  <c r="BI453" i="17"/>
  <c r="BH453" i="17"/>
  <c r="BG453" i="17"/>
  <c r="BF453" i="17"/>
  <c r="T453" i="17"/>
  <c r="R453" i="17"/>
  <c r="P453" i="17"/>
  <c r="BI451" i="17"/>
  <c r="BH451" i="17"/>
  <c r="BG451" i="17"/>
  <c r="BF451" i="17"/>
  <c r="T451" i="17"/>
  <c r="R451" i="17"/>
  <c r="P451" i="17"/>
  <c r="BI449" i="17"/>
  <c r="BH449" i="17"/>
  <c r="BG449" i="17"/>
  <c r="BF449" i="17"/>
  <c r="T449" i="17"/>
  <c r="R449" i="17"/>
  <c r="P449" i="17"/>
  <c r="BI445" i="17"/>
  <c r="BH445" i="17"/>
  <c r="BG445" i="17"/>
  <c r="BF445" i="17"/>
  <c r="T445" i="17"/>
  <c r="R445" i="17"/>
  <c r="P445" i="17"/>
  <c r="BI441" i="17"/>
  <c r="BH441" i="17"/>
  <c r="BG441" i="17"/>
  <c r="BF441" i="17"/>
  <c r="T441" i="17"/>
  <c r="R441" i="17"/>
  <c r="P441" i="17"/>
  <c r="BI437" i="17"/>
  <c r="BH437" i="17"/>
  <c r="BG437" i="17"/>
  <c r="BF437" i="17"/>
  <c r="T437" i="17"/>
  <c r="R437" i="17"/>
  <c r="P437" i="17"/>
  <c r="BI433" i="17"/>
  <c r="BH433" i="17"/>
  <c r="BG433" i="17"/>
  <c r="BF433" i="17"/>
  <c r="T433" i="17"/>
  <c r="R433" i="17"/>
  <c r="P433" i="17"/>
  <c r="BI429" i="17"/>
  <c r="BH429" i="17"/>
  <c r="BG429" i="17"/>
  <c r="BF429" i="17"/>
  <c r="T429" i="17"/>
  <c r="R429" i="17"/>
  <c r="P429" i="17"/>
  <c r="BI425" i="17"/>
  <c r="BH425" i="17"/>
  <c r="BG425" i="17"/>
  <c r="BF425" i="17"/>
  <c r="T425" i="17"/>
  <c r="R425" i="17"/>
  <c r="P425" i="17"/>
  <c r="BI421" i="17"/>
  <c r="BH421" i="17"/>
  <c r="BG421" i="17"/>
  <c r="BF421" i="17"/>
  <c r="T421" i="17"/>
  <c r="R421" i="17"/>
  <c r="P421" i="17"/>
  <c r="BI417" i="17"/>
  <c r="BH417" i="17"/>
  <c r="BG417" i="17"/>
  <c r="BF417" i="17"/>
  <c r="T417" i="17"/>
  <c r="R417" i="17"/>
  <c r="P417" i="17"/>
  <c r="BI413" i="17"/>
  <c r="BH413" i="17"/>
  <c r="BG413" i="17"/>
  <c r="BF413" i="17"/>
  <c r="T413" i="17"/>
  <c r="R413" i="17"/>
  <c r="P413" i="17"/>
  <c r="BI409" i="17"/>
  <c r="BH409" i="17"/>
  <c r="BG409" i="17"/>
  <c r="BF409" i="17"/>
  <c r="T409" i="17"/>
  <c r="R409" i="17"/>
  <c r="P409" i="17"/>
  <c r="BI406" i="17"/>
  <c r="BH406" i="17"/>
  <c r="BG406" i="17"/>
  <c r="BF406" i="17"/>
  <c r="T406" i="17"/>
  <c r="R406" i="17"/>
  <c r="P406" i="17"/>
  <c r="BI404" i="17"/>
  <c r="BH404" i="17"/>
  <c r="BG404" i="17"/>
  <c r="BF404" i="17"/>
  <c r="T404" i="17"/>
  <c r="R404" i="17"/>
  <c r="P404" i="17"/>
  <c r="BI402" i="17"/>
  <c r="BH402" i="17"/>
  <c r="BG402" i="17"/>
  <c r="BF402" i="17"/>
  <c r="T402" i="17"/>
  <c r="R402" i="17"/>
  <c r="P402" i="17"/>
  <c r="BI399" i="17"/>
  <c r="BH399" i="17"/>
  <c r="BG399" i="17"/>
  <c r="BF399" i="17"/>
  <c r="T399" i="17"/>
  <c r="R399" i="17"/>
  <c r="P399" i="17"/>
  <c r="BI397" i="17"/>
  <c r="BH397" i="17"/>
  <c r="BG397" i="17"/>
  <c r="BF397" i="17"/>
  <c r="T397" i="17"/>
  <c r="R397" i="17"/>
  <c r="P397" i="17"/>
  <c r="BI395" i="17"/>
  <c r="BH395" i="17"/>
  <c r="BG395" i="17"/>
  <c r="BF395" i="17"/>
  <c r="T395" i="17"/>
  <c r="R395" i="17"/>
  <c r="P395" i="17"/>
  <c r="BI392" i="17"/>
  <c r="BH392" i="17"/>
  <c r="BG392" i="17"/>
  <c r="BF392" i="17"/>
  <c r="T392" i="17"/>
  <c r="R392" i="17"/>
  <c r="P392" i="17"/>
  <c r="BI390" i="17"/>
  <c r="BH390" i="17"/>
  <c r="BG390" i="17"/>
  <c r="BF390" i="17"/>
  <c r="T390" i="17"/>
  <c r="R390" i="17"/>
  <c r="P390" i="17"/>
  <c r="BI388" i="17"/>
  <c r="BH388" i="17"/>
  <c r="BG388" i="17"/>
  <c r="BF388" i="17"/>
  <c r="T388" i="17"/>
  <c r="R388" i="17"/>
  <c r="P388" i="17"/>
  <c r="BI386" i="17"/>
  <c r="BH386" i="17"/>
  <c r="BG386" i="17"/>
  <c r="BF386" i="17"/>
  <c r="T386" i="17"/>
  <c r="R386" i="17"/>
  <c r="P386" i="17"/>
  <c r="BI384" i="17"/>
  <c r="BH384" i="17"/>
  <c r="BG384" i="17"/>
  <c r="BF384" i="17"/>
  <c r="T384" i="17"/>
  <c r="R384" i="17"/>
  <c r="P384" i="17"/>
  <c r="BI382" i="17"/>
  <c r="BH382" i="17"/>
  <c r="BG382" i="17"/>
  <c r="BF382" i="17"/>
  <c r="T382" i="17"/>
  <c r="R382" i="17"/>
  <c r="P382" i="17"/>
  <c r="BI380" i="17"/>
  <c r="BH380" i="17"/>
  <c r="BG380" i="17"/>
  <c r="BF380" i="17"/>
  <c r="T380" i="17"/>
  <c r="R380" i="17"/>
  <c r="P380" i="17"/>
  <c r="BI378" i="17"/>
  <c r="BH378" i="17"/>
  <c r="BG378" i="17"/>
  <c r="BF378" i="17"/>
  <c r="T378" i="17"/>
  <c r="R378" i="17"/>
  <c r="P378" i="17"/>
  <c r="BI376" i="17"/>
  <c r="BH376" i="17"/>
  <c r="BG376" i="17"/>
  <c r="BF376" i="17"/>
  <c r="T376" i="17"/>
  <c r="R376" i="17"/>
  <c r="P376" i="17"/>
  <c r="BI374" i="17"/>
  <c r="BH374" i="17"/>
  <c r="BG374" i="17"/>
  <c r="BF374" i="17"/>
  <c r="T374" i="17"/>
  <c r="R374" i="17"/>
  <c r="P374" i="17"/>
  <c r="BI372" i="17"/>
  <c r="BH372" i="17"/>
  <c r="BG372" i="17"/>
  <c r="BF372" i="17"/>
  <c r="T372" i="17"/>
  <c r="R372" i="17"/>
  <c r="P372" i="17"/>
  <c r="BI370" i="17"/>
  <c r="BH370" i="17"/>
  <c r="BG370" i="17"/>
  <c r="BF370" i="17"/>
  <c r="T370" i="17"/>
  <c r="R370" i="17"/>
  <c r="P370" i="17"/>
  <c r="BI368" i="17"/>
  <c r="BH368" i="17"/>
  <c r="BG368" i="17"/>
  <c r="BF368" i="17"/>
  <c r="T368" i="17"/>
  <c r="R368" i="17"/>
  <c r="P368" i="17"/>
  <c r="BI366" i="17"/>
  <c r="BH366" i="17"/>
  <c r="BG366" i="17"/>
  <c r="BF366" i="17"/>
  <c r="T366" i="17"/>
  <c r="R366" i="17"/>
  <c r="P366" i="17"/>
  <c r="BI364" i="17"/>
  <c r="BH364" i="17"/>
  <c r="BG364" i="17"/>
  <c r="BF364" i="17"/>
  <c r="T364" i="17"/>
  <c r="R364" i="17"/>
  <c r="P364" i="17"/>
  <c r="BI362" i="17"/>
  <c r="BH362" i="17"/>
  <c r="BG362" i="17"/>
  <c r="BF362" i="17"/>
  <c r="T362" i="17"/>
  <c r="R362" i="17"/>
  <c r="P362" i="17"/>
  <c r="BI360" i="17"/>
  <c r="BH360" i="17"/>
  <c r="BG360" i="17"/>
  <c r="BF360" i="17"/>
  <c r="T360" i="17"/>
  <c r="R360" i="17"/>
  <c r="P360" i="17"/>
  <c r="BI358" i="17"/>
  <c r="BH358" i="17"/>
  <c r="BG358" i="17"/>
  <c r="BF358" i="17"/>
  <c r="T358" i="17"/>
  <c r="R358" i="17"/>
  <c r="P358" i="17"/>
  <c r="BI353" i="17"/>
  <c r="BH353" i="17"/>
  <c r="BG353" i="17"/>
  <c r="BF353" i="17"/>
  <c r="T353" i="17"/>
  <c r="R353" i="17"/>
  <c r="P353" i="17"/>
  <c r="BI351" i="17"/>
  <c r="BH351" i="17"/>
  <c r="BG351" i="17"/>
  <c r="BF351" i="17"/>
  <c r="T351" i="17"/>
  <c r="R351" i="17"/>
  <c r="P351" i="17"/>
  <c r="BI349" i="17"/>
  <c r="BH349" i="17"/>
  <c r="BG349" i="17"/>
  <c r="BF349" i="17"/>
  <c r="T349" i="17"/>
  <c r="R349" i="17"/>
  <c r="P349" i="17"/>
  <c r="BI347" i="17"/>
  <c r="BH347" i="17"/>
  <c r="BG347" i="17"/>
  <c r="BF347" i="17"/>
  <c r="T347" i="17"/>
  <c r="R347" i="17"/>
  <c r="P347" i="17"/>
  <c r="BI345" i="17"/>
  <c r="BH345" i="17"/>
  <c r="BG345" i="17"/>
  <c r="BF345" i="17"/>
  <c r="T345" i="17"/>
  <c r="R345" i="17"/>
  <c r="P345" i="17"/>
  <c r="BI343" i="17"/>
  <c r="BH343" i="17"/>
  <c r="BG343" i="17"/>
  <c r="BF343" i="17"/>
  <c r="T343" i="17"/>
  <c r="R343" i="17"/>
  <c r="P343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3" i="17"/>
  <c r="BH323" i="17"/>
  <c r="BG323" i="17"/>
  <c r="BF323" i="17"/>
  <c r="T323" i="17"/>
  <c r="R323" i="17"/>
  <c r="P323" i="17"/>
  <c r="BI318" i="17"/>
  <c r="BH318" i="17"/>
  <c r="BG318" i="17"/>
  <c r="BF318" i="17"/>
  <c r="T318" i="17"/>
  <c r="R318" i="17"/>
  <c r="P318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84" i="17"/>
  <c r="BH284" i="17"/>
  <c r="BG284" i="17"/>
  <c r="BF284" i="17"/>
  <c r="T284" i="17"/>
  <c r="R284" i="17"/>
  <c r="P284" i="17"/>
  <c r="BI271" i="17"/>
  <c r="BH271" i="17"/>
  <c r="BG271" i="17"/>
  <c r="BF271" i="17"/>
  <c r="T271" i="17"/>
  <c r="R271" i="17"/>
  <c r="P271" i="17"/>
  <c r="BI262" i="17"/>
  <c r="BH262" i="17"/>
  <c r="BG262" i="17"/>
  <c r="BF262" i="17"/>
  <c r="T262" i="17"/>
  <c r="R262" i="17"/>
  <c r="P262" i="17"/>
  <c r="BI257" i="17"/>
  <c r="BH257" i="17"/>
  <c r="BG257" i="17"/>
  <c r="BF257" i="17"/>
  <c r="T257" i="17"/>
  <c r="R257" i="17"/>
  <c r="P257" i="17"/>
  <c r="BI252" i="17"/>
  <c r="BH252" i="17"/>
  <c r="BG252" i="17"/>
  <c r="BF252" i="17"/>
  <c r="T252" i="17"/>
  <c r="R252" i="17"/>
  <c r="P252" i="17"/>
  <c r="BI247" i="17"/>
  <c r="BH247" i="17"/>
  <c r="BG247" i="17"/>
  <c r="BF247" i="17"/>
  <c r="T247" i="17"/>
  <c r="R247" i="17"/>
  <c r="P247" i="17"/>
  <c r="BI242" i="17"/>
  <c r="BH242" i="17"/>
  <c r="BG242" i="17"/>
  <c r="BF242" i="17"/>
  <c r="T242" i="17"/>
  <c r="R242" i="17"/>
  <c r="P242" i="17"/>
  <c r="BI233" i="17"/>
  <c r="BH233" i="17"/>
  <c r="BG233" i="17"/>
  <c r="BF233" i="17"/>
  <c r="T233" i="17"/>
  <c r="R233" i="17"/>
  <c r="P233" i="17"/>
  <c r="BI224" i="17"/>
  <c r="BH224" i="17"/>
  <c r="BG224" i="17"/>
  <c r="BF224" i="17"/>
  <c r="T224" i="17"/>
  <c r="R224" i="17"/>
  <c r="P224" i="17"/>
  <c r="BI219" i="17"/>
  <c r="BH219" i="17"/>
  <c r="BG219" i="17"/>
  <c r="BF219" i="17"/>
  <c r="T219" i="17"/>
  <c r="R219" i="17"/>
  <c r="P219" i="17"/>
  <c r="BI214" i="17"/>
  <c r="BH214" i="17"/>
  <c r="BG214" i="17"/>
  <c r="BF214" i="17"/>
  <c r="T214" i="17"/>
  <c r="R214" i="17"/>
  <c r="P214" i="17"/>
  <c r="BI209" i="17"/>
  <c r="BH209" i="17"/>
  <c r="BG209" i="17"/>
  <c r="BF209" i="17"/>
  <c r="T209" i="17"/>
  <c r="R209" i="17"/>
  <c r="P209" i="17"/>
  <c r="BI204" i="17"/>
  <c r="BH204" i="17"/>
  <c r="BG204" i="17"/>
  <c r="BF204" i="17"/>
  <c r="T204" i="17"/>
  <c r="R204" i="17"/>
  <c r="P204" i="17"/>
  <c r="BI196" i="17"/>
  <c r="BH196" i="17"/>
  <c r="BG196" i="17"/>
  <c r="BF196" i="17"/>
  <c r="T196" i="17"/>
  <c r="R196" i="17"/>
  <c r="P196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67" i="17"/>
  <c r="BH167" i="17"/>
  <c r="BG167" i="17"/>
  <c r="BF167" i="17"/>
  <c r="T167" i="17"/>
  <c r="R167" i="17"/>
  <c r="P167" i="17"/>
  <c r="BI162" i="17"/>
  <c r="BH162" i="17"/>
  <c r="BG162" i="17"/>
  <c r="BF162" i="17"/>
  <c r="T162" i="17"/>
  <c r="R162" i="17"/>
  <c r="P162" i="17"/>
  <c r="BI156" i="17"/>
  <c r="BH156" i="17"/>
  <c r="BG156" i="17"/>
  <c r="BF156" i="17"/>
  <c r="T156" i="17"/>
  <c r="R156" i="17"/>
  <c r="P156" i="17"/>
  <c r="BI146" i="17"/>
  <c r="BH146" i="17"/>
  <c r="BG146" i="17"/>
  <c r="BF146" i="17"/>
  <c r="T146" i="17"/>
  <c r="R146" i="17"/>
  <c r="P146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F121" i="17"/>
  <c r="E119" i="17"/>
  <c r="F89" i="17"/>
  <c r="E87" i="17"/>
  <c r="J24" i="17"/>
  <c r="E24" i="17"/>
  <c r="J124" i="17"/>
  <c r="J23" i="17"/>
  <c r="J21" i="17"/>
  <c r="E21" i="17"/>
  <c r="J91" i="17" s="1"/>
  <c r="J20" i="17"/>
  <c r="J18" i="17"/>
  <c r="E18" i="17"/>
  <c r="F124" i="17" s="1"/>
  <c r="J17" i="17"/>
  <c r="J15" i="17"/>
  <c r="E15" i="17"/>
  <c r="F123" i="17"/>
  <c r="J14" i="17"/>
  <c r="J12" i="17"/>
  <c r="J89" i="17" s="1"/>
  <c r="E7" i="17"/>
  <c r="E117" i="17"/>
  <c r="J37" i="16"/>
  <c r="J36" i="16"/>
  <c r="AY109" i="1" s="1"/>
  <c r="J35" i="16"/>
  <c r="AX109" i="1"/>
  <c r="BI1296" i="16"/>
  <c r="BH1296" i="16"/>
  <c r="BG1296" i="16"/>
  <c r="BF1296" i="16"/>
  <c r="T1296" i="16"/>
  <c r="R1296" i="16"/>
  <c r="P1296" i="16"/>
  <c r="BI1294" i="16"/>
  <c r="BH1294" i="16"/>
  <c r="BG1294" i="16"/>
  <c r="BF1294" i="16"/>
  <c r="T1294" i="16"/>
  <c r="R1294" i="16"/>
  <c r="P1294" i="16"/>
  <c r="BI1290" i="16"/>
  <c r="BH1290" i="16"/>
  <c r="BG1290" i="16"/>
  <c r="BF1290" i="16"/>
  <c r="T1290" i="16"/>
  <c r="R1290" i="16"/>
  <c r="P1290" i="16"/>
  <c r="BI1284" i="16"/>
  <c r="BH1284" i="16"/>
  <c r="BG1284" i="16"/>
  <c r="BF1284" i="16"/>
  <c r="T1284" i="16"/>
  <c r="R1284" i="16"/>
  <c r="P1284" i="16"/>
  <c r="BI1282" i="16"/>
  <c r="BH1282" i="16"/>
  <c r="BG1282" i="16"/>
  <c r="BF1282" i="16"/>
  <c r="T1282" i="16"/>
  <c r="R1282" i="16"/>
  <c r="P1282" i="16"/>
  <c r="BI1277" i="16"/>
  <c r="BH1277" i="16"/>
  <c r="BG1277" i="16"/>
  <c r="BF1277" i="16"/>
  <c r="T1277" i="16"/>
  <c r="T1276" i="16" s="1"/>
  <c r="R1277" i="16"/>
  <c r="R1276" i="16"/>
  <c r="P1277" i="16"/>
  <c r="P1276" i="16"/>
  <c r="BI1274" i="16"/>
  <c r="BH1274" i="16"/>
  <c r="BG1274" i="16"/>
  <c r="BF1274" i="16"/>
  <c r="T1274" i="16"/>
  <c r="R1274" i="16"/>
  <c r="P1274" i="16"/>
  <c r="BI1272" i="16"/>
  <c r="BH1272" i="16"/>
  <c r="BG1272" i="16"/>
  <c r="BF1272" i="16"/>
  <c r="T1272" i="16"/>
  <c r="R1272" i="16"/>
  <c r="P1272" i="16"/>
  <c r="BI1270" i="16"/>
  <c r="BH1270" i="16"/>
  <c r="BG1270" i="16"/>
  <c r="BF1270" i="16"/>
  <c r="T1270" i="16"/>
  <c r="R1270" i="16"/>
  <c r="P1270" i="16"/>
  <c r="BI1268" i="16"/>
  <c r="BH1268" i="16"/>
  <c r="BG1268" i="16"/>
  <c r="BF1268" i="16"/>
  <c r="T1268" i="16"/>
  <c r="R1268" i="16"/>
  <c r="P1268" i="16"/>
  <c r="BI1266" i="16"/>
  <c r="BH1266" i="16"/>
  <c r="BG1266" i="16"/>
  <c r="BF1266" i="16"/>
  <c r="T1266" i="16"/>
  <c r="R1266" i="16"/>
  <c r="P1266" i="16"/>
  <c r="BI1262" i="16"/>
  <c r="BH1262" i="16"/>
  <c r="BG1262" i="16"/>
  <c r="BF1262" i="16"/>
  <c r="T1262" i="16"/>
  <c r="R1262" i="16"/>
  <c r="P1262" i="16"/>
  <c r="BI1260" i="16"/>
  <c r="BH1260" i="16"/>
  <c r="BG1260" i="16"/>
  <c r="BF1260" i="16"/>
  <c r="T1260" i="16"/>
  <c r="R1260" i="16"/>
  <c r="P1260" i="16"/>
  <c r="BI1258" i="16"/>
  <c r="BH1258" i="16"/>
  <c r="BG1258" i="16"/>
  <c r="BF1258" i="16"/>
  <c r="T1258" i="16"/>
  <c r="R1258" i="16"/>
  <c r="P1258" i="16"/>
  <c r="BI1256" i="16"/>
  <c r="BH1256" i="16"/>
  <c r="BG1256" i="16"/>
  <c r="BF1256" i="16"/>
  <c r="T1256" i="16"/>
  <c r="R1256" i="16"/>
  <c r="P1256" i="16"/>
  <c r="BI1254" i="16"/>
  <c r="BH1254" i="16"/>
  <c r="BG1254" i="16"/>
  <c r="BF1254" i="16"/>
  <c r="T1254" i="16"/>
  <c r="R1254" i="16"/>
  <c r="P1254" i="16"/>
  <c r="BI1252" i="16"/>
  <c r="BH1252" i="16"/>
  <c r="BG1252" i="16"/>
  <c r="BF1252" i="16"/>
  <c r="T1252" i="16"/>
  <c r="R1252" i="16"/>
  <c r="P1252" i="16"/>
  <c r="BI1250" i="16"/>
  <c r="BH1250" i="16"/>
  <c r="BG1250" i="16"/>
  <c r="BF1250" i="16"/>
  <c r="T1250" i="16"/>
  <c r="R1250" i="16"/>
  <c r="P1250" i="16"/>
  <c r="BI1248" i="16"/>
  <c r="BH1248" i="16"/>
  <c r="BG1248" i="16"/>
  <c r="BF1248" i="16"/>
  <c r="T1248" i="16"/>
  <c r="R1248" i="16"/>
  <c r="P1248" i="16"/>
  <c r="BI1246" i="16"/>
  <c r="BH1246" i="16"/>
  <c r="BG1246" i="16"/>
  <c r="BF1246" i="16"/>
  <c r="T1246" i="16"/>
  <c r="R1246" i="16"/>
  <c r="P1246" i="16"/>
  <c r="BI1244" i="16"/>
  <c r="BH1244" i="16"/>
  <c r="BG1244" i="16"/>
  <c r="BF1244" i="16"/>
  <c r="T1244" i="16"/>
  <c r="R1244" i="16"/>
  <c r="P1244" i="16"/>
  <c r="BI1242" i="16"/>
  <c r="BH1242" i="16"/>
  <c r="BG1242" i="16"/>
  <c r="BF1242" i="16"/>
  <c r="T1242" i="16"/>
  <c r="R1242" i="16"/>
  <c r="P1242" i="16"/>
  <c r="BI1240" i="16"/>
  <c r="BH1240" i="16"/>
  <c r="BG1240" i="16"/>
  <c r="BF1240" i="16"/>
  <c r="T1240" i="16"/>
  <c r="R1240" i="16"/>
  <c r="P1240" i="16"/>
  <c r="BI1238" i="16"/>
  <c r="BH1238" i="16"/>
  <c r="BG1238" i="16"/>
  <c r="BF1238" i="16"/>
  <c r="T1238" i="16"/>
  <c r="R1238" i="16"/>
  <c r="P1238" i="16"/>
  <c r="BI1236" i="16"/>
  <c r="BH1236" i="16"/>
  <c r="BG1236" i="16"/>
  <c r="BF1236" i="16"/>
  <c r="T1236" i="16"/>
  <c r="R1236" i="16"/>
  <c r="P1236" i="16"/>
  <c r="BI1234" i="16"/>
  <c r="BH1234" i="16"/>
  <c r="BG1234" i="16"/>
  <c r="BF1234" i="16"/>
  <c r="T1234" i="16"/>
  <c r="R1234" i="16"/>
  <c r="P1234" i="16"/>
  <c r="BI1232" i="16"/>
  <c r="BH1232" i="16"/>
  <c r="BG1232" i="16"/>
  <c r="BF1232" i="16"/>
  <c r="T1232" i="16"/>
  <c r="R1232" i="16"/>
  <c r="P1232" i="16"/>
  <c r="BI1230" i="16"/>
  <c r="BH1230" i="16"/>
  <c r="BG1230" i="16"/>
  <c r="BF1230" i="16"/>
  <c r="T1230" i="16"/>
  <c r="R1230" i="16"/>
  <c r="P1230" i="16"/>
  <c r="BI1228" i="16"/>
  <c r="BH1228" i="16"/>
  <c r="BG1228" i="16"/>
  <c r="BF1228" i="16"/>
  <c r="T1228" i="16"/>
  <c r="R1228" i="16"/>
  <c r="P1228" i="16"/>
  <c r="BI1226" i="16"/>
  <c r="BH1226" i="16"/>
  <c r="BG1226" i="16"/>
  <c r="BF1226" i="16"/>
  <c r="T1226" i="16"/>
  <c r="R1226" i="16"/>
  <c r="P1226" i="16"/>
  <c r="BI1224" i="16"/>
  <c r="BH1224" i="16"/>
  <c r="BG1224" i="16"/>
  <c r="BF1224" i="16"/>
  <c r="T1224" i="16"/>
  <c r="R1224" i="16"/>
  <c r="P1224" i="16"/>
  <c r="BI1222" i="16"/>
  <c r="BH1222" i="16"/>
  <c r="BG1222" i="16"/>
  <c r="BF1222" i="16"/>
  <c r="T1222" i="16"/>
  <c r="R1222" i="16"/>
  <c r="P1222" i="16"/>
  <c r="BI1220" i="16"/>
  <c r="BH1220" i="16"/>
  <c r="BG1220" i="16"/>
  <c r="BF1220" i="16"/>
  <c r="T1220" i="16"/>
  <c r="R1220" i="16"/>
  <c r="P1220" i="16"/>
  <c r="BI1218" i="16"/>
  <c r="BH1218" i="16"/>
  <c r="BG1218" i="16"/>
  <c r="BF1218" i="16"/>
  <c r="T1218" i="16"/>
  <c r="R1218" i="16"/>
  <c r="P1218" i="16"/>
  <c r="BI1216" i="16"/>
  <c r="BH1216" i="16"/>
  <c r="BG1216" i="16"/>
  <c r="BF1216" i="16"/>
  <c r="T1216" i="16"/>
  <c r="R1216" i="16"/>
  <c r="P1216" i="16"/>
  <c r="BI1214" i="16"/>
  <c r="BH1214" i="16"/>
  <c r="BG1214" i="16"/>
  <c r="BF1214" i="16"/>
  <c r="T1214" i="16"/>
  <c r="R1214" i="16"/>
  <c r="P1214" i="16"/>
  <c r="BI1212" i="16"/>
  <c r="BH1212" i="16"/>
  <c r="BG1212" i="16"/>
  <c r="BF1212" i="16"/>
  <c r="T1212" i="16"/>
  <c r="R1212" i="16"/>
  <c r="P1212" i="16"/>
  <c r="BI1210" i="16"/>
  <c r="BH1210" i="16"/>
  <c r="BG1210" i="16"/>
  <c r="BF1210" i="16"/>
  <c r="T1210" i="16"/>
  <c r="R1210" i="16"/>
  <c r="P1210" i="16"/>
  <c r="BI1208" i="16"/>
  <c r="BH1208" i="16"/>
  <c r="BG1208" i="16"/>
  <c r="BF1208" i="16"/>
  <c r="T1208" i="16"/>
  <c r="R1208" i="16"/>
  <c r="P1208" i="16"/>
  <c r="BI1206" i="16"/>
  <c r="BH1206" i="16"/>
  <c r="BG1206" i="16"/>
  <c r="BF1206" i="16"/>
  <c r="T1206" i="16"/>
  <c r="R1206" i="16"/>
  <c r="P1206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0" i="16"/>
  <c r="BH1200" i="16"/>
  <c r="BG1200" i="16"/>
  <c r="BF1200" i="16"/>
  <c r="T1200" i="16"/>
  <c r="R1200" i="16"/>
  <c r="P1200" i="16"/>
  <c r="BI1198" i="16"/>
  <c r="BH1198" i="16"/>
  <c r="BG1198" i="16"/>
  <c r="BF1198" i="16"/>
  <c r="T1198" i="16"/>
  <c r="R1198" i="16"/>
  <c r="P1198" i="16"/>
  <c r="BI1196" i="16"/>
  <c r="BH1196" i="16"/>
  <c r="BG1196" i="16"/>
  <c r="BF1196" i="16"/>
  <c r="T1196" i="16"/>
  <c r="R1196" i="16"/>
  <c r="P1196" i="16"/>
  <c r="BI1194" i="16"/>
  <c r="BH1194" i="16"/>
  <c r="BG1194" i="16"/>
  <c r="BF1194" i="16"/>
  <c r="T1194" i="16"/>
  <c r="R1194" i="16"/>
  <c r="P1194" i="16"/>
  <c r="BI1192" i="16"/>
  <c r="BH1192" i="16"/>
  <c r="BG1192" i="16"/>
  <c r="BF1192" i="16"/>
  <c r="T1192" i="16"/>
  <c r="R1192" i="16"/>
  <c r="P1192" i="16"/>
  <c r="BI1190" i="16"/>
  <c r="BH1190" i="16"/>
  <c r="BG1190" i="16"/>
  <c r="BF1190" i="16"/>
  <c r="T1190" i="16"/>
  <c r="R1190" i="16"/>
  <c r="P1190" i="16"/>
  <c r="BI1188" i="16"/>
  <c r="BH1188" i="16"/>
  <c r="BG1188" i="16"/>
  <c r="BF1188" i="16"/>
  <c r="T1188" i="16"/>
  <c r="R1188" i="16"/>
  <c r="P1188" i="16"/>
  <c r="BI1186" i="16"/>
  <c r="BH1186" i="16"/>
  <c r="BG1186" i="16"/>
  <c r="BF1186" i="16"/>
  <c r="T1186" i="16"/>
  <c r="R1186" i="16"/>
  <c r="P1186" i="16"/>
  <c r="BI1184" i="16"/>
  <c r="BH1184" i="16"/>
  <c r="BG1184" i="16"/>
  <c r="BF1184" i="16"/>
  <c r="T1184" i="16"/>
  <c r="R1184" i="16"/>
  <c r="P1184" i="16"/>
  <c r="BI1182" i="16"/>
  <c r="BH1182" i="16"/>
  <c r="BG1182" i="16"/>
  <c r="BF1182" i="16"/>
  <c r="T1182" i="16"/>
  <c r="R1182" i="16"/>
  <c r="P1182" i="16"/>
  <c r="BI1180" i="16"/>
  <c r="BH1180" i="16"/>
  <c r="BG1180" i="16"/>
  <c r="BF1180" i="16"/>
  <c r="T1180" i="16"/>
  <c r="R1180" i="16"/>
  <c r="P1180" i="16"/>
  <c r="BI1178" i="16"/>
  <c r="BH1178" i="16"/>
  <c r="BG1178" i="16"/>
  <c r="BF1178" i="16"/>
  <c r="T1178" i="16"/>
  <c r="R1178" i="16"/>
  <c r="P1178" i="16"/>
  <c r="BI1176" i="16"/>
  <c r="BH1176" i="16"/>
  <c r="BG1176" i="16"/>
  <c r="BF1176" i="16"/>
  <c r="T1176" i="16"/>
  <c r="R1176" i="16"/>
  <c r="P1176" i="16"/>
  <c r="BI1174" i="16"/>
  <c r="BH1174" i="16"/>
  <c r="BG1174" i="16"/>
  <c r="BF1174" i="16"/>
  <c r="T1174" i="16"/>
  <c r="R1174" i="16"/>
  <c r="P1174" i="16"/>
  <c r="BI1172" i="16"/>
  <c r="BH1172" i="16"/>
  <c r="BG1172" i="16"/>
  <c r="BF1172" i="16"/>
  <c r="T1172" i="16"/>
  <c r="R1172" i="16"/>
  <c r="P1172" i="16"/>
  <c r="BI1170" i="16"/>
  <c r="BH1170" i="16"/>
  <c r="BG1170" i="16"/>
  <c r="BF1170" i="16"/>
  <c r="T1170" i="16"/>
  <c r="R1170" i="16"/>
  <c r="P1170" i="16"/>
  <c r="BI1168" i="16"/>
  <c r="BH1168" i="16"/>
  <c r="BG1168" i="16"/>
  <c r="BF1168" i="16"/>
  <c r="T1168" i="16"/>
  <c r="R1168" i="16"/>
  <c r="P1168" i="16"/>
  <c r="BI1166" i="16"/>
  <c r="BH1166" i="16"/>
  <c r="BG1166" i="16"/>
  <c r="BF1166" i="16"/>
  <c r="T1166" i="16"/>
  <c r="R1166" i="16"/>
  <c r="P1166" i="16"/>
  <c r="BI1164" i="16"/>
  <c r="BH1164" i="16"/>
  <c r="BG1164" i="16"/>
  <c r="BF1164" i="16"/>
  <c r="T1164" i="16"/>
  <c r="R1164" i="16"/>
  <c r="P1164" i="16"/>
  <c r="BI1162" i="16"/>
  <c r="BH1162" i="16"/>
  <c r="BG1162" i="16"/>
  <c r="BF1162" i="16"/>
  <c r="T1162" i="16"/>
  <c r="R1162" i="16"/>
  <c r="P1162" i="16"/>
  <c r="BI1160" i="16"/>
  <c r="BH1160" i="16"/>
  <c r="BG1160" i="16"/>
  <c r="BF1160" i="16"/>
  <c r="T1160" i="16"/>
  <c r="R1160" i="16"/>
  <c r="P1160" i="16"/>
  <c r="BI1158" i="16"/>
  <c r="BH1158" i="16"/>
  <c r="BG1158" i="16"/>
  <c r="BF1158" i="16"/>
  <c r="T1158" i="16"/>
  <c r="R1158" i="16"/>
  <c r="P1158" i="16"/>
  <c r="BI1156" i="16"/>
  <c r="BH1156" i="16"/>
  <c r="BG1156" i="16"/>
  <c r="BF1156" i="16"/>
  <c r="T1156" i="16"/>
  <c r="R1156" i="16"/>
  <c r="P1156" i="16"/>
  <c r="BI1154" i="16"/>
  <c r="BH1154" i="16"/>
  <c r="BG1154" i="16"/>
  <c r="BF1154" i="16"/>
  <c r="T1154" i="16"/>
  <c r="R1154" i="16"/>
  <c r="P1154" i="16"/>
  <c r="BI1152" i="16"/>
  <c r="BH1152" i="16"/>
  <c r="BG1152" i="16"/>
  <c r="BF1152" i="16"/>
  <c r="T1152" i="16"/>
  <c r="R1152" i="16"/>
  <c r="P1152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6" i="16"/>
  <c r="BH1146" i="16"/>
  <c r="BG1146" i="16"/>
  <c r="BF1146" i="16"/>
  <c r="T1146" i="16"/>
  <c r="R1146" i="16"/>
  <c r="P1146" i="16"/>
  <c r="BI1144" i="16"/>
  <c r="BH1144" i="16"/>
  <c r="BG1144" i="16"/>
  <c r="BF1144" i="16"/>
  <c r="T1144" i="16"/>
  <c r="R1144" i="16"/>
  <c r="P1144" i="16"/>
  <c r="BI1142" i="16"/>
  <c r="BH1142" i="16"/>
  <c r="BG1142" i="16"/>
  <c r="BF1142" i="16"/>
  <c r="T1142" i="16"/>
  <c r="R1142" i="16"/>
  <c r="P1142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6" i="16"/>
  <c r="BH1136" i="16"/>
  <c r="BG1136" i="16"/>
  <c r="BF1136" i="16"/>
  <c r="T1136" i="16"/>
  <c r="R1136" i="16"/>
  <c r="P1136" i="16"/>
  <c r="BI1134" i="16"/>
  <c r="BH1134" i="16"/>
  <c r="BG1134" i="16"/>
  <c r="BF1134" i="16"/>
  <c r="T1134" i="16"/>
  <c r="R1134" i="16"/>
  <c r="P1134" i="16"/>
  <c r="BI1132" i="16"/>
  <c r="BH1132" i="16"/>
  <c r="BG1132" i="16"/>
  <c r="BF1132" i="16"/>
  <c r="T1132" i="16"/>
  <c r="R1132" i="16"/>
  <c r="P1132" i="16"/>
  <c r="BI1130" i="16"/>
  <c r="BH1130" i="16"/>
  <c r="BG1130" i="16"/>
  <c r="BF1130" i="16"/>
  <c r="T1130" i="16"/>
  <c r="R1130" i="16"/>
  <c r="P1130" i="16"/>
  <c r="BI1128" i="16"/>
  <c r="BH1128" i="16"/>
  <c r="BG1128" i="16"/>
  <c r="BF1128" i="16"/>
  <c r="T1128" i="16"/>
  <c r="R1128" i="16"/>
  <c r="P1128" i="16"/>
  <c r="BI1126" i="16"/>
  <c r="BH1126" i="16"/>
  <c r="BG1126" i="16"/>
  <c r="BF1126" i="16"/>
  <c r="T1126" i="16"/>
  <c r="R1126" i="16"/>
  <c r="P1126" i="16"/>
  <c r="BI1124" i="16"/>
  <c r="BH1124" i="16"/>
  <c r="BG1124" i="16"/>
  <c r="BF1124" i="16"/>
  <c r="T1124" i="16"/>
  <c r="R1124" i="16"/>
  <c r="P1124" i="16"/>
  <c r="BI1120" i="16"/>
  <c r="BH1120" i="16"/>
  <c r="BG1120" i="16"/>
  <c r="BF1120" i="16"/>
  <c r="T1120" i="16"/>
  <c r="R1120" i="16"/>
  <c r="P1120" i="16"/>
  <c r="BI1116" i="16"/>
  <c r="BH1116" i="16"/>
  <c r="BG1116" i="16"/>
  <c r="BF1116" i="16"/>
  <c r="T1116" i="16"/>
  <c r="R1116" i="16"/>
  <c r="P1116" i="16"/>
  <c r="BI1112" i="16"/>
  <c r="BH1112" i="16"/>
  <c r="BG1112" i="16"/>
  <c r="BF1112" i="16"/>
  <c r="T1112" i="16"/>
  <c r="R1112" i="16"/>
  <c r="P1112" i="16"/>
  <c r="BI1108" i="16"/>
  <c r="BH1108" i="16"/>
  <c r="BG1108" i="16"/>
  <c r="BF1108" i="16"/>
  <c r="T1108" i="16"/>
  <c r="R1108" i="16"/>
  <c r="P1108" i="16"/>
  <c r="BI1104" i="16"/>
  <c r="BH1104" i="16"/>
  <c r="BG1104" i="16"/>
  <c r="BF1104" i="16"/>
  <c r="T1104" i="16"/>
  <c r="R1104" i="16"/>
  <c r="P1104" i="16"/>
  <c r="BI1100" i="16"/>
  <c r="BH1100" i="16"/>
  <c r="BG1100" i="16"/>
  <c r="BF1100" i="16"/>
  <c r="T1100" i="16"/>
  <c r="R1100" i="16"/>
  <c r="P1100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88" i="16"/>
  <c r="BH1088" i="16"/>
  <c r="BG1088" i="16"/>
  <c r="BF1088" i="16"/>
  <c r="T1088" i="16"/>
  <c r="R1088" i="16"/>
  <c r="P1088" i="16"/>
  <c r="BI1084" i="16"/>
  <c r="BH1084" i="16"/>
  <c r="BG1084" i="16"/>
  <c r="BF1084" i="16"/>
  <c r="T1084" i="16"/>
  <c r="R1084" i="16"/>
  <c r="P1084" i="16"/>
  <c r="BI1080" i="16"/>
  <c r="BH1080" i="16"/>
  <c r="BG1080" i="16"/>
  <c r="BF1080" i="16"/>
  <c r="T1080" i="16"/>
  <c r="R1080" i="16"/>
  <c r="P1080" i="16"/>
  <c r="BI1076" i="16"/>
  <c r="BH1076" i="16"/>
  <c r="BG1076" i="16"/>
  <c r="BF1076" i="16"/>
  <c r="T1076" i="16"/>
  <c r="R1076" i="16"/>
  <c r="P1076" i="16"/>
  <c r="BI1072" i="16"/>
  <c r="BH1072" i="16"/>
  <c r="BG1072" i="16"/>
  <c r="BF1072" i="16"/>
  <c r="T1072" i="16"/>
  <c r="R1072" i="16"/>
  <c r="P1072" i="16"/>
  <c r="BI1068" i="16"/>
  <c r="BH1068" i="16"/>
  <c r="BG1068" i="16"/>
  <c r="BF1068" i="16"/>
  <c r="T1068" i="16"/>
  <c r="R1068" i="16"/>
  <c r="P1068" i="16"/>
  <c r="BI1064" i="16"/>
  <c r="BH1064" i="16"/>
  <c r="BG1064" i="16"/>
  <c r="BF1064" i="16"/>
  <c r="T1064" i="16"/>
  <c r="R1064" i="16"/>
  <c r="P1064" i="16"/>
  <c r="BI1060" i="16"/>
  <c r="BH1060" i="16"/>
  <c r="BG1060" i="16"/>
  <c r="BF1060" i="16"/>
  <c r="T1060" i="16"/>
  <c r="R1060" i="16"/>
  <c r="P1060" i="16"/>
  <c r="BI1056" i="16"/>
  <c r="BH1056" i="16"/>
  <c r="BG1056" i="16"/>
  <c r="BF1056" i="16"/>
  <c r="T1056" i="16"/>
  <c r="R1056" i="16"/>
  <c r="P1056" i="16"/>
  <c r="BI1053" i="16"/>
  <c r="BH1053" i="16"/>
  <c r="BG1053" i="16"/>
  <c r="BF1053" i="16"/>
  <c r="T1053" i="16"/>
  <c r="R1053" i="16"/>
  <c r="P1053" i="16"/>
  <c r="BI1049" i="16"/>
  <c r="BH1049" i="16"/>
  <c r="BG1049" i="16"/>
  <c r="BF1049" i="16"/>
  <c r="T1049" i="16"/>
  <c r="R1049" i="16"/>
  <c r="P1049" i="16"/>
  <c r="BI1047" i="16"/>
  <c r="BH1047" i="16"/>
  <c r="BG1047" i="16"/>
  <c r="BF1047" i="16"/>
  <c r="T1047" i="16"/>
  <c r="R1047" i="16"/>
  <c r="P1047" i="16"/>
  <c r="BI1045" i="16"/>
  <c r="BH1045" i="16"/>
  <c r="BG1045" i="16"/>
  <c r="BF1045" i="16"/>
  <c r="T1045" i="16"/>
  <c r="R1045" i="16"/>
  <c r="P1045" i="16"/>
  <c r="BI1041" i="16"/>
  <c r="BH1041" i="16"/>
  <c r="BG1041" i="16"/>
  <c r="BF1041" i="16"/>
  <c r="T1041" i="16"/>
  <c r="R1041" i="16"/>
  <c r="P1041" i="16"/>
  <c r="BI1039" i="16"/>
  <c r="BH1039" i="16"/>
  <c r="BG1039" i="16"/>
  <c r="BF1039" i="16"/>
  <c r="T1039" i="16"/>
  <c r="R1039" i="16"/>
  <c r="P1039" i="16"/>
  <c r="BI1035" i="16"/>
  <c r="BH1035" i="16"/>
  <c r="BG1035" i="16"/>
  <c r="BF1035" i="16"/>
  <c r="T1035" i="16"/>
  <c r="R1035" i="16"/>
  <c r="P1035" i="16"/>
  <c r="BI1033" i="16"/>
  <c r="BH1033" i="16"/>
  <c r="BG1033" i="16"/>
  <c r="BF1033" i="16"/>
  <c r="T1033" i="16"/>
  <c r="R1033" i="16"/>
  <c r="P1033" i="16"/>
  <c r="BI1031" i="16"/>
  <c r="BH1031" i="16"/>
  <c r="BG1031" i="16"/>
  <c r="BF1031" i="16"/>
  <c r="T1031" i="16"/>
  <c r="R1031" i="16"/>
  <c r="P1031" i="16"/>
  <c r="BI1027" i="16"/>
  <c r="BH1027" i="16"/>
  <c r="BG1027" i="16"/>
  <c r="BF1027" i="16"/>
  <c r="T1027" i="16"/>
  <c r="R1027" i="16"/>
  <c r="P1027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8" i="16"/>
  <c r="BH1018" i="16"/>
  <c r="BG1018" i="16"/>
  <c r="BF1018" i="16"/>
  <c r="T1018" i="16"/>
  <c r="R1018" i="16"/>
  <c r="P1018" i="16"/>
  <c r="BI1014" i="16"/>
  <c r="BH1014" i="16"/>
  <c r="BG1014" i="16"/>
  <c r="BF1014" i="16"/>
  <c r="T1014" i="16"/>
  <c r="R1014" i="16"/>
  <c r="P1014" i="16"/>
  <c r="BI1010" i="16"/>
  <c r="BH1010" i="16"/>
  <c r="BG1010" i="16"/>
  <c r="BF1010" i="16"/>
  <c r="T1010" i="16"/>
  <c r="R1010" i="16"/>
  <c r="P1010" i="16"/>
  <c r="BI1006" i="16"/>
  <c r="BH1006" i="16"/>
  <c r="BG1006" i="16"/>
  <c r="BF1006" i="16"/>
  <c r="T1006" i="16"/>
  <c r="R1006" i="16"/>
  <c r="P1006" i="16"/>
  <c r="BI1004" i="16"/>
  <c r="BH1004" i="16"/>
  <c r="BG1004" i="16"/>
  <c r="BF1004" i="16"/>
  <c r="T1004" i="16"/>
  <c r="R1004" i="16"/>
  <c r="P1004" i="16"/>
  <c r="BI1002" i="16"/>
  <c r="BH1002" i="16"/>
  <c r="BG1002" i="16"/>
  <c r="BF1002" i="16"/>
  <c r="T1002" i="16"/>
  <c r="R1002" i="16"/>
  <c r="P1002" i="16"/>
  <c r="BI997" i="16"/>
  <c r="BH997" i="16"/>
  <c r="BG997" i="16"/>
  <c r="BF997" i="16"/>
  <c r="T997" i="16"/>
  <c r="R997" i="16"/>
  <c r="P997" i="16"/>
  <c r="BI988" i="16"/>
  <c r="BH988" i="16"/>
  <c r="BG988" i="16"/>
  <c r="BF988" i="16"/>
  <c r="T988" i="16"/>
  <c r="R988" i="16"/>
  <c r="P988" i="16"/>
  <c r="BI986" i="16"/>
  <c r="BH986" i="16"/>
  <c r="BG986" i="16"/>
  <c r="BF986" i="16"/>
  <c r="T986" i="16"/>
  <c r="R986" i="16"/>
  <c r="P986" i="16"/>
  <c r="BI984" i="16"/>
  <c r="BH984" i="16"/>
  <c r="BG984" i="16"/>
  <c r="BF984" i="16"/>
  <c r="T984" i="16"/>
  <c r="R984" i="16"/>
  <c r="P984" i="16"/>
  <c r="BI982" i="16"/>
  <c r="BH982" i="16"/>
  <c r="BG982" i="16"/>
  <c r="BF982" i="16"/>
  <c r="T982" i="16"/>
  <c r="R982" i="16"/>
  <c r="P982" i="16"/>
  <c r="BI980" i="16"/>
  <c r="BH980" i="16"/>
  <c r="BG980" i="16"/>
  <c r="BF980" i="16"/>
  <c r="T980" i="16"/>
  <c r="R980" i="16"/>
  <c r="P980" i="16"/>
  <c r="BI978" i="16"/>
  <c r="BH978" i="16"/>
  <c r="BG978" i="16"/>
  <c r="BF978" i="16"/>
  <c r="T978" i="16"/>
  <c r="R978" i="16"/>
  <c r="P978" i="16"/>
  <c r="BI974" i="16"/>
  <c r="BH974" i="16"/>
  <c r="BG974" i="16"/>
  <c r="BF974" i="16"/>
  <c r="T974" i="16"/>
  <c r="R974" i="16"/>
  <c r="P974" i="16"/>
  <c r="BI972" i="16"/>
  <c r="BH972" i="16"/>
  <c r="BG972" i="16"/>
  <c r="BF972" i="16"/>
  <c r="T972" i="16"/>
  <c r="R972" i="16"/>
  <c r="P972" i="16"/>
  <c r="BI970" i="16"/>
  <c r="BH970" i="16"/>
  <c r="BG970" i="16"/>
  <c r="BF970" i="16"/>
  <c r="T970" i="16"/>
  <c r="R970" i="16"/>
  <c r="P970" i="16"/>
  <c r="BI968" i="16"/>
  <c r="BH968" i="16"/>
  <c r="BG968" i="16"/>
  <c r="BF968" i="16"/>
  <c r="T968" i="16"/>
  <c r="R968" i="16"/>
  <c r="P968" i="16"/>
  <c r="BI966" i="16"/>
  <c r="BH966" i="16"/>
  <c r="BG966" i="16"/>
  <c r="BF966" i="16"/>
  <c r="T966" i="16"/>
  <c r="R966" i="16"/>
  <c r="P966" i="16"/>
  <c r="BI964" i="16"/>
  <c r="BH964" i="16"/>
  <c r="BG964" i="16"/>
  <c r="BF964" i="16"/>
  <c r="T964" i="16"/>
  <c r="R964" i="16"/>
  <c r="P964" i="16"/>
  <c r="BI962" i="16"/>
  <c r="BH962" i="16"/>
  <c r="BG962" i="16"/>
  <c r="BF962" i="16"/>
  <c r="T962" i="16"/>
  <c r="R962" i="16"/>
  <c r="P962" i="16"/>
  <c r="BI960" i="16"/>
  <c r="BH960" i="16"/>
  <c r="BG960" i="16"/>
  <c r="BF960" i="16"/>
  <c r="T960" i="16"/>
  <c r="R960" i="16"/>
  <c r="P960" i="16"/>
  <c r="BI958" i="16"/>
  <c r="BH958" i="16"/>
  <c r="BG958" i="16"/>
  <c r="BF958" i="16"/>
  <c r="T958" i="16"/>
  <c r="R958" i="16"/>
  <c r="P958" i="16"/>
  <c r="BI956" i="16"/>
  <c r="BH956" i="16"/>
  <c r="BG956" i="16"/>
  <c r="BF956" i="16"/>
  <c r="T956" i="16"/>
  <c r="R956" i="16"/>
  <c r="P956" i="16"/>
  <c r="BI954" i="16"/>
  <c r="BH954" i="16"/>
  <c r="BG954" i="16"/>
  <c r="BF954" i="16"/>
  <c r="T954" i="16"/>
  <c r="R954" i="16"/>
  <c r="P954" i="16"/>
  <c r="BI952" i="16"/>
  <c r="BH952" i="16"/>
  <c r="BG952" i="16"/>
  <c r="BF952" i="16"/>
  <c r="T952" i="16"/>
  <c r="R952" i="16"/>
  <c r="P952" i="16"/>
  <c r="BI950" i="16"/>
  <c r="BH950" i="16"/>
  <c r="BG950" i="16"/>
  <c r="BF950" i="16"/>
  <c r="T950" i="16"/>
  <c r="R950" i="16"/>
  <c r="P950" i="16"/>
  <c r="BI948" i="16"/>
  <c r="BH948" i="16"/>
  <c r="BG948" i="16"/>
  <c r="BF948" i="16"/>
  <c r="T948" i="16"/>
  <c r="R948" i="16"/>
  <c r="P948" i="16"/>
  <c r="BI946" i="16"/>
  <c r="BH946" i="16"/>
  <c r="BG946" i="16"/>
  <c r="BF946" i="16"/>
  <c r="T946" i="16"/>
  <c r="R946" i="16"/>
  <c r="P946" i="16"/>
  <c r="BI944" i="16"/>
  <c r="BH944" i="16"/>
  <c r="BG944" i="16"/>
  <c r="BF944" i="16"/>
  <c r="T944" i="16"/>
  <c r="R944" i="16"/>
  <c r="P944" i="16"/>
  <c r="BI942" i="16"/>
  <c r="BH942" i="16"/>
  <c r="BG942" i="16"/>
  <c r="BF942" i="16"/>
  <c r="T942" i="16"/>
  <c r="R942" i="16"/>
  <c r="P942" i="16"/>
  <c r="BI940" i="16"/>
  <c r="BH940" i="16"/>
  <c r="BG940" i="16"/>
  <c r="BF940" i="16"/>
  <c r="T940" i="16"/>
  <c r="R940" i="16"/>
  <c r="P940" i="16"/>
  <c r="BI938" i="16"/>
  <c r="BH938" i="16"/>
  <c r="BG938" i="16"/>
  <c r="BF938" i="16"/>
  <c r="T938" i="16"/>
  <c r="R938" i="16"/>
  <c r="P938" i="16"/>
  <c r="BI936" i="16"/>
  <c r="BH936" i="16"/>
  <c r="BG936" i="16"/>
  <c r="BF936" i="16"/>
  <c r="T936" i="16"/>
  <c r="R936" i="16"/>
  <c r="P936" i="16"/>
  <c r="BI934" i="16"/>
  <c r="BH934" i="16"/>
  <c r="BG934" i="16"/>
  <c r="BF934" i="16"/>
  <c r="T934" i="16"/>
  <c r="R934" i="16"/>
  <c r="P934" i="16"/>
  <c r="BI932" i="16"/>
  <c r="BH932" i="16"/>
  <c r="BG932" i="16"/>
  <c r="BF932" i="16"/>
  <c r="T932" i="16"/>
  <c r="R932" i="16"/>
  <c r="P932" i="16"/>
  <c r="BI930" i="16"/>
  <c r="BH930" i="16"/>
  <c r="BG930" i="16"/>
  <c r="BF930" i="16"/>
  <c r="T930" i="16"/>
  <c r="R930" i="16"/>
  <c r="P930" i="16"/>
  <c r="BI928" i="16"/>
  <c r="BH928" i="16"/>
  <c r="BG928" i="16"/>
  <c r="BF928" i="16"/>
  <c r="T928" i="16"/>
  <c r="R928" i="16"/>
  <c r="P928" i="16"/>
  <c r="BI926" i="16"/>
  <c r="BH926" i="16"/>
  <c r="BG926" i="16"/>
  <c r="BF926" i="16"/>
  <c r="T926" i="16"/>
  <c r="R926" i="16"/>
  <c r="P926" i="16"/>
  <c r="BI924" i="16"/>
  <c r="BH924" i="16"/>
  <c r="BG924" i="16"/>
  <c r="BF924" i="16"/>
  <c r="T924" i="16"/>
  <c r="R924" i="16"/>
  <c r="P924" i="16"/>
  <c r="BI922" i="16"/>
  <c r="BH922" i="16"/>
  <c r="BG922" i="16"/>
  <c r="BF922" i="16"/>
  <c r="T922" i="16"/>
  <c r="R922" i="16"/>
  <c r="P922" i="16"/>
  <c r="BI920" i="16"/>
  <c r="BH920" i="16"/>
  <c r="BG920" i="16"/>
  <c r="BF920" i="16"/>
  <c r="T920" i="16"/>
  <c r="R920" i="16"/>
  <c r="P920" i="16"/>
  <c r="BI918" i="16"/>
  <c r="BH918" i="16"/>
  <c r="BG918" i="16"/>
  <c r="BF918" i="16"/>
  <c r="T918" i="16"/>
  <c r="R918" i="16"/>
  <c r="P918" i="16"/>
  <c r="BI916" i="16"/>
  <c r="BH916" i="16"/>
  <c r="BG916" i="16"/>
  <c r="BF916" i="16"/>
  <c r="T916" i="16"/>
  <c r="R916" i="16"/>
  <c r="P916" i="16"/>
  <c r="BI914" i="16"/>
  <c r="BH914" i="16"/>
  <c r="BG914" i="16"/>
  <c r="BF914" i="16"/>
  <c r="T914" i="16"/>
  <c r="R914" i="16"/>
  <c r="P914" i="16"/>
  <c r="BI912" i="16"/>
  <c r="BH912" i="16"/>
  <c r="BG912" i="16"/>
  <c r="BF912" i="16"/>
  <c r="T912" i="16"/>
  <c r="R912" i="16"/>
  <c r="P912" i="16"/>
  <c r="BI910" i="16"/>
  <c r="BH910" i="16"/>
  <c r="BG910" i="16"/>
  <c r="BF910" i="16"/>
  <c r="T910" i="16"/>
  <c r="R910" i="16"/>
  <c r="P910" i="16"/>
  <c r="BI908" i="16"/>
  <c r="BH908" i="16"/>
  <c r="BG908" i="16"/>
  <c r="BF908" i="16"/>
  <c r="T908" i="16"/>
  <c r="R908" i="16"/>
  <c r="P908" i="16"/>
  <c r="BI906" i="16"/>
  <c r="BH906" i="16"/>
  <c r="BG906" i="16"/>
  <c r="BF906" i="16"/>
  <c r="T906" i="16"/>
  <c r="R906" i="16"/>
  <c r="P906" i="16"/>
  <c r="BI904" i="16"/>
  <c r="BH904" i="16"/>
  <c r="BG904" i="16"/>
  <c r="BF904" i="16"/>
  <c r="T904" i="16"/>
  <c r="R904" i="16"/>
  <c r="P904" i="16"/>
  <c r="BI902" i="16"/>
  <c r="BH902" i="16"/>
  <c r="BG902" i="16"/>
  <c r="BF902" i="16"/>
  <c r="T902" i="16"/>
  <c r="R902" i="16"/>
  <c r="P902" i="16"/>
  <c r="BI900" i="16"/>
  <c r="BH900" i="16"/>
  <c r="BG900" i="16"/>
  <c r="BF900" i="16"/>
  <c r="T900" i="16"/>
  <c r="R900" i="16"/>
  <c r="P900" i="16"/>
  <c r="BI898" i="16"/>
  <c r="BH898" i="16"/>
  <c r="BG898" i="16"/>
  <c r="BF898" i="16"/>
  <c r="T898" i="16"/>
  <c r="R898" i="16"/>
  <c r="P898" i="16"/>
  <c r="BI896" i="16"/>
  <c r="BH896" i="16"/>
  <c r="BG896" i="16"/>
  <c r="BF896" i="16"/>
  <c r="T896" i="16"/>
  <c r="R896" i="16"/>
  <c r="P896" i="16"/>
  <c r="BI894" i="16"/>
  <c r="BH894" i="16"/>
  <c r="BG894" i="16"/>
  <c r="BF894" i="16"/>
  <c r="T894" i="16"/>
  <c r="R894" i="16"/>
  <c r="P894" i="16"/>
  <c r="BI892" i="16"/>
  <c r="BH892" i="16"/>
  <c r="BG892" i="16"/>
  <c r="BF892" i="16"/>
  <c r="T892" i="16"/>
  <c r="R892" i="16"/>
  <c r="P892" i="16"/>
  <c r="BI890" i="16"/>
  <c r="BH890" i="16"/>
  <c r="BG890" i="16"/>
  <c r="BF890" i="16"/>
  <c r="T890" i="16"/>
  <c r="R890" i="16"/>
  <c r="P890" i="16"/>
  <c r="BI888" i="16"/>
  <c r="BH888" i="16"/>
  <c r="BG888" i="16"/>
  <c r="BF888" i="16"/>
  <c r="T888" i="16"/>
  <c r="R888" i="16"/>
  <c r="P888" i="16"/>
  <c r="BI886" i="16"/>
  <c r="BH886" i="16"/>
  <c r="BG886" i="16"/>
  <c r="BF886" i="16"/>
  <c r="T886" i="16"/>
  <c r="R886" i="16"/>
  <c r="P886" i="16"/>
  <c r="BI884" i="16"/>
  <c r="BH884" i="16"/>
  <c r="BG884" i="16"/>
  <c r="BF884" i="16"/>
  <c r="T884" i="16"/>
  <c r="R884" i="16"/>
  <c r="P884" i="16"/>
  <c r="BI882" i="16"/>
  <c r="BH882" i="16"/>
  <c r="BG882" i="16"/>
  <c r="BF882" i="16"/>
  <c r="T882" i="16"/>
  <c r="R882" i="16"/>
  <c r="P882" i="16"/>
  <c r="BI880" i="16"/>
  <c r="BH880" i="16"/>
  <c r="BG880" i="16"/>
  <c r="BF880" i="16"/>
  <c r="T880" i="16"/>
  <c r="R880" i="16"/>
  <c r="P880" i="16"/>
  <c r="BI878" i="16"/>
  <c r="BH878" i="16"/>
  <c r="BG878" i="16"/>
  <c r="BF878" i="16"/>
  <c r="T878" i="16"/>
  <c r="R878" i="16"/>
  <c r="P878" i="16"/>
  <c r="BI876" i="16"/>
  <c r="BH876" i="16"/>
  <c r="BG876" i="16"/>
  <c r="BF876" i="16"/>
  <c r="T876" i="16"/>
  <c r="R876" i="16"/>
  <c r="P876" i="16"/>
  <c r="BI874" i="16"/>
  <c r="BH874" i="16"/>
  <c r="BG874" i="16"/>
  <c r="BF874" i="16"/>
  <c r="T874" i="16"/>
  <c r="R874" i="16"/>
  <c r="P874" i="16"/>
  <c r="BI872" i="16"/>
  <c r="BH872" i="16"/>
  <c r="BG872" i="16"/>
  <c r="BF872" i="16"/>
  <c r="T872" i="16"/>
  <c r="R872" i="16"/>
  <c r="P872" i="16"/>
  <c r="BI870" i="16"/>
  <c r="BH870" i="16"/>
  <c r="BG870" i="16"/>
  <c r="BF870" i="16"/>
  <c r="T870" i="16"/>
  <c r="R870" i="16"/>
  <c r="P870" i="16"/>
  <c r="BI868" i="16"/>
  <c r="BH868" i="16"/>
  <c r="BG868" i="16"/>
  <c r="BF868" i="16"/>
  <c r="T868" i="16"/>
  <c r="R868" i="16"/>
  <c r="P868" i="16"/>
  <c r="BI866" i="16"/>
  <c r="BH866" i="16"/>
  <c r="BG866" i="16"/>
  <c r="BF866" i="16"/>
  <c r="T866" i="16"/>
  <c r="R866" i="16"/>
  <c r="P866" i="16"/>
  <c r="BI862" i="16"/>
  <c r="BH862" i="16"/>
  <c r="BG862" i="16"/>
  <c r="BF862" i="16"/>
  <c r="T862" i="16"/>
  <c r="R862" i="16"/>
  <c r="P862" i="16"/>
  <c r="BI858" i="16"/>
  <c r="BH858" i="16"/>
  <c r="BG858" i="16"/>
  <c r="BF858" i="16"/>
  <c r="T858" i="16"/>
  <c r="R858" i="16"/>
  <c r="P858" i="16"/>
  <c r="BI856" i="16"/>
  <c r="BH856" i="16"/>
  <c r="BG856" i="16"/>
  <c r="BF856" i="16"/>
  <c r="T856" i="16"/>
  <c r="R856" i="16"/>
  <c r="P856" i="16"/>
  <c r="BI854" i="16"/>
  <c r="BH854" i="16"/>
  <c r="BG854" i="16"/>
  <c r="BF854" i="16"/>
  <c r="T854" i="16"/>
  <c r="R854" i="16"/>
  <c r="P854" i="16"/>
  <c r="BI852" i="16"/>
  <c r="BH852" i="16"/>
  <c r="BG852" i="16"/>
  <c r="BF852" i="16"/>
  <c r="T852" i="16"/>
  <c r="R852" i="16"/>
  <c r="P852" i="16"/>
  <c r="BI848" i="16"/>
  <c r="BH848" i="16"/>
  <c r="BG848" i="16"/>
  <c r="BF848" i="16"/>
  <c r="T848" i="16"/>
  <c r="R848" i="16"/>
  <c r="P848" i="16"/>
  <c r="BI844" i="16"/>
  <c r="BH844" i="16"/>
  <c r="BG844" i="16"/>
  <c r="BF844" i="16"/>
  <c r="T844" i="16"/>
  <c r="R844" i="16"/>
  <c r="P844" i="16"/>
  <c r="BI842" i="16"/>
  <c r="BH842" i="16"/>
  <c r="BG842" i="16"/>
  <c r="BF842" i="16"/>
  <c r="T842" i="16"/>
  <c r="R842" i="16"/>
  <c r="P842" i="16"/>
  <c r="BI840" i="16"/>
  <c r="BH840" i="16"/>
  <c r="BG840" i="16"/>
  <c r="BF840" i="16"/>
  <c r="T840" i="16"/>
  <c r="R840" i="16"/>
  <c r="P840" i="16"/>
  <c r="BI836" i="16"/>
  <c r="BH836" i="16"/>
  <c r="BG836" i="16"/>
  <c r="BF836" i="16"/>
  <c r="T836" i="16"/>
  <c r="R836" i="16"/>
  <c r="P836" i="16"/>
  <c r="BI832" i="16"/>
  <c r="BH832" i="16"/>
  <c r="BG832" i="16"/>
  <c r="BF832" i="16"/>
  <c r="T832" i="16"/>
  <c r="R832" i="16"/>
  <c r="P832" i="16"/>
  <c r="BI830" i="16"/>
  <c r="BH830" i="16"/>
  <c r="BG830" i="16"/>
  <c r="BF830" i="16"/>
  <c r="T830" i="16"/>
  <c r="R830" i="16"/>
  <c r="P830" i="16"/>
  <c r="BI828" i="16"/>
  <c r="BH828" i="16"/>
  <c r="BG828" i="16"/>
  <c r="BF828" i="16"/>
  <c r="T828" i="16"/>
  <c r="R828" i="16"/>
  <c r="P828" i="16"/>
  <c r="BI826" i="16"/>
  <c r="BH826" i="16"/>
  <c r="BG826" i="16"/>
  <c r="BF826" i="16"/>
  <c r="T826" i="16"/>
  <c r="R826" i="16"/>
  <c r="P826" i="16"/>
  <c r="BI822" i="16"/>
  <c r="BH822" i="16"/>
  <c r="BG822" i="16"/>
  <c r="BF822" i="16"/>
  <c r="T822" i="16"/>
  <c r="R822" i="16"/>
  <c r="P822" i="16"/>
  <c r="BI818" i="16"/>
  <c r="BH818" i="16"/>
  <c r="BG818" i="16"/>
  <c r="BF818" i="16"/>
  <c r="T818" i="16"/>
  <c r="R818" i="16"/>
  <c r="P818" i="16"/>
  <c r="BI816" i="16"/>
  <c r="BH816" i="16"/>
  <c r="BG816" i="16"/>
  <c r="BF816" i="16"/>
  <c r="T816" i="16"/>
  <c r="R816" i="16"/>
  <c r="P816" i="16"/>
  <c r="BI814" i="16"/>
  <c r="BH814" i="16"/>
  <c r="BG814" i="16"/>
  <c r="BF814" i="16"/>
  <c r="T814" i="16"/>
  <c r="R814" i="16"/>
  <c r="P814" i="16"/>
  <c r="BI810" i="16"/>
  <c r="BH810" i="16"/>
  <c r="BG810" i="16"/>
  <c r="BF810" i="16"/>
  <c r="T810" i="16"/>
  <c r="R810" i="16"/>
  <c r="P810" i="16"/>
  <c r="BI806" i="16"/>
  <c r="BH806" i="16"/>
  <c r="BG806" i="16"/>
  <c r="BF806" i="16"/>
  <c r="T806" i="16"/>
  <c r="R806" i="16"/>
  <c r="P806" i="16"/>
  <c r="BI804" i="16"/>
  <c r="BH804" i="16"/>
  <c r="BG804" i="16"/>
  <c r="BF804" i="16"/>
  <c r="T804" i="16"/>
  <c r="R804" i="16"/>
  <c r="P804" i="16"/>
  <c r="BI802" i="16"/>
  <c r="BH802" i="16"/>
  <c r="BG802" i="16"/>
  <c r="BF802" i="16"/>
  <c r="T802" i="16"/>
  <c r="R802" i="16"/>
  <c r="P802" i="16"/>
  <c r="BI798" i="16"/>
  <c r="BH798" i="16"/>
  <c r="BG798" i="16"/>
  <c r="BF798" i="16"/>
  <c r="T798" i="16"/>
  <c r="R798" i="16"/>
  <c r="P798" i="16"/>
  <c r="BI794" i="16"/>
  <c r="BH794" i="16"/>
  <c r="BG794" i="16"/>
  <c r="BF794" i="16"/>
  <c r="T794" i="16"/>
  <c r="R794" i="16"/>
  <c r="P794" i="16"/>
  <c r="BI792" i="16"/>
  <c r="BH792" i="16"/>
  <c r="BG792" i="16"/>
  <c r="BF792" i="16"/>
  <c r="T792" i="16"/>
  <c r="R792" i="16"/>
  <c r="P792" i="16"/>
  <c r="BI790" i="16"/>
  <c r="BH790" i="16"/>
  <c r="BG790" i="16"/>
  <c r="BF790" i="16"/>
  <c r="T790" i="16"/>
  <c r="R790" i="16"/>
  <c r="P790" i="16"/>
  <c r="BI788" i="16"/>
  <c r="BH788" i="16"/>
  <c r="BG788" i="16"/>
  <c r="BF788" i="16"/>
  <c r="T788" i="16"/>
  <c r="R788" i="16"/>
  <c r="P788" i="16"/>
  <c r="BI784" i="16"/>
  <c r="BH784" i="16"/>
  <c r="BG784" i="16"/>
  <c r="BF784" i="16"/>
  <c r="T784" i="16"/>
  <c r="R784" i="16"/>
  <c r="P784" i="16"/>
  <c r="BI780" i="16"/>
  <c r="BH780" i="16"/>
  <c r="BG780" i="16"/>
  <c r="BF780" i="16"/>
  <c r="T780" i="16"/>
  <c r="R780" i="16"/>
  <c r="P780" i="16"/>
  <c r="BI776" i="16"/>
  <c r="BH776" i="16"/>
  <c r="BG776" i="16"/>
  <c r="BF776" i="16"/>
  <c r="T776" i="16"/>
  <c r="R776" i="16"/>
  <c r="P776" i="16"/>
  <c r="BI772" i="16"/>
  <c r="BH772" i="16"/>
  <c r="BG772" i="16"/>
  <c r="BF772" i="16"/>
  <c r="T772" i="16"/>
  <c r="R772" i="16"/>
  <c r="P772" i="16"/>
  <c r="BI770" i="16"/>
  <c r="BH770" i="16"/>
  <c r="BG770" i="16"/>
  <c r="BF770" i="16"/>
  <c r="T770" i="16"/>
  <c r="R770" i="16"/>
  <c r="P770" i="16"/>
  <c r="BI768" i="16"/>
  <c r="BH768" i="16"/>
  <c r="BG768" i="16"/>
  <c r="BF768" i="16"/>
  <c r="T768" i="16"/>
  <c r="R768" i="16"/>
  <c r="P768" i="16"/>
  <c r="BI764" i="16"/>
  <c r="BH764" i="16"/>
  <c r="BG764" i="16"/>
  <c r="BF764" i="16"/>
  <c r="T764" i="16"/>
  <c r="R764" i="16"/>
  <c r="P764" i="16"/>
  <c r="BI760" i="16"/>
  <c r="BH760" i="16"/>
  <c r="BG760" i="16"/>
  <c r="BF760" i="16"/>
  <c r="T760" i="16"/>
  <c r="R760" i="16"/>
  <c r="P760" i="16"/>
  <c r="BI758" i="16"/>
  <c r="BH758" i="16"/>
  <c r="BG758" i="16"/>
  <c r="BF758" i="16"/>
  <c r="T758" i="16"/>
  <c r="R758" i="16"/>
  <c r="P758" i="16"/>
  <c r="BI756" i="16"/>
  <c r="BH756" i="16"/>
  <c r="BG756" i="16"/>
  <c r="BF756" i="16"/>
  <c r="T756" i="16"/>
  <c r="R756" i="16"/>
  <c r="P756" i="16"/>
  <c r="BI754" i="16"/>
  <c r="BH754" i="16"/>
  <c r="BG754" i="16"/>
  <c r="BF754" i="16"/>
  <c r="T754" i="16"/>
  <c r="R754" i="16"/>
  <c r="P754" i="16"/>
  <c r="BI752" i="16"/>
  <c r="BH752" i="16"/>
  <c r="BG752" i="16"/>
  <c r="BF752" i="16"/>
  <c r="T752" i="16"/>
  <c r="R752" i="16"/>
  <c r="P752" i="16"/>
  <c r="BI750" i="16"/>
  <c r="BH750" i="16"/>
  <c r="BG750" i="16"/>
  <c r="BF750" i="16"/>
  <c r="T750" i="16"/>
  <c r="R750" i="16"/>
  <c r="P750" i="16"/>
  <c r="BI746" i="16"/>
  <c r="BH746" i="16"/>
  <c r="BG746" i="16"/>
  <c r="BF746" i="16"/>
  <c r="T746" i="16"/>
  <c r="R746" i="16"/>
  <c r="P746" i="16"/>
  <c r="BI742" i="16"/>
  <c r="BH742" i="16"/>
  <c r="BG742" i="16"/>
  <c r="BF742" i="16"/>
  <c r="T742" i="16"/>
  <c r="R742" i="16"/>
  <c r="P742" i="16"/>
  <c r="BI740" i="16"/>
  <c r="BH740" i="16"/>
  <c r="BG740" i="16"/>
  <c r="BF740" i="16"/>
  <c r="T740" i="16"/>
  <c r="R740" i="16"/>
  <c r="P740" i="16"/>
  <c r="BI738" i="16"/>
  <c r="BH738" i="16"/>
  <c r="BG738" i="16"/>
  <c r="BF738" i="16"/>
  <c r="T738" i="16"/>
  <c r="R738" i="16"/>
  <c r="P738" i="16"/>
  <c r="BI736" i="16"/>
  <c r="BH736" i="16"/>
  <c r="BG736" i="16"/>
  <c r="BF736" i="16"/>
  <c r="T736" i="16"/>
  <c r="R736" i="16"/>
  <c r="P736" i="16"/>
  <c r="BI732" i="16"/>
  <c r="BH732" i="16"/>
  <c r="BG732" i="16"/>
  <c r="BF732" i="16"/>
  <c r="T732" i="16"/>
  <c r="R732" i="16"/>
  <c r="P732" i="16"/>
  <c r="BI728" i="16"/>
  <c r="BH728" i="16"/>
  <c r="BG728" i="16"/>
  <c r="BF728" i="16"/>
  <c r="T728" i="16"/>
  <c r="R728" i="16"/>
  <c r="P728" i="16"/>
  <c r="BI726" i="16"/>
  <c r="BH726" i="16"/>
  <c r="BG726" i="16"/>
  <c r="BF726" i="16"/>
  <c r="T726" i="16"/>
  <c r="R726" i="16"/>
  <c r="P726" i="16"/>
  <c r="BI724" i="16"/>
  <c r="BH724" i="16"/>
  <c r="BG724" i="16"/>
  <c r="BF724" i="16"/>
  <c r="T724" i="16"/>
  <c r="R724" i="16"/>
  <c r="P724" i="16"/>
  <c r="BI722" i="16"/>
  <c r="BH722" i="16"/>
  <c r="BG722" i="16"/>
  <c r="BF722" i="16"/>
  <c r="T722" i="16"/>
  <c r="R722" i="16"/>
  <c r="P722" i="16"/>
  <c r="BI720" i="16"/>
  <c r="BH720" i="16"/>
  <c r="BG720" i="16"/>
  <c r="BF720" i="16"/>
  <c r="T720" i="16"/>
  <c r="R720" i="16"/>
  <c r="P720" i="16"/>
  <c r="BI718" i="16"/>
  <c r="BH718" i="16"/>
  <c r="BG718" i="16"/>
  <c r="BF718" i="16"/>
  <c r="T718" i="16"/>
  <c r="R718" i="16"/>
  <c r="P718" i="16"/>
  <c r="BI714" i="16"/>
  <c r="BH714" i="16"/>
  <c r="BG714" i="16"/>
  <c r="BF714" i="16"/>
  <c r="T714" i="16"/>
  <c r="R714" i="16"/>
  <c r="P714" i="16"/>
  <c r="BI710" i="16"/>
  <c r="BH710" i="16"/>
  <c r="BG710" i="16"/>
  <c r="BF710" i="16"/>
  <c r="T710" i="16"/>
  <c r="R710" i="16"/>
  <c r="P710" i="16"/>
  <c r="BI708" i="16"/>
  <c r="BH708" i="16"/>
  <c r="BG708" i="16"/>
  <c r="BF708" i="16"/>
  <c r="T708" i="16"/>
  <c r="R708" i="16"/>
  <c r="P708" i="16"/>
  <c r="BI706" i="16"/>
  <c r="BH706" i="16"/>
  <c r="BG706" i="16"/>
  <c r="BF706" i="16"/>
  <c r="T706" i="16"/>
  <c r="R706" i="16"/>
  <c r="P706" i="16"/>
  <c r="BI702" i="16"/>
  <c r="BH702" i="16"/>
  <c r="BG702" i="16"/>
  <c r="BF702" i="16"/>
  <c r="T702" i="16"/>
  <c r="R702" i="16"/>
  <c r="P702" i="16"/>
  <c r="BI698" i="16"/>
  <c r="BH698" i="16"/>
  <c r="BG698" i="16"/>
  <c r="BF698" i="16"/>
  <c r="T698" i="16"/>
  <c r="R698" i="16"/>
  <c r="P698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92" i="16"/>
  <c r="BH692" i="16"/>
  <c r="BG692" i="16"/>
  <c r="BF692" i="16"/>
  <c r="T692" i="16"/>
  <c r="R692" i="16"/>
  <c r="P692" i="16"/>
  <c r="BI688" i="16"/>
  <c r="BH688" i="16"/>
  <c r="BG688" i="16"/>
  <c r="BF688" i="16"/>
  <c r="T688" i="16"/>
  <c r="R688" i="16"/>
  <c r="P688" i="16"/>
  <c r="BI684" i="16"/>
  <c r="BH684" i="16"/>
  <c r="BG684" i="16"/>
  <c r="BF684" i="16"/>
  <c r="T684" i="16"/>
  <c r="R684" i="16"/>
  <c r="P684" i="16"/>
  <c r="BI682" i="16"/>
  <c r="BH682" i="16"/>
  <c r="BG682" i="16"/>
  <c r="BF682" i="16"/>
  <c r="T682" i="16"/>
  <c r="R682" i="16"/>
  <c r="P682" i="16"/>
  <c r="BI680" i="16"/>
  <c r="BH680" i="16"/>
  <c r="BG680" i="16"/>
  <c r="BF680" i="16"/>
  <c r="T680" i="16"/>
  <c r="R680" i="16"/>
  <c r="P680" i="16"/>
  <c r="BI678" i="16"/>
  <c r="BH678" i="16"/>
  <c r="BG678" i="16"/>
  <c r="BF678" i="16"/>
  <c r="T678" i="16"/>
  <c r="R678" i="16"/>
  <c r="P678" i="16"/>
  <c r="BI674" i="16"/>
  <c r="BH674" i="16"/>
  <c r="BG674" i="16"/>
  <c r="BF674" i="16"/>
  <c r="T674" i="16"/>
  <c r="R674" i="16"/>
  <c r="P674" i="16"/>
  <c r="BI670" i="16"/>
  <c r="BH670" i="16"/>
  <c r="BG670" i="16"/>
  <c r="BF670" i="16"/>
  <c r="T670" i="16"/>
  <c r="R670" i="16"/>
  <c r="P670" i="16"/>
  <c r="BI668" i="16"/>
  <c r="BH668" i="16"/>
  <c r="BG668" i="16"/>
  <c r="BF668" i="16"/>
  <c r="T668" i="16"/>
  <c r="R668" i="16"/>
  <c r="P668" i="16"/>
  <c r="BI666" i="16"/>
  <c r="BH666" i="16"/>
  <c r="BG666" i="16"/>
  <c r="BF666" i="16"/>
  <c r="T666" i="16"/>
  <c r="R666" i="16"/>
  <c r="P666" i="16"/>
  <c r="BI662" i="16"/>
  <c r="BH662" i="16"/>
  <c r="BG662" i="16"/>
  <c r="BF662" i="16"/>
  <c r="T662" i="16"/>
  <c r="R662" i="16"/>
  <c r="P662" i="16"/>
  <c r="BI658" i="16"/>
  <c r="BH658" i="16"/>
  <c r="BG658" i="16"/>
  <c r="BF658" i="16"/>
  <c r="T658" i="16"/>
  <c r="R658" i="16"/>
  <c r="P658" i="16"/>
  <c r="BI656" i="16"/>
  <c r="BH656" i="16"/>
  <c r="BG656" i="16"/>
  <c r="BF656" i="16"/>
  <c r="T656" i="16"/>
  <c r="R656" i="16"/>
  <c r="P656" i="16"/>
  <c r="BI654" i="16"/>
  <c r="BH654" i="16"/>
  <c r="BG654" i="16"/>
  <c r="BF654" i="16"/>
  <c r="T654" i="16"/>
  <c r="R654" i="16"/>
  <c r="P654" i="16"/>
  <c r="BI650" i="16"/>
  <c r="BH650" i="16"/>
  <c r="BG650" i="16"/>
  <c r="BF650" i="16"/>
  <c r="T650" i="16"/>
  <c r="R650" i="16"/>
  <c r="P650" i="16"/>
  <c r="BI646" i="16"/>
  <c r="BH646" i="16"/>
  <c r="BG646" i="16"/>
  <c r="BF646" i="16"/>
  <c r="T646" i="16"/>
  <c r="R646" i="16"/>
  <c r="P646" i="16"/>
  <c r="BI644" i="16"/>
  <c r="BH644" i="16"/>
  <c r="BG644" i="16"/>
  <c r="BF644" i="16"/>
  <c r="T644" i="16"/>
  <c r="R644" i="16"/>
  <c r="P644" i="16"/>
  <c r="BI642" i="16"/>
  <c r="BH642" i="16"/>
  <c r="BG642" i="16"/>
  <c r="BF642" i="16"/>
  <c r="T642" i="16"/>
  <c r="R642" i="16"/>
  <c r="P642" i="16"/>
  <c r="BI640" i="16"/>
  <c r="BH640" i="16"/>
  <c r="BG640" i="16"/>
  <c r="BF640" i="16"/>
  <c r="T640" i="16"/>
  <c r="R640" i="16"/>
  <c r="P640" i="16"/>
  <c r="BI638" i="16"/>
  <c r="BH638" i="16"/>
  <c r="BG638" i="16"/>
  <c r="BF638" i="16"/>
  <c r="T638" i="16"/>
  <c r="R638" i="16"/>
  <c r="P638" i="16"/>
  <c r="BI636" i="16"/>
  <c r="BH636" i="16"/>
  <c r="BG636" i="16"/>
  <c r="BF636" i="16"/>
  <c r="T636" i="16"/>
  <c r="R636" i="16"/>
  <c r="P636" i="16"/>
  <c r="BI632" i="16"/>
  <c r="BH632" i="16"/>
  <c r="BG632" i="16"/>
  <c r="BF632" i="16"/>
  <c r="T632" i="16"/>
  <c r="R632" i="16"/>
  <c r="P632" i="16"/>
  <c r="BI628" i="16"/>
  <c r="BH628" i="16"/>
  <c r="BG628" i="16"/>
  <c r="BF628" i="16"/>
  <c r="T628" i="16"/>
  <c r="R628" i="16"/>
  <c r="P628" i="16"/>
  <c r="BI624" i="16"/>
  <c r="BH624" i="16"/>
  <c r="BG624" i="16"/>
  <c r="BF624" i="16"/>
  <c r="T624" i="16"/>
  <c r="R624" i="16"/>
  <c r="P624" i="16"/>
  <c r="BI620" i="16"/>
  <c r="BH620" i="16"/>
  <c r="BG620" i="16"/>
  <c r="BF620" i="16"/>
  <c r="T620" i="16"/>
  <c r="R620" i="16"/>
  <c r="P620" i="16"/>
  <c r="BI616" i="16"/>
  <c r="BH616" i="16"/>
  <c r="BG616" i="16"/>
  <c r="BF616" i="16"/>
  <c r="T616" i="16"/>
  <c r="R616" i="16"/>
  <c r="P616" i="16"/>
  <c r="BI612" i="16"/>
  <c r="BH612" i="16"/>
  <c r="BG612" i="16"/>
  <c r="BF612" i="16"/>
  <c r="T612" i="16"/>
  <c r="R612" i="16"/>
  <c r="P612" i="16"/>
  <c r="BI608" i="16"/>
  <c r="BH608" i="16"/>
  <c r="BG608" i="16"/>
  <c r="BF608" i="16"/>
  <c r="T608" i="16"/>
  <c r="R608" i="16"/>
  <c r="P608" i="16"/>
  <c r="BI604" i="16"/>
  <c r="BH604" i="16"/>
  <c r="BG604" i="16"/>
  <c r="BF604" i="16"/>
  <c r="T604" i="16"/>
  <c r="R604" i="16"/>
  <c r="P604" i="16"/>
  <c r="BI600" i="16"/>
  <c r="BH600" i="16"/>
  <c r="BG600" i="16"/>
  <c r="BF600" i="16"/>
  <c r="T600" i="16"/>
  <c r="R600" i="16"/>
  <c r="P600" i="16"/>
  <c r="BI598" i="16"/>
  <c r="BH598" i="16"/>
  <c r="BG598" i="16"/>
  <c r="BF598" i="16"/>
  <c r="T598" i="16"/>
  <c r="R598" i="16"/>
  <c r="P598" i="16"/>
  <c r="BI594" i="16"/>
  <c r="BH594" i="16"/>
  <c r="BG594" i="16"/>
  <c r="BF594" i="16"/>
  <c r="T594" i="16"/>
  <c r="R594" i="16"/>
  <c r="P594" i="16"/>
  <c r="BI590" i="16"/>
  <c r="BH590" i="16"/>
  <c r="BG590" i="16"/>
  <c r="BF590" i="16"/>
  <c r="T590" i="16"/>
  <c r="R590" i="16"/>
  <c r="P590" i="16"/>
  <c r="BI586" i="16"/>
  <c r="BH586" i="16"/>
  <c r="BG586" i="16"/>
  <c r="BF586" i="16"/>
  <c r="T586" i="16"/>
  <c r="R586" i="16"/>
  <c r="P586" i="16"/>
  <c r="BI582" i="16"/>
  <c r="BH582" i="16"/>
  <c r="BG582" i="16"/>
  <c r="BF582" i="16"/>
  <c r="T582" i="16"/>
  <c r="R582" i="16"/>
  <c r="P582" i="16"/>
  <c r="BI578" i="16"/>
  <c r="BH578" i="16"/>
  <c r="BG578" i="16"/>
  <c r="BF578" i="16"/>
  <c r="T578" i="16"/>
  <c r="R578" i="16"/>
  <c r="P578" i="16"/>
  <c r="BI576" i="16"/>
  <c r="BH576" i="16"/>
  <c r="BG576" i="16"/>
  <c r="BF576" i="16"/>
  <c r="T576" i="16"/>
  <c r="R576" i="16"/>
  <c r="P576" i="16"/>
  <c r="BI572" i="16"/>
  <c r="BH572" i="16"/>
  <c r="BG572" i="16"/>
  <c r="BF572" i="16"/>
  <c r="T572" i="16"/>
  <c r="R572" i="16"/>
  <c r="P572" i="16"/>
  <c r="BI568" i="16"/>
  <c r="BH568" i="16"/>
  <c r="BG568" i="16"/>
  <c r="BF568" i="16"/>
  <c r="T568" i="16"/>
  <c r="R568" i="16"/>
  <c r="P568" i="16"/>
  <c r="BI564" i="16"/>
  <c r="BH564" i="16"/>
  <c r="BG564" i="16"/>
  <c r="BF564" i="16"/>
  <c r="T564" i="16"/>
  <c r="R564" i="16"/>
  <c r="P564" i="16"/>
  <c r="BI560" i="16"/>
  <c r="BH560" i="16"/>
  <c r="BG560" i="16"/>
  <c r="BF560" i="16"/>
  <c r="T560" i="16"/>
  <c r="R560" i="16"/>
  <c r="P560" i="16"/>
  <c r="BI556" i="16"/>
  <c r="BH556" i="16"/>
  <c r="BG556" i="16"/>
  <c r="BF556" i="16"/>
  <c r="T556" i="16"/>
  <c r="R556" i="16"/>
  <c r="P556" i="16"/>
  <c r="BI554" i="16"/>
  <c r="BH554" i="16"/>
  <c r="BG554" i="16"/>
  <c r="BF554" i="16"/>
  <c r="T554" i="16"/>
  <c r="R554" i="16"/>
  <c r="P554" i="16"/>
  <c r="BI550" i="16"/>
  <c r="BH550" i="16"/>
  <c r="BG550" i="16"/>
  <c r="BF550" i="16"/>
  <c r="T550" i="16"/>
  <c r="R550" i="16"/>
  <c r="P550" i="16"/>
  <c r="BI546" i="16"/>
  <c r="BH546" i="16"/>
  <c r="BG546" i="16"/>
  <c r="BF546" i="16"/>
  <c r="T546" i="16"/>
  <c r="R546" i="16"/>
  <c r="P546" i="16"/>
  <c r="BI542" i="16"/>
  <c r="BH542" i="16"/>
  <c r="BG542" i="16"/>
  <c r="BF542" i="16"/>
  <c r="T542" i="16"/>
  <c r="R542" i="16"/>
  <c r="P542" i="16"/>
  <c r="BI538" i="16"/>
  <c r="BH538" i="16"/>
  <c r="BG538" i="16"/>
  <c r="BF538" i="16"/>
  <c r="T538" i="16"/>
  <c r="R538" i="16"/>
  <c r="P538" i="16"/>
  <c r="BI534" i="16"/>
  <c r="BH534" i="16"/>
  <c r="BG534" i="16"/>
  <c r="BF534" i="16"/>
  <c r="T534" i="16"/>
  <c r="R534" i="16"/>
  <c r="P534" i="16"/>
  <c r="BI532" i="16"/>
  <c r="BH532" i="16"/>
  <c r="BG532" i="16"/>
  <c r="BF532" i="16"/>
  <c r="T532" i="16"/>
  <c r="R532" i="16"/>
  <c r="P532" i="16"/>
  <c r="BI528" i="16"/>
  <c r="BH528" i="16"/>
  <c r="BG528" i="16"/>
  <c r="BF528" i="16"/>
  <c r="T528" i="16"/>
  <c r="R528" i="16"/>
  <c r="P528" i="16"/>
  <c r="BI524" i="16"/>
  <c r="BH524" i="16"/>
  <c r="BG524" i="16"/>
  <c r="BF524" i="16"/>
  <c r="T524" i="16"/>
  <c r="R524" i="16"/>
  <c r="P524" i="16"/>
  <c r="BI520" i="16"/>
  <c r="BH520" i="16"/>
  <c r="BG520" i="16"/>
  <c r="BF520" i="16"/>
  <c r="T520" i="16"/>
  <c r="R520" i="16"/>
  <c r="P520" i="16"/>
  <c r="BI516" i="16"/>
  <c r="BH516" i="16"/>
  <c r="BG516" i="16"/>
  <c r="BF516" i="16"/>
  <c r="T516" i="16"/>
  <c r="R516" i="16"/>
  <c r="P516" i="16"/>
  <c r="BI512" i="16"/>
  <c r="BH512" i="16"/>
  <c r="BG512" i="16"/>
  <c r="BF512" i="16"/>
  <c r="T512" i="16"/>
  <c r="R512" i="16"/>
  <c r="P512" i="16"/>
  <c r="BI510" i="16"/>
  <c r="BH510" i="16"/>
  <c r="BG510" i="16"/>
  <c r="BF510" i="16"/>
  <c r="T510" i="16"/>
  <c r="R510" i="16"/>
  <c r="P510" i="16"/>
  <c r="BI506" i="16"/>
  <c r="BH506" i="16"/>
  <c r="BG506" i="16"/>
  <c r="BF506" i="16"/>
  <c r="T506" i="16"/>
  <c r="R506" i="16"/>
  <c r="P506" i="16"/>
  <c r="BI502" i="16"/>
  <c r="BH502" i="16"/>
  <c r="BG502" i="16"/>
  <c r="BF502" i="16"/>
  <c r="T502" i="16"/>
  <c r="R502" i="16"/>
  <c r="P502" i="16"/>
  <c r="BI498" i="16"/>
  <c r="BH498" i="16"/>
  <c r="BG498" i="16"/>
  <c r="BF498" i="16"/>
  <c r="T498" i="16"/>
  <c r="R498" i="16"/>
  <c r="P498" i="16"/>
  <c r="BI494" i="16"/>
  <c r="BH494" i="16"/>
  <c r="BG494" i="16"/>
  <c r="BF494" i="16"/>
  <c r="T494" i="16"/>
  <c r="R494" i="16"/>
  <c r="P494" i="16"/>
  <c r="BI490" i="16"/>
  <c r="BH490" i="16"/>
  <c r="BG490" i="16"/>
  <c r="BF490" i="16"/>
  <c r="T490" i="16"/>
  <c r="R490" i="16"/>
  <c r="P490" i="16"/>
  <c r="BI487" i="16"/>
  <c r="BH487" i="16"/>
  <c r="BG487" i="16"/>
  <c r="BF487" i="16"/>
  <c r="T487" i="16"/>
  <c r="R487" i="16"/>
  <c r="P487" i="16"/>
  <c r="BI485" i="16"/>
  <c r="BH485" i="16"/>
  <c r="BG485" i="16"/>
  <c r="BF485" i="16"/>
  <c r="T485" i="16"/>
  <c r="R485" i="16"/>
  <c r="P485" i="16"/>
  <c r="BI483" i="16"/>
  <c r="BH483" i="16"/>
  <c r="BG483" i="16"/>
  <c r="BF483" i="16"/>
  <c r="T483" i="16"/>
  <c r="R483" i="16"/>
  <c r="P483" i="16"/>
  <c r="BI480" i="16"/>
  <c r="BH480" i="16"/>
  <c r="BG480" i="16"/>
  <c r="BF480" i="16"/>
  <c r="T480" i="16"/>
  <c r="R480" i="16"/>
  <c r="P480" i="16"/>
  <c r="BI478" i="16"/>
  <c r="BH478" i="16"/>
  <c r="BG478" i="16"/>
  <c r="BF478" i="16"/>
  <c r="T478" i="16"/>
  <c r="R478" i="16"/>
  <c r="P478" i="16"/>
  <c r="BI476" i="16"/>
  <c r="BH476" i="16"/>
  <c r="BG476" i="16"/>
  <c r="BF476" i="16"/>
  <c r="T476" i="16"/>
  <c r="R476" i="16"/>
  <c r="P476" i="16"/>
  <c r="BI473" i="16"/>
  <c r="BH473" i="16"/>
  <c r="BG473" i="16"/>
  <c r="BF473" i="16"/>
  <c r="T473" i="16"/>
  <c r="R473" i="16"/>
  <c r="P473" i="16"/>
  <c r="BI471" i="16"/>
  <c r="BH471" i="16"/>
  <c r="BG471" i="16"/>
  <c r="BF471" i="16"/>
  <c r="T471" i="16"/>
  <c r="R471" i="16"/>
  <c r="P471" i="16"/>
  <c r="BI469" i="16"/>
  <c r="BH469" i="16"/>
  <c r="BG469" i="16"/>
  <c r="BF469" i="16"/>
  <c r="T469" i="16"/>
  <c r="R469" i="16"/>
  <c r="P469" i="16"/>
  <c r="BI467" i="16"/>
  <c r="BH467" i="16"/>
  <c r="BG467" i="16"/>
  <c r="BF467" i="16"/>
  <c r="T467" i="16"/>
  <c r="R467" i="16"/>
  <c r="P467" i="16"/>
  <c r="BI465" i="16"/>
  <c r="BH465" i="16"/>
  <c r="BG465" i="16"/>
  <c r="BF465" i="16"/>
  <c r="T465" i="16"/>
  <c r="R465" i="16"/>
  <c r="P465" i="16"/>
  <c r="BI463" i="16"/>
  <c r="BH463" i="16"/>
  <c r="BG463" i="16"/>
  <c r="BF463" i="16"/>
  <c r="T463" i="16"/>
  <c r="R463" i="16"/>
  <c r="P463" i="16"/>
  <c r="BI461" i="16"/>
  <c r="BH461" i="16"/>
  <c r="BG461" i="16"/>
  <c r="BF461" i="16"/>
  <c r="T461" i="16"/>
  <c r="R461" i="16"/>
  <c r="P461" i="16"/>
  <c r="BI459" i="16"/>
  <c r="BH459" i="16"/>
  <c r="BG459" i="16"/>
  <c r="BF459" i="16"/>
  <c r="T459" i="16"/>
  <c r="R459" i="16"/>
  <c r="P459" i="16"/>
  <c r="BI457" i="16"/>
  <c r="BH457" i="16"/>
  <c r="BG457" i="16"/>
  <c r="BF457" i="16"/>
  <c r="T457" i="16"/>
  <c r="R457" i="16"/>
  <c r="P457" i="16"/>
  <c r="BI455" i="16"/>
  <c r="BH455" i="16"/>
  <c r="BG455" i="16"/>
  <c r="BF455" i="16"/>
  <c r="T455" i="16"/>
  <c r="R455" i="16"/>
  <c r="P455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9" i="16"/>
  <c r="BH449" i="16"/>
  <c r="BG449" i="16"/>
  <c r="BF449" i="16"/>
  <c r="T449" i="16"/>
  <c r="R449" i="16"/>
  <c r="P449" i="16"/>
  <c r="BI446" i="16"/>
  <c r="BH446" i="16"/>
  <c r="BG446" i="16"/>
  <c r="BF446" i="16"/>
  <c r="T446" i="16"/>
  <c r="R446" i="16"/>
  <c r="P446" i="16"/>
  <c r="BI444" i="16"/>
  <c r="BH444" i="16"/>
  <c r="BG444" i="16"/>
  <c r="BF444" i="16"/>
  <c r="T444" i="16"/>
  <c r="R444" i="16"/>
  <c r="P444" i="16"/>
  <c r="BI442" i="16"/>
  <c r="BH442" i="16"/>
  <c r="BG442" i="16"/>
  <c r="BF442" i="16"/>
  <c r="T442" i="16"/>
  <c r="R442" i="16"/>
  <c r="P442" i="16"/>
  <c r="BI440" i="16"/>
  <c r="BH440" i="16"/>
  <c r="BG440" i="16"/>
  <c r="BF440" i="16"/>
  <c r="T440" i="16"/>
  <c r="R440" i="16"/>
  <c r="P440" i="16"/>
  <c r="BI438" i="16"/>
  <c r="BH438" i="16"/>
  <c r="BG438" i="16"/>
  <c r="BF438" i="16"/>
  <c r="T438" i="16"/>
  <c r="R438" i="16"/>
  <c r="P438" i="16"/>
  <c r="BI436" i="16"/>
  <c r="BH436" i="16"/>
  <c r="BG436" i="16"/>
  <c r="BF436" i="16"/>
  <c r="T436" i="16"/>
  <c r="R436" i="16"/>
  <c r="P436" i="16"/>
  <c r="BI434" i="16"/>
  <c r="BH434" i="16"/>
  <c r="BG434" i="16"/>
  <c r="BF434" i="16"/>
  <c r="T434" i="16"/>
  <c r="R434" i="16"/>
  <c r="P434" i="16"/>
  <c r="BI432" i="16"/>
  <c r="BH432" i="16"/>
  <c r="BG432" i="16"/>
  <c r="BF432" i="16"/>
  <c r="T432" i="16"/>
  <c r="R432" i="16"/>
  <c r="P432" i="16"/>
  <c r="BI430" i="16"/>
  <c r="BH430" i="16"/>
  <c r="BG430" i="16"/>
  <c r="BF430" i="16"/>
  <c r="T430" i="16"/>
  <c r="R430" i="16"/>
  <c r="P430" i="16"/>
  <c r="BI428" i="16"/>
  <c r="BH428" i="16"/>
  <c r="BG428" i="16"/>
  <c r="BF428" i="16"/>
  <c r="T428" i="16"/>
  <c r="R428" i="16"/>
  <c r="P428" i="16"/>
  <c r="BI426" i="16"/>
  <c r="BH426" i="16"/>
  <c r="BG426" i="16"/>
  <c r="BF426" i="16"/>
  <c r="T426" i="16"/>
  <c r="R426" i="16"/>
  <c r="P426" i="16"/>
  <c r="BI424" i="16"/>
  <c r="BH424" i="16"/>
  <c r="BG424" i="16"/>
  <c r="BF424" i="16"/>
  <c r="T424" i="16"/>
  <c r="R424" i="16"/>
  <c r="P424" i="16"/>
  <c r="BI422" i="16"/>
  <c r="BH422" i="16"/>
  <c r="BG422" i="16"/>
  <c r="BF422" i="16"/>
  <c r="T422" i="16"/>
  <c r="R422" i="16"/>
  <c r="P422" i="16"/>
  <c r="BI420" i="16"/>
  <c r="BH420" i="16"/>
  <c r="BG420" i="16"/>
  <c r="BF420" i="16"/>
  <c r="T420" i="16"/>
  <c r="R420" i="16"/>
  <c r="P42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410" i="16"/>
  <c r="BH410" i="16"/>
  <c r="BG410" i="16"/>
  <c r="BF410" i="16"/>
  <c r="T410" i="16"/>
  <c r="R410" i="16"/>
  <c r="P410" i="16"/>
  <c r="BI408" i="16"/>
  <c r="BH408" i="16"/>
  <c r="BG408" i="16"/>
  <c r="BF408" i="16"/>
  <c r="T408" i="16"/>
  <c r="R408" i="16"/>
  <c r="P408" i="16"/>
  <c r="BI406" i="16"/>
  <c r="BH406" i="16"/>
  <c r="BG406" i="16"/>
  <c r="BF406" i="16"/>
  <c r="T406" i="16"/>
  <c r="R406" i="16"/>
  <c r="P406" i="16"/>
  <c r="BI404" i="16"/>
  <c r="BH404" i="16"/>
  <c r="BG404" i="16"/>
  <c r="BF404" i="16"/>
  <c r="T404" i="16"/>
  <c r="R404" i="16"/>
  <c r="P404" i="16"/>
  <c r="BI402" i="16"/>
  <c r="BH402" i="16"/>
  <c r="BG402" i="16"/>
  <c r="BF402" i="16"/>
  <c r="T402" i="16"/>
  <c r="R402" i="16"/>
  <c r="P402" i="16"/>
  <c r="BI400" i="16"/>
  <c r="BH400" i="16"/>
  <c r="BG400" i="16"/>
  <c r="BF400" i="16"/>
  <c r="T400" i="16"/>
  <c r="R400" i="16"/>
  <c r="P400" i="16"/>
  <c r="BI398" i="16"/>
  <c r="BH398" i="16"/>
  <c r="BG398" i="16"/>
  <c r="BF398" i="16"/>
  <c r="T398" i="16"/>
  <c r="R398" i="16"/>
  <c r="P398" i="16"/>
  <c r="BI396" i="16"/>
  <c r="BH396" i="16"/>
  <c r="BG396" i="16"/>
  <c r="BF396" i="16"/>
  <c r="T396" i="16"/>
  <c r="R396" i="16"/>
  <c r="P396" i="16"/>
  <c r="BI392" i="16"/>
  <c r="BH392" i="16"/>
  <c r="BG392" i="16"/>
  <c r="BF392" i="16"/>
  <c r="T392" i="16"/>
  <c r="R392" i="16"/>
  <c r="P392" i="16"/>
  <c r="BI388" i="16"/>
  <c r="BH388" i="16"/>
  <c r="BG388" i="16"/>
  <c r="BF388" i="16"/>
  <c r="T388" i="16"/>
  <c r="R388" i="16"/>
  <c r="P388" i="16"/>
  <c r="BI386" i="16"/>
  <c r="BH386" i="16"/>
  <c r="BG386" i="16"/>
  <c r="BF386" i="16"/>
  <c r="T386" i="16"/>
  <c r="R386" i="16"/>
  <c r="P386" i="16"/>
  <c r="BI382" i="16"/>
  <c r="BH382" i="16"/>
  <c r="BG382" i="16"/>
  <c r="BF382" i="16"/>
  <c r="T382" i="16"/>
  <c r="R382" i="16"/>
  <c r="P382" i="16"/>
  <c r="BI380" i="16"/>
  <c r="BH380" i="16"/>
  <c r="BG380" i="16"/>
  <c r="BF380" i="16"/>
  <c r="T380" i="16"/>
  <c r="R380" i="16"/>
  <c r="P380" i="16"/>
  <c r="BI378" i="16"/>
  <c r="BH378" i="16"/>
  <c r="BG378" i="16"/>
  <c r="BF378" i="16"/>
  <c r="T378" i="16"/>
  <c r="R378" i="16"/>
  <c r="P378" i="16"/>
  <c r="BI376" i="16"/>
  <c r="BH376" i="16"/>
  <c r="BG376" i="16"/>
  <c r="BF376" i="16"/>
  <c r="T376" i="16"/>
  <c r="R376" i="16"/>
  <c r="P376" i="16"/>
  <c r="BI374" i="16"/>
  <c r="BH374" i="16"/>
  <c r="BG374" i="16"/>
  <c r="BF374" i="16"/>
  <c r="T374" i="16"/>
  <c r="R374" i="16"/>
  <c r="P374" i="16"/>
  <c r="BI370" i="16"/>
  <c r="BH370" i="16"/>
  <c r="BG370" i="16"/>
  <c r="BF370" i="16"/>
  <c r="T370" i="16"/>
  <c r="R370" i="16"/>
  <c r="P370" i="16"/>
  <c r="BI368" i="16"/>
  <c r="BH368" i="16"/>
  <c r="BG368" i="16"/>
  <c r="BF368" i="16"/>
  <c r="T368" i="16"/>
  <c r="R368" i="16"/>
  <c r="P368" i="16"/>
  <c r="BI366" i="16"/>
  <c r="BH366" i="16"/>
  <c r="BG366" i="16"/>
  <c r="BF366" i="16"/>
  <c r="T366" i="16"/>
  <c r="R366" i="16"/>
  <c r="P366" i="16"/>
  <c r="BI363" i="16"/>
  <c r="BH363" i="16"/>
  <c r="BG363" i="16"/>
  <c r="BF363" i="16"/>
  <c r="T363" i="16"/>
  <c r="R363" i="16"/>
  <c r="P363" i="16"/>
  <c r="BI361" i="16"/>
  <c r="BH361" i="16"/>
  <c r="BG361" i="16"/>
  <c r="BF361" i="16"/>
  <c r="T361" i="16"/>
  <c r="R361" i="16"/>
  <c r="P361" i="16"/>
  <c r="BI359" i="16"/>
  <c r="BH359" i="16"/>
  <c r="BG359" i="16"/>
  <c r="BF359" i="16"/>
  <c r="T359" i="16"/>
  <c r="R359" i="16"/>
  <c r="P359" i="16"/>
  <c r="BI357" i="16"/>
  <c r="BH357" i="16"/>
  <c r="BG357" i="16"/>
  <c r="BF357" i="16"/>
  <c r="T357" i="16"/>
  <c r="R357" i="16"/>
  <c r="P357" i="16"/>
  <c r="BI355" i="16"/>
  <c r="BH355" i="16"/>
  <c r="BG355" i="16"/>
  <c r="BF355" i="16"/>
  <c r="T355" i="16"/>
  <c r="R355" i="16"/>
  <c r="P355" i="16"/>
  <c r="BI353" i="16"/>
  <c r="BH353" i="16"/>
  <c r="BG353" i="16"/>
  <c r="BF353" i="16"/>
  <c r="T353" i="16"/>
  <c r="R353" i="16"/>
  <c r="P353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47" i="16"/>
  <c r="BH347" i="16"/>
  <c r="BG347" i="16"/>
  <c r="BF347" i="16"/>
  <c r="T347" i="16"/>
  <c r="R347" i="16"/>
  <c r="P347" i="16"/>
  <c r="BI345" i="16"/>
  <c r="BH345" i="16"/>
  <c r="BG345" i="16"/>
  <c r="BF345" i="16"/>
  <c r="T345" i="16"/>
  <c r="R345" i="16"/>
  <c r="P345" i="16"/>
  <c r="BI343" i="16"/>
  <c r="BH343" i="16"/>
  <c r="BG343" i="16"/>
  <c r="BF343" i="16"/>
  <c r="T343" i="16"/>
  <c r="R343" i="16"/>
  <c r="P343" i="16"/>
  <c r="BI341" i="16"/>
  <c r="BH341" i="16"/>
  <c r="BG341" i="16"/>
  <c r="BF341" i="16"/>
  <c r="T341" i="16"/>
  <c r="R341" i="16"/>
  <c r="P341" i="16"/>
  <c r="BI339" i="16"/>
  <c r="BH339" i="16"/>
  <c r="BG339" i="16"/>
  <c r="BF339" i="16"/>
  <c r="T339" i="16"/>
  <c r="R339" i="16"/>
  <c r="P339" i="16"/>
  <c r="BI337" i="16"/>
  <c r="BH337" i="16"/>
  <c r="BG337" i="16"/>
  <c r="BF337" i="16"/>
  <c r="T337" i="16"/>
  <c r="R337" i="16"/>
  <c r="P337" i="16"/>
  <c r="BI335" i="16"/>
  <c r="BH335" i="16"/>
  <c r="BG335" i="16"/>
  <c r="BF335" i="16"/>
  <c r="T335" i="16"/>
  <c r="R335" i="16"/>
  <c r="P335" i="16"/>
  <c r="BI330" i="16"/>
  <c r="BH330" i="16"/>
  <c r="BG330" i="16"/>
  <c r="BF330" i="16"/>
  <c r="T330" i="16"/>
  <c r="R330" i="16"/>
  <c r="P330" i="16"/>
  <c r="BI328" i="16"/>
  <c r="BH328" i="16"/>
  <c r="BG328" i="16"/>
  <c r="BF328" i="16"/>
  <c r="T328" i="16"/>
  <c r="R328" i="16"/>
  <c r="P328" i="16"/>
  <c r="BI326" i="16"/>
  <c r="BH326" i="16"/>
  <c r="BG326" i="16"/>
  <c r="BF326" i="16"/>
  <c r="T326" i="16"/>
  <c r="R326" i="16"/>
  <c r="P326" i="16"/>
  <c r="BI324" i="16"/>
  <c r="BH324" i="16"/>
  <c r="BG324" i="16"/>
  <c r="BF324" i="16"/>
  <c r="T324" i="16"/>
  <c r="R324" i="16"/>
  <c r="P324" i="16"/>
  <c r="BI322" i="16"/>
  <c r="BH322" i="16"/>
  <c r="BG322" i="16"/>
  <c r="BF322" i="16"/>
  <c r="T322" i="16"/>
  <c r="R322" i="16"/>
  <c r="P322" i="16"/>
  <c r="BI320" i="16"/>
  <c r="BH320" i="16"/>
  <c r="BG320" i="16"/>
  <c r="BF320" i="16"/>
  <c r="T320" i="16"/>
  <c r="R320" i="16"/>
  <c r="P320" i="16"/>
  <c r="BI318" i="16"/>
  <c r="BH318" i="16"/>
  <c r="BG318" i="16"/>
  <c r="BF318" i="16"/>
  <c r="T318" i="16"/>
  <c r="R318" i="16"/>
  <c r="P318" i="16"/>
  <c r="BI316" i="16"/>
  <c r="BH316" i="16"/>
  <c r="BG316" i="16"/>
  <c r="BF316" i="16"/>
  <c r="T316" i="16"/>
  <c r="R316" i="16"/>
  <c r="P316" i="16"/>
  <c r="BI314" i="16"/>
  <c r="BH314" i="16"/>
  <c r="BG314" i="16"/>
  <c r="BF314" i="16"/>
  <c r="T314" i="16"/>
  <c r="R314" i="16"/>
  <c r="P314" i="16"/>
  <c r="BI312" i="16"/>
  <c r="BH312" i="16"/>
  <c r="BG312" i="16"/>
  <c r="BF312" i="16"/>
  <c r="T312" i="16"/>
  <c r="R312" i="16"/>
  <c r="P312" i="16"/>
  <c r="BI310" i="16"/>
  <c r="BH310" i="16"/>
  <c r="BG310" i="16"/>
  <c r="BF310" i="16"/>
  <c r="T310" i="16"/>
  <c r="R310" i="16"/>
  <c r="P310" i="16"/>
  <c r="BI308" i="16"/>
  <c r="BH308" i="16"/>
  <c r="BG308" i="16"/>
  <c r="BF308" i="16"/>
  <c r="T308" i="16"/>
  <c r="R308" i="16"/>
  <c r="P308" i="16"/>
  <c r="BI306" i="16"/>
  <c r="BH306" i="16"/>
  <c r="BG306" i="16"/>
  <c r="BF306" i="16"/>
  <c r="T306" i="16"/>
  <c r="R306" i="16"/>
  <c r="P306" i="16"/>
  <c r="BI304" i="16"/>
  <c r="BH304" i="16"/>
  <c r="BG304" i="16"/>
  <c r="BF304" i="16"/>
  <c r="T304" i="16"/>
  <c r="R304" i="16"/>
  <c r="P304" i="16"/>
  <c r="BI299" i="16"/>
  <c r="BH299" i="16"/>
  <c r="BG299" i="16"/>
  <c r="BF299" i="16"/>
  <c r="T299" i="16"/>
  <c r="R299" i="16"/>
  <c r="P299" i="16"/>
  <c r="BI294" i="16"/>
  <c r="BH294" i="16"/>
  <c r="BG294" i="16"/>
  <c r="BF294" i="16"/>
  <c r="T294" i="16"/>
  <c r="R294" i="16"/>
  <c r="P294" i="16"/>
  <c r="BI289" i="16"/>
  <c r="BH289" i="16"/>
  <c r="BG289" i="16"/>
  <c r="BF289" i="16"/>
  <c r="T289" i="16"/>
  <c r="R289" i="16"/>
  <c r="P289" i="16"/>
  <c r="BI287" i="16"/>
  <c r="BH287" i="16"/>
  <c r="BG287" i="16"/>
  <c r="BF287" i="16"/>
  <c r="T287" i="16"/>
  <c r="R287" i="16"/>
  <c r="P287" i="16"/>
  <c r="BI283" i="16"/>
  <c r="BH283" i="16"/>
  <c r="BG283" i="16"/>
  <c r="BF283" i="16"/>
  <c r="T283" i="16"/>
  <c r="R283" i="16"/>
  <c r="P283" i="16"/>
  <c r="BI281" i="16"/>
  <c r="BH281" i="16"/>
  <c r="BG281" i="16"/>
  <c r="BF281" i="16"/>
  <c r="T281" i="16"/>
  <c r="R281" i="16"/>
  <c r="P281" i="16"/>
  <c r="BI279" i="16"/>
  <c r="BH279" i="16"/>
  <c r="BG279" i="16"/>
  <c r="BF279" i="16"/>
  <c r="T279" i="16"/>
  <c r="R279" i="16"/>
  <c r="P279" i="16"/>
  <c r="BI275" i="16"/>
  <c r="BH275" i="16"/>
  <c r="BG275" i="16"/>
  <c r="BF275" i="16"/>
  <c r="T275" i="16"/>
  <c r="R275" i="16"/>
  <c r="P275" i="16"/>
  <c r="BI273" i="16"/>
  <c r="BH273" i="16"/>
  <c r="BG273" i="16"/>
  <c r="BF273" i="16"/>
  <c r="T273" i="16"/>
  <c r="R273" i="16"/>
  <c r="P273" i="16"/>
  <c r="BI258" i="16"/>
  <c r="BH258" i="16"/>
  <c r="BG258" i="16"/>
  <c r="BF258" i="16"/>
  <c r="T258" i="16"/>
  <c r="R258" i="16"/>
  <c r="P258" i="16"/>
  <c r="BI245" i="16"/>
  <c r="BH245" i="16"/>
  <c r="BG245" i="16"/>
  <c r="BF245" i="16"/>
  <c r="T245" i="16"/>
  <c r="R245" i="16"/>
  <c r="P245" i="16"/>
  <c r="BI236" i="16"/>
  <c r="BH236" i="16"/>
  <c r="BG236" i="16"/>
  <c r="BF236" i="16"/>
  <c r="T236" i="16"/>
  <c r="R236" i="16"/>
  <c r="P236" i="16"/>
  <c r="BI229" i="16"/>
  <c r="BH229" i="16"/>
  <c r="BG229" i="16"/>
  <c r="BF229" i="16"/>
  <c r="T229" i="16"/>
  <c r="R229" i="16"/>
  <c r="P229" i="16"/>
  <c r="BI222" i="16"/>
  <c r="BH222" i="16"/>
  <c r="BG222" i="16"/>
  <c r="BF222" i="16"/>
  <c r="T222" i="16"/>
  <c r="R222" i="16"/>
  <c r="P222" i="16"/>
  <c r="BI214" i="16"/>
  <c r="BH214" i="16"/>
  <c r="BG214" i="16"/>
  <c r="BF214" i="16"/>
  <c r="T214" i="16"/>
  <c r="R214" i="16"/>
  <c r="P214" i="16"/>
  <c r="BI206" i="16"/>
  <c r="BH206" i="16"/>
  <c r="BG206" i="16"/>
  <c r="BF206" i="16"/>
  <c r="T206" i="16"/>
  <c r="R206" i="16"/>
  <c r="P206" i="16"/>
  <c r="BI201" i="16"/>
  <c r="BH201" i="16"/>
  <c r="BG201" i="16"/>
  <c r="BF201" i="16"/>
  <c r="T201" i="16"/>
  <c r="R201" i="16"/>
  <c r="P201" i="16"/>
  <c r="BI196" i="16"/>
  <c r="BH196" i="16"/>
  <c r="BG196" i="16"/>
  <c r="BF196" i="16"/>
  <c r="T196" i="16"/>
  <c r="R196" i="16"/>
  <c r="P196" i="16"/>
  <c r="BI189" i="16"/>
  <c r="BH189" i="16"/>
  <c r="BG189" i="16"/>
  <c r="BF189" i="16"/>
  <c r="T189" i="16"/>
  <c r="R189" i="16"/>
  <c r="P189" i="16"/>
  <c r="BI182" i="16"/>
  <c r="BH182" i="16"/>
  <c r="BG182" i="16"/>
  <c r="BF182" i="16"/>
  <c r="T182" i="16"/>
  <c r="R182" i="16"/>
  <c r="P182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5" i="16"/>
  <c r="BH165" i="16"/>
  <c r="BG165" i="16"/>
  <c r="BF165" i="16"/>
  <c r="T165" i="16"/>
  <c r="R165" i="16"/>
  <c r="P165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51" i="16"/>
  <c r="BH151" i="16"/>
  <c r="BG151" i="16"/>
  <c r="BF151" i="16"/>
  <c r="T151" i="16"/>
  <c r="R151" i="16"/>
  <c r="P151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F124" i="16"/>
  <c r="E122" i="16"/>
  <c r="F89" i="16"/>
  <c r="E87" i="16"/>
  <c r="J24" i="16"/>
  <c r="E24" i="16"/>
  <c r="J127" i="16" s="1"/>
  <c r="J23" i="16"/>
  <c r="J21" i="16"/>
  <c r="E21" i="16"/>
  <c r="J91" i="16"/>
  <c r="J20" i="16"/>
  <c r="J18" i="16"/>
  <c r="E18" i="16"/>
  <c r="F127" i="16" s="1"/>
  <c r="J17" i="16"/>
  <c r="J15" i="16"/>
  <c r="E15" i="16"/>
  <c r="F126" i="16" s="1"/>
  <c r="J14" i="16"/>
  <c r="J12" i="16"/>
  <c r="J89" i="16" s="1"/>
  <c r="E7" i="16"/>
  <c r="E120" i="16" s="1"/>
  <c r="J37" i="15"/>
  <c r="J36" i="15"/>
  <c r="AY108" i="1"/>
  <c r="J35" i="15"/>
  <c r="AX108" i="1" s="1"/>
  <c r="BI287" i="15"/>
  <c r="BH287" i="15"/>
  <c r="BG287" i="15"/>
  <c r="BF287" i="15"/>
  <c r="T287" i="15"/>
  <c r="T286" i="15"/>
  <c r="T285" i="15" s="1"/>
  <c r="R287" i="15"/>
  <c r="R286" i="15"/>
  <c r="R285" i="15"/>
  <c r="P287" i="15"/>
  <c r="P286" i="15"/>
  <c r="P285" i="15"/>
  <c r="BI283" i="15"/>
  <c r="BH283" i="15"/>
  <c r="BG283" i="15"/>
  <c r="BF283" i="15"/>
  <c r="T283" i="15"/>
  <c r="T282" i="15" s="1"/>
  <c r="T281" i="15" s="1"/>
  <c r="T280" i="15" s="1"/>
  <c r="R283" i="15"/>
  <c r="R282" i="15" s="1"/>
  <c r="R281" i="15" s="1"/>
  <c r="R280" i="15" s="1"/>
  <c r="P283" i="15"/>
  <c r="P282" i="15"/>
  <c r="P281" i="15"/>
  <c r="P280" i="15" s="1"/>
  <c r="BI278" i="15"/>
  <c r="BH278" i="15"/>
  <c r="BG278" i="15"/>
  <c r="BF278" i="15"/>
  <c r="T278" i="15"/>
  <c r="T277" i="15" s="1"/>
  <c r="R278" i="15"/>
  <c r="R277" i="15"/>
  <c r="P278" i="15"/>
  <c r="P277" i="15"/>
  <c r="BI275" i="15"/>
  <c r="BH275" i="15"/>
  <c r="BG275" i="15"/>
  <c r="BF275" i="15"/>
  <c r="T275" i="15"/>
  <c r="R275" i="15"/>
  <c r="P275" i="15"/>
  <c r="BI271" i="15"/>
  <c r="BH271" i="15"/>
  <c r="BG271" i="15"/>
  <c r="BF271" i="15"/>
  <c r="T271" i="15"/>
  <c r="R271" i="15"/>
  <c r="P271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6" i="15"/>
  <c r="BH246" i="15"/>
  <c r="BG246" i="15"/>
  <c r="BF246" i="15"/>
  <c r="T246" i="15"/>
  <c r="R246" i="15"/>
  <c r="P246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4" i="15"/>
  <c r="BH224" i="15"/>
  <c r="BG224" i="15"/>
  <c r="BF224" i="15"/>
  <c r="T224" i="15"/>
  <c r="R224" i="15"/>
  <c r="P224" i="15"/>
  <c r="BI220" i="15"/>
  <c r="BH220" i="15"/>
  <c r="BG220" i="15"/>
  <c r="BF220" i="15"/>
  <c r="T220" i="15"/>
  <c r="R220" i="15"/>
  <c r="P220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F121" i="15"/>
  <c r="E119" i="15"/>
  <c r="F89" i="15"/>
  <c r="E87" i="15"/>
  <c r="J24" i="15"/>
  <c r="E24" i="15"/>
  <c r="J92" i="15" s="1"/>
  <c r="J23" i="15"/>
  <c r="J21" i="15"/>
  <c r="E21" i="15"/>
  <c r="J123" i="15" s="1"/>
  <c r="J20" i="15"/>
  <c r="J18" i="15"/>
  <c r="E18" i="15"/>
  <c r="F124" i="15" s="1"/>
  <c r="J17" i="15"/>
  <c r="J15" i="15"/>
  <c r="E15" i="15"/>
  <c r="F123" i="15" s="1"/>
  <c r="J14" i="15"/>
  <c r="J12" i="15"/>
  <c r="J121" i="15" s="1"/>
  <c r="E7" i="15"/>
  <c r="E117" i="15"/>
  <c r="J37" i="14"/>
  <c r="J36" i="14"/>
  <c r="AY107" i="1" s="1"/>
  <c r="J35" i="14"/>
  <c r="AX107" i="1" s="1"/>
  <c r="BI826" i="14"/>
  <c r="BH826" i="14"/>
  <c r="BG826" i="14"/>
  <c r="BF826" i="14"/>
  <c r="T826" i="14"/>
  <c r="R826" i="14"/>
  <c r="P826" i="14"/>
  <c r="BI824" i="14"/>
  <c r="BH824" i="14"/>
  <c r="BG824" i="14"/>
  <c r="BF824" i="14"/>
  <c r="T824" i="14"/>
  <c r="R824" i="14"/>
  <c r="P824" i="14"/>
  <c r="BI820" i="14"/>
  <c r="BH820" i="14"/>
  <c r="BG820" i="14"/>
  <c r="BF820" i="14"/>
  <c r="T820" i="14"/>
  <c r="R820" i="14"/>
  <c r="P820" i="14"/>
  <c r="BI818" i="14"/>
  <c r="BH818" i="14"/>
  <c r="BG818" i="14"/>
  <c r="BF818" i="14"/>
  <c r="T818" i="14"/>
  <c r="R818" i="14"/>
  <c r="P818" i="14"/>
  <c r="BI816" i="14"/>
  <c r="BH816" i="14"/>
  <c r="BG816" i="14"/>
  <c r="BF816" i="14"/>
  <c r="T816" i="14"/>
  <c r="R816" i="14"/>
  <c r="P816" i="14"/>
  <c r="BI813" i="14"/>
  <c r="BH813" i="14"/>
  <c r="BG813" i="14"/>
  <c r="BF813" i="14"/>
  <c r="T813" i="14"/>
  <c r="R813" i="14"/>
  <c r="P813" i="14"/>
  <c r="BI811" i="14"/>
  <c r="BH811" i="14"/>
  <c r="BG811" i="14"/>
  <c r="BF811" i="14"/>
  <c r="T811" i="14"/>
  <c r="R811" i="14"/>
  <c r="P811" i="14"/>
  <c r="BI809" i="14"/>
  <c r="BH809" i="14"/>
  <c r="BG809" i="14"/>
  <c r="BF809" i="14"/>
  <c r="T809" i="14"/>
  <c r="R809" i="14"/>
  <c r="P809" i="14"/>
  <c r="BI805" i="14"/>
  <c r="BH805" i="14"/>
  <c r="BG805" i="14"/>
  <c r="BF805" i="14"/>
  <c r="T805" i="14"/>
  <c r="T804" i="14" s="1"/>
  <c r="R805" i="14"/>
  <c r="R804" i="14" s="1"/>
  <c r="P805" i="14"/>
  <c r="P804" i="14"/>
  <c r="BI800" i="14"/>
  <c r="BH800" i="14"/>
  <c r="BG800" i="14"/>
  <c r="BF800" i="14"/>
  <c r="T800" i="14"/>
  <c r="R800" i="14"/>
  <c r="P800" i="14"/>
  <c r="BI798" i="14"/>
  <c r="BH798" i="14"/>
  <c r="BG798" i="14"/>
  <c r="BF798" i="14"/>
  <c r="T798" i="14"/>
  <c r="R798" i="14"/>
  <c r="P798" i="14"/>
  <c r="BI795" i="14"/>
  <c r="BH795" i="14"/>
  <c r="BG795" i="14"/>
  <c r="BF795" i="14"/>
  <c r="T795" i="14"/>
  <c r="R795" i="14"/>
  <c r="P795" i="14"/>
  <c r="BI791" i="14"/>
  <c r="BH791" i="14"/>
  <c r="BG791" i="14"/>
  <c r="BF791" i="14"/>
  <c r="T791" i="14"/>
  <c r="R791" i="14"/>
  <c r="P791" i="14"/>
  <c r="BI789" i="14"/>
  <c r="BH789" i="14"/>
  <c r="BG789" i="14"/>
  <c r="BF789" i="14"/>
  <c r="T789" i="14"/>
  <c r="R789" i="14"/>
  <c r="P789" i="14"/>
  <c r="BI787" i="14"/>
  <c r="BH787" i="14"/>
  <c r="BG787" i="14"/>
  <c r="BF787" i="14"/>
  <c r="T787" i="14"/>
  <c r="R787" i="14"/>
  <c r="P787" i="14"/>
  <c r="BI783" i="14"/>
  <c r="BH783" i="14"/>
  <c r="BG783" i="14"/>
  <c r="BF783" i="14"/>
  <c r="T783" i="14"/>
  <c r="R783" i="14"/>
  <c r="P783" i="14"/>
  <c r="BI781" i="14"/>
  <c r="BH781" i="14"/>
  <c r="BG781" i="14"/>
  <c r="BF781" i="14"/>
  <c r="T781" i="14"/>
  <c r="R781" i="14"/>
  <c r="P781" i="14"/>
  <c r="BI777" i="14"/>
  <c r="BH777" i="14"/>
  <c r="BG777" i="14"/>
  <c r="BF777" i="14"/>
  <c r="T777" i="14"/>
  <c r="R777" i="14"/>
  <c r="P777" i="14"/>
  <c r="BI770" i="14"/>
  <c r="BH770" i="14"/>
  <c r="BG770" i="14"/>
  <c r="BF770" i="14"/>
  <c r="T770" i="14"/>
  <c r="R770" i="14"/>
  <c r="P770" i="14"/>
  <c r="BI765" i="14"/>
  <c r="BH765" i="14"/>
  <c r="BG765" i="14"/>
  <c r="BF765" i="14"/>
  <c r="T765" i="14"/>
  <c r="R765" i="14"/>
  <c r="P765" i="14"/>
  <c r="BI759" i="14"/>
  <c r="BH759" i="14"/>
  <c r="BG759" i="14"/>
  <c r="BF759" i="14"/>
  <c r="T759" i="14"/>
  <c r="R759" i="14"/>
  <c r="P759" i="14"/>
  <c r="BI753" i="14"/>
  <c r="BH753" i="14"/>
  <c r="BG753" i="14"/>
  <c r="BF753" i="14"/>
  <c r="T753" i="14"/>
  <c r="R753" i="14"/>
  <c r="P753" i="14"/>
  <c r="BI747" i="14"/>
  <c r="BH747" i="14"/>
  <c r="BG747" i="14"/>
  <c r="BF747" i="14"/>
  <c r="T747" i="14"/>
  <c r="R747" i="14"/>
  <c r="P747" i="14"/>
  <c r="BI743" i="14"/>
  <c r="BH743" i="14"/>
  <c r="BG743" i="14"/>
  <c r="BF743" i="14"/>
  <c r="T743" i="14"/>
  <c r="R743" i="14"/>
  <c r="P743" i="14"/>
  <c r="BI726" i="14"/>
  <c r="BH726" i="14"/>
  <c r="BG726" i="14"/>
  <c r="BF726" i="14"/>
  <c r="T726" i="14"/>
  <c r="R726" i="14"/>
  <c r="P726" i="14"/>
  <c r="BI724" i="14"/>
  <c r="BH724" i="14"/>
  <c r="BG724" i="14"/>
  <c r="BF724" i="14"/>
  <c r="T724" i="14"/>
  <c r="R724" i="14"/>
  <c r="P724" i="14"/>
  <c r="BI722" i="14"/>
  <c r="BH722" i="14"/>
  <c r="BG722" i="14"/>
  <c r="BF722" i="14"/>
  <c r="T722" i="14"/>
  <c r="R722" i="14"/>
  <c r="P722" i="14"/>
  <c r="BI720" i="14"/>
  <c r="BH720" i="14"/>
  <c r="BG720" i="14"/>
  <c r="BF720" i="14"/>
  <c r="T720" i="14"/>
  <c r="R720" i="14"/>
  <c r="P720" i="14"/>
  <c r="BI718" i="14"/>
  <c r="BH718" i="14"/>
  <c r="BG718" i="14"/>
  <c r="BF718" i="14"/>
  <c r="T718" i="14"/>
  <c r="R718" i="14"/>
  <c r="P718" i="14"/>
  <c r="BI714" i="14"/>
  <c r="BH714" i="14"/>
  <c r="BG714" i="14"/>
  <c r="BF714" i="14"/>
  <c r="T714" i="14"/>
  <c r="R714" i="14"/>
  <c r="P714" i="14"/>
  <c r="BI712" i="14"/>
  <c r="BH712" i="14"/>
  <c r="BG712" i="14"/>
  <c r="BF712" i="14"/>
  <c r="T712" i="14"/>
  <c r="R712" i="14"/>
  <c r="P712" i="14"/>
  <c r="BI710" i="14"/>
  <c r="BH710" i="14"/>
  <c r="BG710" i="14"/>
  <c r="BF710" i="14"/>
  <c r="T710" i="14"/>
  <c r="R710" i="14"/>
  <c r="P710" i="14"/>
  <c r="BI706" i="14"/>
  <c r="BH706" i="14"/>
  <c r="BG706" i="14"/>
  <c r="BF706" i="14"/>
  <c r="T706" i="14"/>
  <c r="R706" i="14"/>
  <c r="P706" i="14"/>
  <c r="BI702" i="14"/>
  <c r="BH702" i="14"/>
  <c r="BG702" i="14"/>
  <c r="BF702" i="14"/>
  <c r="T702" i="14"/>
  <c r="R702" i="14"/>
  <c r="P702" i="14"/>
  <c r="BI697" i="14"/>
  <c r="BH697" i="14"/>
  <c r="BG697" i="14"/>
  <c r="BF697" i="14"/>
  <c r="T697" i="14"/>
  <c r="R697" i="14"/>
  <c r="P697" i="14"/>
  <c r="BI695" i="14"/>
  <c r="BH695" i="14"/>
  <c r="BG695" i="14"/>
  <c r="BF695" i="14"/>
  <c r="T695" i="14"/>
  <c r="R695" i="14"/>
  <c r="P695" i="14"/>
  <c r="BI691" i="14"/>
  <c r="BH691" i="14"/>
  <c r="BG691" i="14"/>
  <c r="BF691" i="14"/>
  <c r="T691" i="14"/>
  <c r="R691" i="14"/>
  <c r="P691" i="14"/>
  <c r="BI689" i="14"/>
  <c r="BH689" i="14"/>
  <c r="BG689" i="14"/>
  <c r="BF689" i="14"/>
  <c r="T689" i="14"/>
  <c r="R689" i="14"/>
  <c r="P689" i="14"/>
  <c r="BI685" i="14"/>
  <c r="BH685" i="14"/>
  <c r="BG685" i="14"/>
  <c r="BF685" i="14"/>
  <c r="T685" i="14"/>
  <c r="R685" i="14"/>
  <c r="P685" i="14"/>
  <c r="BI681" i="14"/>
  <c r="BH681" i="14"/>
  <c r="BG681" i="14"/>
  <c r="BF681" i="14"/>
  <c r="T681" i="14"/>
  <c r="R681" i="14"/>
  <c r="P681" i="14"/>
  <c r="BI677" i="14"/>
  <c r="BH677" i="14"/>
  <c r="BG677" i="14"/>
  <c r="BF677" i="14"/>
  <c r="T677" i="14"/>
  <c r="R677" i="14"/>
  <c r="P677" i="14"/>
  <c r="BI673" i="14"/>
  <c r="BH673" i="14"/>
  <c r="BG673" i="14"/>
  <c r="BF673" i="14"/>
  <c r="T673" i="14"/>
  <c r="R673" i="14"/>
  <c r="P673" i="14"/>
  <c r="BI664" i="14"/>
  <c r="BH664" i="14"/>
  <c r="BG664" i="14"/>
  <c r="BF664" i="14"/>
  <c r="T664" i="14"/>
  <c r="R664" i="14"/>
  <c r="P664" i="14"/>
  <c r="BI659" i="14"/>
  <c r="BH659" i="14"/>
  <c r="BG659" i="14"/>
  <c r="BF659" i="14"/>
  <c r="T659" i="14"/>
  <c r="R659" i="14"/>
  <c r="P659" i="14"/>
  <c r="BI655" i="14"/>
  <c r="BH655" i="14"/>
  <c r="BG655" i="14"/>
  <c r="BF655" i="14"/>
  <c r="T655" i="14"/>
  <c r="R655" i="14"/>
  <c r="P655" i="14"/>
  <c r="BI650" i="14"/>
  <c r="BH650" i="14"/>
  <c r="BG650" i="14"/>
  <c r="BF650" i="14"/>
  <c r="T650" i="14"/>
  <c r="R650" i="14"/>
  <c r="P650" i="14"/>
  <c r="BI645" i="14"/>
  <c r="BH645" i="14"/>
  <c r="BG645" i="14"/>
  <c r="BF645" i="14"/>
  <c r="T645" i="14"/>
  <c r="R645" i="14"/>
  <c r="P645" i="14"/>
  <c r="BI643" i="14"/>
  <c r="BH643" i="14"/>
  <c r="BG643" i="14"/>
  <c r="BF643" i="14"/>
  <c r="T643" i="14"/>
  <c r="R643" i="14"/>
  <c r="P643" i="14"/>
  <c r="BI641" i="14"/>
  <c r="BH641" i="14"/>
  <c r="BG641" i="14"/>
  <c r="BF641" i="14"/>
  <c r="T641" i="14"/>
  <c r="R641" i="14"/>
  <c r="P641" i="14"/>
  <c r="BI637" i="14"/>
  <c r="BH637" i="14"/>
  <c r="BG637" i="14"/>
  <c r="BF637" i="14"/>
  <c r="T637" i="14"/>
  <c r="R637" i="14"/>
  <c r="P637" i="14"/>
  <c r="BI633" i="14"/>
  <c r="BH633" i="14"/>
  <c r="BG633" i="14"/>
  <c r="BF633" i="14"/>
  <c r="T633" i="14"/>
  <c r="R633" i="14"/>
  <c r="P633" i="14"/>
  <c r="BI629" i="14"/>
  <c r="BH629" i="14"/>
  <c r="BG629" i="14"/>
  <c r="BF629" i="14"/>
  <c r="T629" i="14"/>
  <c r="R629" i="14"/>
  <c r="P629" i="14"/>
  <c r="BI627" i="14"/>
  <c r="BH627" i="14"/>
  <c r="BG627" i="14"/>
  <c r="BF627" i="14"/>
  <c r="T627" i="14"/>
  <c r="R627" i="14"/>
  <c r="P627" i="14"/>
  <c r="BI623" i="14"/>
  <c r="BH623" i="14"/>
  <c r="BG623" i="14"/>
  <c r="BF623" i="14"/>
  <c r="T623" i="14"/>
  <c r="R623" i="14"/>
  <c r="P623" i="14"/>
  <c r="BI619" i="14"/>
  <c r="BH619" i="14"/>
  <c r="BG619" i="14"/>
  <c r="BF619" i="14"/>
  <c r="T619" i="14"/>
  <c r="R619" i="14"/>
  <c r="P619" i="14"/>
  <c r="BI617" i="14"/>
  <c r="BH617" i="14"/>
  <c r="BG617" i="14"/>
  <c r="BF617" i="14"/>
  <c r="T617" i="14"/>
  <c r="R617" i="14"/>
  <c r="P617" i="14"/>
  <c r="BI613" i="14"/>
  <c r="BH613" i="14"/>
  <c r="BG613" i="14"/>
  <c r="BF613" i="14"/>
  <c r="T613" i="14"/>
  <c r="R613" i="14"/>
  <c r="P613" i="14"/>
  <c r="BI611" i="14"/>
  <c r="BH611" i="14"/>
  <c r="BG611" i="14"/>
  <c r="BF611" i="14"/>
  <c r="T611" i="14"/>
  <c r="R611" i="14"/>
  <c r="P611" i="14"/>
  <c r="BI607" i="14"/>
  <c r="BH607" i="14"/>
  <c r="BG607" i="14"/>
  <c r="BF607" i="14"/>
  <c r="T607" i="14"/>
  <c r="R607" i="14"/>
  <c r="P607" i="14"/>
  <c r="BI600" i="14"/>
  <c r="BH600" i="14"/>
  <c r="BG600" i="14"/>
  <c r="BF600" i="14"/>
  <c r="T600" i="14"/>
  <c r="R600" i="14"/>
  <c r="P600" i="14"/>
  <c r="BI596" i="14"/>
  <c r="BH596" i="14"/>
  <c r="BG596" i="14"/>
  <c r="BF596" i="14"/>
  <c r="T596" i="14"/>
  <c r="R596" i="14"/>
  <c r="P596" i="14"/>
  <c r="BI592" i="14"/>
  <c r="BH592" i="14"/>
  <c r="BG592" i="14"/>
  <c r="BF592" i="14"/>
  <c r="T592" i="14"/>
  <c r="R592" i="14"/>
  <c r="P592" i="14"/>
  <c r="BI588" i="14"/>
  <c r="BH588" i="14"/>
  <c r="BG588" i="14"/>
  <c r="BF588" i="14"/>
  <c r="T588" i="14"/>
  <c r="R588" i="14"/>
  <c r="P588" i="14"/>
  <c r="BI581" i="14"/>
  <c r="BH581" i="14"/>
  <c r="BG581" i="14"/>
  <c r="BF581" i="14"/>
  <c r="T581" i="14"/>
  <c r="R581" i="14"/>
  <c r="P581" i="14"/>
  <c r="BI577" i="14"/>
  <c r="BH577" i="14"/>
  <c r="BG577" i="14"/>
  <c r="BF577" i="14"/>
  <c r="T577" i="14"/>
  <c r="R577" i="14"/>
  <c r="P577" i="14"/>
  <c r="BI575" i="14"/>
  <c r="BH575" i="14"/>
  <c r="BG575" i="14"/>
  <c r="BF575" i="14"/>
  <c r="T575" i="14"/>
  <c r="R575" i="14"/>
  <c r="P575" i="14"/>
  <c r="BI571" i="14"/>
  <c r="BH571" i="14"/>
  <c r="BG571" i="14"/>
  <c r="BF571" i="14"/>
  <c r="T571" i="14"/>
  <c r="R571" i="14"/>
  <c r="P571" i="14"/>
  <c r="BI567" i="14"/>
  <c r="BH567" i="14"/>
  <c r="BG567" i="14"/>
  <c r="BF567" i="14"/>
  <c r="T567" i="14"/>
  <c r="R567" i="14"/>
  <c r="P567" i="14"/>
  <c r="BI563" i="14"/>
  <c r="BH563" i="14"/>
  <c r="BG563" i="14"/>
  <c r="BF563" i="14"/>
  <c r="T563" i="14"/>
  <c r="R563" i="14"/>
  <c r="P563" i="14"/>
  <c r="BI559" i="14"/>
  <c r="BH559" i="14"/>
  <c r="BG559" i="14"/>
  <c r="BF559" i="14"/>
  <c r="T559" i="14"/>
  <c r="R559" i="14"/>
  <c r="P559" i="14"/>
  <c r="BI555" i="14"/>
  <c r="BH555" i="14"/>
  <c r="BG555" i="14"/>
  <c r="BF555" i="14"/>
  <c r="T555" i="14"/>
  <c r="R555" i="14"/>
  <c r="P555" i="14"/>
  <c r="BI551" i="14"/>
  <c r="BH551" i="14"/>
  <c r="BG551" i="14"/>
  <c r="BF551" i="14"/>
  <c r="T551" i="14"/>
  <c r="R551" i="14"/>
  <c r="P551" i="14"/>
  <c r="BI547" i="14"/>
  <c r="BH547" i="14"/>
  <c r="BG547" i="14"/>
  <c r="BF547" i="14"/>
  <c r="T547" i="14"/>
  <c r="R547" i="14"/>
  <c r="P547" i="14"/>
  <c r="BI541" i="14"/>
  <c r="BH541" i="14"/>
  <c r="BG541" i="14"/>
  <c r="BF541" i="14"/>
  <c r="T541" i="14"/>
  <c r="R541" i="14"/>
  <c r="P541" i="14"/>
  <c r="BI537" i="14"/>
  <c r="BH537" i="14"/>
  <c r="BG537" i="14"/>
  <c r="BF537" i="14"/>
  <c r="T537" i="14"/>
  <c r="R537" i="14"/>
  <c r="P537" i="14"/>
  <c r="BI535" i="14"/>
  <c r="BH535" i="14"/>
  <c r="BG535" i="14"/>
  <c r="BF535" i="14"/>
  <c r="T535" i="14"/>
  <c r="R535" i="14"/>
  <c r="P535" i="14"/>
  <c r="BI531" i="14"/>
  <c r="BH531" i="14"/>
  <c r="BG531" i="14"/>
  <c r="BF531" i="14"/>
  <c r="T531" i="14"/>
  <c r="R531" i="14"/>
  <c r="P531" i="14"/>
  <c r="BI529" i="14"/>
  <c r="BH529" i="14"/>
  <c r="BG529" i="14"/>
  <c r="BF529" i="14"/>
  <c r="T529" i="14"/>
  <c r="R529" i="14"/>
  <c r="P529" i="14"/>
  <c r="BI525" i="14"/>
  <c r="BH525" i="14"/>
  <c r="BG525" i="14"/>
  <c r="BF525" i="14"/>
  <c r="T525" i="14"/>
  <c r="R525" i="14"/>
  <c r="P525" i="14"/>
  <c r="BI521" i="14"/>
  <c r="BH521" i="14"/>
  <c r="BG521" i="14"/>
  <c r="BF521" i="14"/>
  <c r="T521" i="14"/>
  <c r="R521" i="14"/>
  <c r="P521" i="14"/>
  <c r="BI511" i="14"/>
  <c r="BH511" i="14"/>
  <c r="BG511" i="14"/>
  <c r="BF511" i="14"/>
  <c r="T511" i="14"/>
  <c r="R511" i="14"/>
  <c r="P511" i="14"/>
  <c r="BI507" i="14"/>
  <c r="BH507" i="14"/>
  <c r="BG507" i="14"/>
  <c r="BF507" i="14"/>
  <c r="T507" i="14"/>
  <c r="R507" i="14"/>
  <c r="P507" i="14"/>
  <c r="BI503" i="14"/>
  <c r="BH503" i="14"/>
  <c r="BG503" i="14"/>
  <c r="BF503" i="14"/>
  <c r="T503" i="14"/>
  <c r="R503" i="14"/>
  <c r="P503" i="14"/>
  <c r="BI499" i="14"/>
  <c r="BH499" i="14"/>
  <c r="BG499" i="14"/>
  <c r="BF499" i="14"/>
  <c r="T499" i="14"/>
  <c r="R499" i="14"/>
  <c r="P499" i="14"/>
  <c r="BI495" i="14"/>
  <c r="BH495" i="14"/>
  <c r="BG495" i="14"/>
  <c r="BF495" i="14"/>
  <c r="T495" i="14"/>
  <c r="R495" i="14"/>
  <c r="P495" i="14"/>
  <c r="BI491" i="14"/>
  <c r="BH491" i="14"/>
  <c r="BG491" i="14"/>
  <c r="BF491" i="14"/>
  <c r="T491" i="14"/>
  <c r="R491" i="14"/>
  <c r="P491" i="14"/>
  <c r="BI487" i="14"/>
  <c r="BH487" i="14"/>
  <c r="BG487" i="14"/>
  <c r="BF487" i="14"/>
  <c r="T487" i="14"/>
  <c r="R487" i="14"/>
  <c r="P487" i="14"/>
  <c r="BI483" i="14"/>
  <c r="BH483" i="14"/>
  <c r="BG483" i="14"/>
  <c r="BF483" i="14"/>
  <c r="T483" i="14"/>
  <c r="R483" i="14"/>
  <c r="P483" i="14"/>
  <c r="BI481" i="14"/>
  <c r="BH481" i="14"/>
  <c r="BG481" i="14"/>
  <c r="BF481" i="14"/>
  <c r="T481" i="14"/>
  <c r="R481" i="14"/>
  <c r="P481" i="14"/>
  <c r="BI477" i="14"/>
  <c r="BH477" i="14"/>
  <c r="BG477" i="14"/>
  <c r="BF477" i="14"/>
  <c r="T477" i="14"/>
  <c r="R477" i="14"/>
  <c r="P477" i="14"/>
  <c r="BI472" i="14"/>
  <c r="BH472" i="14"/>
  <c r="BG472" i="14"/>
  <c r="BF472" i="14"/>
  <c r="T472" i="14"/>
  <c r="R472" i="14"/>
  <c r="P472" i="14"/>
  <c r="BI468" i="14"/>
  <c r="BH468" i="14"/>
  <c r="BG468" i="14"/>
  <c r="BF468" i="14"/>
  <c r="T468" i="14"/>
  <c r="R468" i="14"/>
  <c r="P468" i="14"/>
  <c r="BI466" i="14"/>
  <c r="BH466" i="14"/>
  <c r="BG466" i="14"/>
  <c r="BF466" i="14"/>
  <c r="T466" i="14"/>
  <c r="R466" i="14"/>
  <c r="P466" i="14"/>
  <c r="BI462" i="14"/>
  <c r="BH462" i="14"/>
  <c r="BG462" i="14"/>
  <c r="BF462" i="14"/>
  <c r="T462" i="14"/>
  <c r="R462" i="14"/>
  <c r="P462" i="14"/>
  <c r="BI460" i="14"/>
  <c r="BH460" i="14"/>
  <c r="BG460" i="14"/>
  <c r="BF460" i="14"/>
  <c r="T460" i="14"/>
  <c r="R460" i="14"/>
  <c r="P460" i="14"/>
  <c r="BI457" i="14"/>
  <c r="BH457" i="14"/>
  <c r="BG457" i="14"/>
  <c r="BF457" i="14"/>
  <c r="T457" i="14"/>
  <c r="R457" i="14"/>
  <c r="P457" i="14"/>
  <c r="BI455" i="14"/>
  <c r="BH455" i="14"/>
  <c r="BG455" i="14"/>
  <c r="BF455" i="14"/>
  <c r="T455" i="14"/>
  <c r="R455" i="14"/>
  <c r="P455" i="14"/>
  <c r="BI453" i="14"/>
  <c r="BH453" i="14"/>
  <c r="BG453" i="14"/>
  <c r="BF453" i="14"/>
  <c r="T453" i="14"/>
  <c r="R453" i="14"/>
  <c r="P453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4" i="14"/>
  <c r="BH444" i="14"/>
  <c r="BG444" i="14"/>
  <c r="BF444" i="14"/>
  <c r="T444" i="14"/>
  <c r="R444" i="14"/>
  <c r="P444" i="14"/>
  <c r="BI439" i="14"/>
  <c r="BH439" i="14"/>
  <c r="BG439" i="14"/>
  <c r="BF439" i="14"/>
  <c r="T439" i="14"/>
  <c r="R439" i="14"/>
  <c r="P439" i="14"/>
  <c r="BI434" i="14"/>
  <c r="BH434" i="14"/>
  <c r="BG434" i="14"/>
  <c r="BF434" i="14"/>
  <c r="T434" i="14"/>
  <c r="R434" i="14"/>
  <c r="P434" i="14"/>
  <c r="BI432" i="14"/>
  <c r="BH432" i="14"/>
  <c r="BG432" i="14"/>
  <c r="BF432" i="14"/>
  <c r="T432" i="14"/>
  <c r="R432" i="14"/>
  <c r="P432" i="14"/>
  <c r="BI425" i="14"/>
  <c r="BH425" i="14"/>
  <c r="BG425" i="14"/>
  <c r="BF425" i="14"/>
  <c r="T425" i="14"/>
  <c r="R425" i="14"/>
  <c r="P425" i="14"/>
  <c r="BI419" i="14"/>
  <c r="BH419" i="14"/>
  <c r="BG419" i="14"/>
  <c r="BF419" i="14"/>
  <c r="T419" i="14"/>
  <c r="R419" i="14"/>
  <c r="P419" i="14"/>
  <c r="BI415" i="14"/>
  <c r="BH415" i="14"/>
  <c r="BG415" i="14"/>
  <c r="BF415" i="14"/>
  <c r="T415" i="14"/>
  <c r="R415" i="14"/>
  <c r="P415" i="14"/>
  <c r="BI413" i="14"/>
  <c r="BH413" i="14"/>
  <c r="BG413" i="14"/>
  <c r="BF413" i="14"/>
  <c r="T413" i="14"/>
  <c r="R413" i="14"/>
  <c r="P413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2" i="14"/>
  <c r="BH402" i="14"/>
  <c r="BG402" i="14"/>
  <c r="BF402" i="14"/>
  <c r="T402" i="14"/>
  <c r="T401" i="14"/>
  <c r="R402" i="14"/>
  <c r="R401" i="14"/>
  <c r="P402" i="14"/>
  <c r="P401" i="14" s="1"/>
  <c r="BI399" i="14"/>
  <c r="BH399" i="14"/>
  <c r="BG399" i="14"/>
  <c r="BF399" i="14"/>
  <c r="T399" i="14"/>
  <c r="R399" i="14"/>
  <c r="P399" i="14"/>
  <c r="BI397" i="14"/>
  <c r="BH397" i="14"/>
  <c r="BG397" i="14"/>
  <c r="BF397" i="14"/>
  <c r="T397" i="14"/>
  <c r="R397" i="14"/>
  <c r="P397" i="14"/>
  <c r="BI395" i="14"/>
  <c r="BH395" i="14"/>
  <c r="BG395" i="14"/>
  <c r="BF395" i="14"/>
  <c r="T395" i="14"/>
  <c r="R395" i="14"/>
  <c r="P395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9" i="14"/>
  <c r="BH379" i="14"/>
  <c r="BG379" i="14"/>
  <c r="BF379" i="14"/>
  <c r="T379" i="14"/>
  <c r="R379" i="14"/>
  <c r="P379" i="14"/>
  <c r="BI377" i="14"/>
  <c r="BH377" i="14"/>
  <c r="BG377" i="14"/>
  <c r="BF377" i="14"/>
  <c r="T377" i="14"/>
  <c r="R377" i="14"/>
  <c r="P377" i="14"/>
  <c r="BI375" i="14"/>
  <c r="BH375" i="14"/>
  <c r="BG375" i="14"/>
  <c r="BF375" i="14"/>
  <c r="T375" i="14"/>
  <c r="R375" i="14"/>
  <c r="P375" i="14"/>
  <c r="BI373" i="14"/>
  <c r="BH373" i="14"/>
  <c r="BG373" i="14"/>
  <c r="BF373" i="14"/>
  <c r="T373" i="14"/>
  <c r="R373" i="14"/>
  <c r="P373" i="14"/>
  <c r="BI371" i="14"/>
  <c r="BH371" i="14"/>
  <c r="BG371" i="14"/>
  <c r="BF371" i="14"/>
  <c r="T371" i="14"/>
  <c r="R371" i="14"/>
  <c r="P371" i="14"/>
  <c r="BI369" i="14"/>
  <c r="BH369" i="14"/>
  <c r="BG369" i="14"/>
  <c r="BF369" i="14"/>
  <c r="T369" i="14"/>
  <c r="R369" i="14"/>
  <c r="P369" i="14"/>
  <c r="BI367" i="14"/>
  <c r="BH367" i="14"/>
  <c r="BG367" i="14"/>
  <c r="BF367" i="14"/>
  <c r="T367" i="14"/>
  <c r="R367" i="14"/>
  <c r="P367" i="14"/>
  <c r="BI365" i="14"/>
  <c r="BH365" i="14"/>
  <c r="BG365" i="14"/>
  <c r="BF365" i="14"/>
  <c r="T365" i="14"/>
  <c r="R365" i="14"/>
  <c r="P365" i="14"/>
  <c r="BI361" i="14"/>
  <c r="BH361" i="14"/>
  <c r="BG361" i="14"/>
  <c r="BF361" i="14"/>
  <c r="T361" i="14"/>
  <c r="R361" i="14"/>
  <c r="P361" i="14"/>
  <c r="BI359" i="14"/>
  <c r="BH359" i="14"/>
  <c r="BG359" i="14"/>
  <c r="BF359" i="14"/>
  <c r="T359" i="14"/>
  <c r="R359" i="14"/>
  <c r="P359" i="14"/>
  <c r="BI357" i="14"/>
  <c r="BH357" i="14"/>
  <c r="BG357" i="14"/>
  <c r="BF357" i="14"/>
  <c r="T357" i="14"/>
  <c r="R357" i="14"/>
  <c r="P357" i="14"/>
  <c r="BI355" i="14"/>
  <c r="BH355" i="14"/>
  <c r="BG355" i="14"/>
  <c r="BF355" i="14"/>
  <c r="T355" i="14"/>
  <c r="R355" i="14"/>
  <c r="P355" i="14"/>
  <c r="BI353" i="14"/>
  <c r="BH353" i="14"/>
  <c r="BG353" i="14"/>
  <c r="BF353" i="14"/>
  <c r="T353" i="14"/>
  <c r="R353" i="14"/>
  <c r="P353" i="14"/>
  <c r="BI351" i="14"/>
  <c r="BH351" i="14"/>
  <c r="BG351" i="14"/>
  <c r="BF351" i="14"/>
  <c r="T351" i="14"/>
  <c r="R351" i="14"/>
  <c r="P351" i="14"/>
  <c r="BI349" i="14"/>
  <c r="BH349" i="14"/>
  <c r="BG349" i="14"/>
  <c r="BF349" i="14"/>
  <c r="T349" i="14"/>
  <c r="R349" i="14"/>
  <c r="P349" i="14"/>
  <c r="BI347" i="14"/>
  <c r="BH347" i="14"/>
  <c r="BG347" i="14"/>
  <c r="BF347" i="14"/>
  <c r="T347" i="14"/>
  <c r="R347" i="14"/>
  <c r="P347" i="14"/>
  <c r="BI345" i="14"/>
  <c r="BH345" i="14"/>
  <c r="BG345" i="14"/>
  <c r="BF345" i="14"/>
  <c r="T345" i="14"/>
  <c r="R345" i="14"/>
  <c r="P345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37" i="14"/>
  <c r="BH337" i="14"/>
  <c r="BG337" i="14"/>
  <c r="BF337" i="14"/>
  <c r="T337" i="14"/>
  <c r="R337" i="14"/>
  <c r="P337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3" i="14"/>
  <c r="BH323" i="14"/>
  <c r="BG323" i="14"/>
  <c r="BF323" i="14"/>
  <c r="T323" i="14"/>
  <c r="R323" i="14"/>
  <c r="P323" i="14"/>
  <c r="BI318" i="14"/>
  <c r="BH318" i="14"/>
  <c r="BG318" i="14"/>
  <c r="BF318" i="14"/>
  <c r="T318" i="14"/>
  <c r="R318" i="14"/>
  <c r="P318" i="14"/>
  <c r="BI316" i="14"/>
  <c r="BH316" i="14"/>
  <c r="BG316" i="14"/>
  <c r="BF316" i="14"/>
  <c r="T316" i="14"/>
  <c r="R316" i="14"/>
  <c r="P316" i="14"/>
  <c r="BI307" i="14"/>
  <c r="BH307" i="14"/>
  <c r="BG307" i="14"/>
  <c r="BF307" i="14"/>
  <c r="T307" i="14"/>
  <c r="R307" i="14"/>
  <c r="P307" i="14"/>
  <c r="BI305" i="14"/>
  <c r="BH305" i="14"/>
  <c r="BG305" i="14"/>
  <c r="BF305" i="14"/>
  <c r="T305" i="14"/>
  <c r="R305" i="14"/>
  <c r="P305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3" i="14"/>
  <c r="BH293" i="14"/>
  <c r="BG293" i="14"/>
  <c r="BF293" i="14"/>
  <c r="T293" i="14"/>
  <c r="R293" i="14"/>
  <c r="P293" i="14"/>
  <c r="BI291" i="14"/>
  <c r="BH291" i="14"/>
  <c r="BG291" i="14"/>
  <c r="BF291" i="14"/>
  <c r="T291" i="14"/>
  <c r="R291" i="14"/>
  <c r="P291" i="14"/>
  <c r="BI278" i="14"/>
  <c r="BH278" i="14"/>
  <c r="BG278" i="14"/>
  <c r="BF278" i="14"/>
  <c r="T278" i="14"/>
  <c r="R278" i="14"/>
  <c r="P278" i="14"/>
  <c r="BI263" i="14"/>
  <c r="BH263" i="14"/>
  <c r="BG263" i="14"/>
  <c r="BF263" i="14"/>
  <c r="T263" i="14"/>
  <c r="R263" i="14"/>
  <c r="P263" i="14"/>
  <c r="BI258" i="14"/>
  <c r="BH258" i="14"/>
  <c r="BG258" i="14"/>
  <c r="BF258" i="14"/>
  <c r="T258" i="14"/>
  <c r="R258" i="14"/>
  <c r="P258" i="14"/>
  <c r="BI253" i="14"/>
  <c r="BH253" i="14"/>
  <c r="BG253" i="14"/>
  <c r="BF253" i="14"/>
  <c r="T253" i="14"/>
  <c r="R253" i="14"/>
  <c r="P253" i="14"/>
  <c r="BI248" i="14"/>
  <c r="BH248" i="14"/>
  <c r="BG248" i="14"/>
  <c r="BF248" i="14"/>
  <c r="T248" i="14"/>
  <c r="R248" i="14"/>
  <c r="P248" i="14"/>
  <c r="BI243" i="14"/>
  <c r="BH243" i="14"/>
  <c r="BG243" i="14"/>
  <c r="BF243" i="14"/>
  <c r="T243" i="14"/>
  <c r="R243" i="14"/>
  <c r="P243" i="14"/>
  <c r="BI237" i="14"/>
  <c r="BH237" i="14"/>
  <c r="BG237" i="14"/>
  <c r="BF237" i="14"/>
  <c r="T237" i="14"/>
  <c r="R237" i="14"/>
  <c r="P237" i="14"/>
  <c r="BI231" i="14"/>
  <c r="BH231" i="14"/>
  <c r="BG231" i="14"/>
  <c r="BF231" i="14"/>
  <c r="T231" i="14"/>
  <c r="R231" i="14"/>
  <c r="P231" i="14"/>
  <c r="BI226" i="14"/>
  <c r="BH226" i="14"/>
  <c r="BG226" i="14"/>
  <c r="BF226" i="14"/>
  <c r="T226" i="14"/>
  <c r="R226" i="14"/>
  <c r="P226" i="14"/>
  <c r="BI221" i="14"/>
  <c r="BH221" i="14"/>
  <c r="BG221" i="14"/>
  <c r="BF221" i="14"/>
  <c r="T221" i="14"/>
  <c r="R221" i="14"/>
  <c r="P221" i="14"/>
  <c r="BI216" i="14"/>
  <c r="BH216" i="14"/>
  <c r="BG216" i="14"/>
  <c r="BF216" i="14"/>
  <c r="T216" i="14"/>
  <c r="R216" i="14"/>
  <c r="P216" i="14"/>
  <c r="BI211" i="14"/>
  <c r="BH211" i="14"/>
  <c r="BG211" i="14"/>
  <c r="BF211" i="14"/>
  <c r="T211" i="14"/>
  <c r="R211" i="14"/>
  <c r="P211" i="14"/>
  <c r="BI201" i="14"/>
  <c r="BH201" i="14"/>
  <c r="BG201" i="14"/>
  <c r="BF201" i="14"/>
  <c r="T201" i="14"/>
  <c r="R201" i="14"/>
  <c r="P201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0" i="14"/>
  <c r="BH160" i="14"/>
  <c r="BG160" i="14"/>
  <c r="BF160" i="14"/>
  <c r="T160" i="14"/>
  <c r="R160" i="14"/>
  <c r="P160" i="14"/>
  <c r="BI155" i="14"/>
  <c r="BH155" i="14"/>
  <c r="BG155" i="14"/>
  <c r="BF155" i="14"/>
  <c r="T155" i="14"/>
  <c r="R155" i="14"/>
  <c r="P155" i="14"/>
  <c r="BI149" i="14"/>
  <c r="BH149" i="14"/>
  <c r="BG149" i="14"/>
  <c r="BF149" i="14"/>
  <c r="T149" i="14"/>
  <c r="R149" i="14"/>
  <c r="P149" i="14"/>
  <c r="BI144" i="14"/>
  <c r="BH144" i="14"/>
  <c r="BG144" i="14"/>
  <c r="BF144" i="14"/>
  <c r="T144" i="14"/>
  <c r="R144" i="14"/>
  <c r="P144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F123" i="14"/>
  <c r="E121" i="14"/>
  <c r="F89" i="14"/>
  <c r="E87" i="14"/>
  <c r="J24" i="14"/>
  <c r="E24" i="14"/>
  <c r="J126" i="14" s="1"/>
  <c r="J23" i="14"/>
  <c r="J21" i="14"/>
  <c r="E21" i="14"/>
  <c r="J125" i="14" s="1"/>
  <c r="J20" i="14"/>
  <c r="J18" i="14"/>
  <c r="E18" i="14"/>
  <c r="F92" i="14" s="1"/>
  <c r="J17" i="14"/>
  <c r="J15" i="14"/>
  <c r="E15" i="14"/>
  <c r="F91" i="14" s="1"/>
  <c r="J14" i="14"/>
  <c r="J12" i="14"/>
  <c r="J123" i="14" s="1"/>
  <c r="E7" i="14"/>
  <c r="E85" i="14" s="1"/>
  <c r="J37" i="13"/>
  <c r="J36" i="13"/>
  <c r="AY106" i="1" s="1"/>
  <c r="J35" i="13"/>
  <c r="AX106" i="1"/>
  <c r="BI1533" i="13"/>
  <c r="BH1533" i="13"/>
  <c r="BG1533" i="13"/>
  <c r="BF1533" i="13"/>
  <c r="T1533" i="13"/>
  <c r="R1533" i="13"/>
  <c r="P1533" i="13"/>
  <c r="BI1531" i="13"/>
  <c r="BH1531" i="13"/>
  <c r="BG1531" i="13"/>
  <c r="BF1531" i="13"/>
  <c r="T1531" i="13"/>
  <c r="R1531" i="13"/>
  <c r="P1531" i="13"/>
  <c r="BI1527" i="13"/>
  <c r="BH1527" i="13"/>
  <c r="BG1527" i="13"/>
  <c r="BF1527" i="13"/>
  <c r="T1527" i="13"/>
  <c r="R1527" i="13"/>
  <c r="P1527" i="13"/>
  <c r="BI1525" i="13"/>
  <c r="BH1525" i="13"/>
  <c r="BG1525" i="13"/>
  <c r="BF1525" i="13"/>
  <c r="T1525" i="13"/>
  <c r="R1525" i="13"/>
  <c r="P1525" i="13"/>
  <c r="BI1521" i="13"/>
  <c r="BH1521" i="13"/>
  <c r="BG1521" i="13"/>
  <c r="BF1521" i="13"/>
  <c r="T1521" i="13"/>
  <c r="R1521" i="13"/>
  <c r="P1521" i="13"/>
  <c r="BI1517" i="13"/>
  <c r="BH1517" i="13"/>
  <c r="BG1517" i="13"/>
  <c r="BF1517" i="13"/>
  <c r="T1517" i="13"/>
  <c r="R1517" i="13"/>
  <c r="P1517" i="13"/>
  <c r="BI1515" i="13"/>
  <c r="BH1515" i="13"/>
  <c r="BG1515" i="13"/>
  <c r="BF1515" i="13"/>
  <c r="T1515" i="13"/>
  <c r="R1515" i="13"/>
  <c r="P1515" i="13"/>
  <c r="BI1511" i="13"/>
  <c r="BH1511" i="13"/>
  <c r="BG1511" i="13"/>
  <c r="BF1511" i="13"/>
  <c r="T1511" i="13"/>
  <c r="R1511" i="13"/>
  <c r="P1511" i="13"/>
  <c r="BI1506" i="13"/>
  <c r="BH1506" i="13"/>
  <c r="BG1506" i="13"/>
  <c r="BF1506" i="13"/>
  <c r="T1506" i="13"/>
  <c r="T1505" i="13" s="1"/>
  <c r="R1506" i="13"/>
  <c r="R1505" i="13"/>
  <c r="P1506" i="13"/>
  <c r="P1505" i="13"/>
  <c r="BI1503" i="13"/>
  <c r="BH1503" i="13"/>
  <c r="BG1503" i="13"/>
  <c r="BF1503" i="13"/>
  <c r="T1503" i="13"/>
  <c r="R1503" i="13"/>
  <c r="P1503" i="13"/>
  <c r="BI1499" i="13"/>
  <c r="BH1499" i="13"/>
  <c r="BG1499" i="13"/>
  <c r="BF1499" i="13"/>
  <c r="T1499" i="13"/>
  <c r="R1499" i="13"/>
  <c r="P1499" i="13"/>
  <c r="BI1497" i="13"/>
  <c r="BH1497" i="13"/>
  <c r="BG1497" i="13"/>
  <c r="BF1497" i="13"/>
  <c r="T1497" i="13"/>
  <c r="R1497" i="13"/>
  <c r="P1497" i="13"/>
  <c r="BI1495" i="13"/>
  <c r="BH1495" i="13"/>
  <c r="BG1495" i="13"/>
  <c r="BF1495" i="13"/>
  <c r="T1495" i="13"/>
  <c r="R1495" i="13"/>
  <c r="P1495" i="13"/>
  <c r="BI1491" i="13"/>
  <c r="BH1491" i="13"/>
  <c r="BG1491" i="13"/>
  <c r="BF1491" i="13"/>
  <c r="T1491" i="13"/>
  <c r="R1491" i="13"/>
  <c r="P1491" i="13"/>
  <c r="BI1487" i="13"/>
  <c r="BH1487" i="13"/>
  <c r="BG1487" i="13"/>
  <c r="BF1487" i="13"/>
  <c r="T1487" i="13"/>
  <c r="R1487" i="13"/>
  <c r="P1487" i="13"/>
  <c r="BI1482" i="13"/>
  <c r="BH1482" i="13"/>
  <c r="BG1482" i="13"/>
  <c r="BF1482" i="13"/>
  <c r="T1482" i="13"/>
  <c r="R1482" i="13"/>
  <c r="P1482" i="13"/>
  <c r="BI1477" i="13"/>
  <c r="BH1477" i="13"/>
  <c r="BG1477" i="13"/>
  <c r="BF1477" i="13"/>
  <c r="T1477" i="13"/>
  <c r="R1477" i="13"/>
  <c r="P1477" i="13"/>
  <c r="BI1471" i="13"/>
  <c r="BH1471" i="13"/>
  <c r="BG1471" i="13"/>
  <c r="BF1471" i="13"/>
  <c r="T1471" i="13"/>
  <c r="R1471" i="13"/>
  <c r="P1471" i="13"/>
  <c r="BI1465" i="13"/>
  <c r="BH1465" i="13"/>
  <c r="BG1465" i="13"/>
  <c r="BF1465" i="13"/>
  <c r="T1465" i="13"/>
  <c r="R1465" i="13"/>
  <c r="P1465" i="13"/>
  <c r="BI1460" i="13"/>
  <c r="BH1460" i="13"/>
  <c r="BG1460" i="13"/>
  <c r="BF1460" i="13"/>
  <c r="T1460" i="13"/>
  <c r="R1460" i="13"/>
  <c r="P1460" i="13"/>
  <c r="BI1458" i="13"/>
  <c r="BH1458" i="13"/>
  <c r="BG1458" i="13"/>
  <c r="BF1458" i="13"/>
  <c r="T1458" i="13"/>
  <c r="R1458" i="13"/>
  <c r="P1458" i="13"/>
  <c r="BI1454" i="13"/>
  <c r="BH1454" i="13"/>
  <c r="BG1454" i="13"/>
  <c r="BF1454" i="13"/>
  <c r="T1454" i="13"/>
  <c r="R1454" i="13"/>
  <c r="P1454" i="13"/>
  <c r="BI1443" i="13"/>
  <c r="BH1443" i="13"/>
  <c r="BG1443" i="13"/>
  <c r="BF1443" i="13"/>
  <c r="T1443" i="13"/>
  <c r="R1443" i="13"/>
  <c r="P1443" i="13"/>
  <c r="BI1434" i="13"/>
  <c r="BH1434" i="13"/>
  <c r="BG1434" i="13"/>
  <c r="BF1434" i="13"/>
  <c r="T1434" i="13"/>
  <c r="R1434" i="13"/>
  <c r="P1434" i="13"/>
  <c r="BI1425" i="13"/>
  <c r="BH1425" i="13"/>
  <c r="BG1425" i="13"/>
  <c r="BF1425" i="13"/>
  <c r="T1425" i="13"/>
  <c r="R1425" i="13"/>
  <c r="P1425" i="13"/>
  <c r="BI1417" i="13"/>
  <c r="BH1417" i="13"/>
  <c r="BG1417" i="13"/>
  <c r="BF1417" i="13"/>
  <c r="T1417" i="13"/>
  <c r="R1417" i="13"/>
  <c r="P1417" i="13"/>
  <c r="BI1415" i="13"/>
  <c r="BH1415" i="13"/>
  <c r="BG1415" i="13"/>
  <c r="BF1415" i="13"/>
  <c r="T1415" i="13"/>
  <c r="R1415" i="13"/>
  <c r="P1415" i="13"/>
  <c r="BI1411" i="13"/>
  <c r="BH1411" i="13"/>
  <c r="BG1411" i="13"/>
  <c r="BF1411" i="13"/>
  <c r="T1411" i="13"/>
  <c r="R1411" i="13"/>
  <c r="P1411" i="13"/>
  <c r="BI1409" i="13"/>
  <c r="BH1409" i="13"/>
  <c r="BG1409" i="13"/>
  <c r="BF1409" i="13"/>
  <c r="T1409" i="13"/>
  <c r="R1409" i="13"/>
  <c r="P1409" i="13"/>
  <c r="BI1405" i="13"/>
  <c r="BH1405" i="13"/>
  <c r="BG1405" i="13"/>
  <c r="BF1405" i="13"/>
  <c r="T1405" i="13"/>
  <c r="R1405" i="13"/>
  <c r="P1405" i="13"/>
  <c r="BI1401" i="13"/>
  <c r="BH1401" i="13"/>
  <c r="BG1401" i="13"/>
  <c r="BF1401" i="13"/>
  <c r="T1401" i="13"/>
  <c r="R1401" i="13"/>
  <c r="P1401" i="13"/>
  <c r="BI1397" i="13"/>
  <c r="BH1397" i="13"/>
  <c r="BG1397" i="13"/>
  <c r="BF1397" i="13"/>
  <c r="T1397" i="13"/>
  <c r="R1397" i="13"/>
  <c r="P1397" i="13"/>
  <c r="BI1395" i="13"/>
  <c r="BH1395" i="13"/>
  <c r="BG1395" i="13"/>
  <c r="BF1395" i="13"/>
  <c r="T1395" i="13"/>
  <c r="R1395" i="13"/>
  <c r="P1395" i="13"/>
  <c r="BI1391" i="13"/>
  <c r="BH1391" i="13"/>
  <c r="BG1391" i="13"/>
  <c r="BF1391" i="13"/>
  <c r="T1391" i="13"/>
  <c r="R1391" i="13"/>
  <c r="P1391" i="13"/>
  <c r="BI1387" i="13"/>
  <c r="BH1387" i="13"/>
  <c r="BG1387" i="13"/>
  <c r="BF1387" i="13"/>
  <c r="T1387" i="13"/>
  <c r="R1387" i="13"/>
  <c r="P1387" i="13"/>
  <c r="BI1385" i="13"/>
  <c r="BH1385" i="13"/>
  <c r="BG1385" i="13"/>
  <c r="BF1385" i="13"/>
  <c r="T1385" i="13"/>
  <c r="R1385" i="13"/>
  <c r="P1385" i="13"/>
  <c r="BI1383" i="13"/>
  <c r="BH1383" i="13"/>
  <c r="BG1383" i="13"/>
  <c r="BF1383" i="13"/>
  <c r="T1383" i="13"/>
  <c r="R1383" i="13"/>
  <c r="P1383" i="13"/>
  <c r="BI1379" i="13"/>
  <c r="BH1379" i="13"/>
  <c r="BG1379" i="13"/>
  <c r="BF1379" i="13"/>
  <c r="T1379" i="13"/>
  <c r="R1379" i="13"/>
  <c r="P1379" i="13"/>
  <c r="BI1377" i="13"/>
  <c r="BH1377" i="13"/>
  <c r="BG1377" i="13"/>
  <c r="BF1377" i="13"/>
  <c r="T1377" i="13"/>
  <c r="R1377" i="13"/>
  <c r="P1377" i="13"/>
  <c r="BI1375" i="13"/>
  <c r="BH1375" i="13"/>
  <c r="BG1375" i="13"/>
  <c r="BF1375" i="13"/>
  <c r="T1375" i="13"/>
  <c r="R1375" i="13"/>
  <c r="P1375" i="13"/>
  <c r="BI1371" i="13"/>
  <c r="BH1371" i="13"/>
  <c r="BG1371" i="13"/>
  <c r="BF1371" i="13"/>
  <c r="T1371" i="13"/>
  <c r="R1371" i="13"/>
  <c r="P1371" i="13"/>
  <c r="BI1369" i="13"/>
  <c r="BH1369" i="13"/>
  <c r="BG1369" i="13"/>
  <c r="BF1369" i="13"/>
  <c r="T1369" i="13"/>
  <c r="R1369" i="13"/>
  <c r="P1369" i="13"/>
  <c r="BI1367" i="13"/>
  <c r="BH1367" i="13"/>
  <c r="BG1367" i="13"/>
  <c r="BF1367" i="13"/>
  <c r="T1367" i="13"/>
  <c r="R1367" i="13"/>
  <c r="P1367" i="13"/>
  <c r="BI1365" i="13"/>
  <c r="BH1365" i="13"/>
  <c r="BG1365" i="13"/>
  <c r="BF1365" i="13"/>
  <c r="T1365" i="13"/>
  <c r="R1365" i="13"/>
  <c r="P1365" i="13"/>
  <c r="BI1361" i="13"/>
  <c r="BH1361" i="13"/>
  <c r="BG1361" i="13"/>
  <c r="BF1361" i="13"/>
  <c r="T1361" i="13"/>
  <c r="R1361" i="13"/>
  <c r="P1361" i="13"/>
  <c r="BI1357" i="13"/>
  <c r="BH1357" i="13"/>
  <c r="BG1357" i="13"/>
  <c r="BF1357" i="13"/>
  <c r="T1357" i="13"/>
  <c r="R1357" i="13"/>
  <c r="P1357" i="13"/>
  <c r="BI1353" i="13"/>
  <c r="BH1353" i="13"/>
  <c r="BG1353" i="13"/>
  <c r="BF1353" i="13"/>
  <c r="T1353" i="13"/>
  <c r="R1353" i="13"/>
  <c r="P1353" i="13"/>
  <c r="BI1349" i="13"/>
  <c r="BH1349" i="13"/>
  <c r="BG1349" i="13"/>
  <c r="BF1349" i="13"/>
  <c r="T1349" i="13"/>
  <c r="R1349" i="13"/>
  <c r="P1349" i="13"/>
  <c r="BI1345" i="13"/>
  <c r="BH1345" i="13"/>
  <c r="BG1345" i="13"/>
  <c r="BF1345" i="13"/>
  <c r="T1345" i="13"/>
  <c r="R1345" i="13"/>
  <c r="P1345" i="13"/>
  <c r="BI1341" i="13"/>
  <c r="BH1341" i="13"/>
  <c r="BG1341" i="13"/>
  <c r="BF1341" i="13"/>
  <c r="T1341" i="13"/>
  <c r="R1341" i="13"/>
  <c r="P1341" i="13"/>
  <c r="BI1337" i="13"/>
  <c r="BH1337" i="13"/>
  <c r="BG1337" i="13"/>
  <c r="BF1337" i="13"/>
  <c r="T1337" i="13"/>
  <c r="R1337" i="13"/>
  <c r="P1337" i="13"/>
  <c r="BI1333" i="13"/>
  <c r="BH1333" i="13"/>
  <c r="BG1333" i="13"/>
  <c r="BF1333" i="13"/>
  <c r="T1333" i="13"/>
  <c r="R1333" i="13"/>
  <c r="P1333" i="13"/>
  <c r="BI1329" i="13"/>
  <c r="BH1329" i="13"/>
  <c r="BG1329" i="13"/>
  <c r="BF1329" i="13"/>
  <c r="T1329" i="13"/>
  <c r="R1329" i="13"/>
  <c r="P1329" i="13"/>
  <c r="BI1325" i="13"/>
  <c r="BH1325" i="13"/>
  <c r="BG1325" i="13"/>
  <c r="BF1325" i="13"/>
  <c r="T1325" i="13"/>
  <c r="R1325" i="13"/>
  <c r="P1325" i="13"/>
  <c r="BI1321" i="13"/>
  <c r="BH1321" i="13"/>
  <c r="BG1321" i="13"/>
  <c r="BF1321" i="13"/>
  <c r="T1321" i="13"/>
  <c r="R1321" i="13"/>
  <c r="P1321" i="13"/>
  <c r="BI1317" i="13"/>
  <c r="BH1317" i="13"/>
  <c r="BG1317" i="13"/>
  <c r="BF1317" i="13"/>
  <c r="T1317" i="13"/>
  <c r="R1317" i="13"/>
  <c r="P1317" i="13"/>
  <c r="BI1310" i="13"/>
  <c r="BH1310" i="13"/>
  <c r="BG1310" i="13"/>
  <c r="BF1310" i="13"/>
  <c r="T1310" i="13"/>
  <c r="R1310" i="13"/>
  <c r="P1310" i="13"/>
  <c r="BI1306" i="13"/>
  <c r="BH1306" i="13"/>
  <c r="BG1306" i="13"/>
  <c r="BF1306" i="13"/>
  <c r="T1306" i="13"/>
  <c r="R1306" i="13"/>
  <c r="P1306" i="13"/>
  <c r="BI1299" i="13"/>
  <c r="BH1299" i="13"/>
  <c r="BG1299" i="13"/>
  <c r="BF1299" i="13"/>
  <c r="T1299" i="13"/>
  <c r="R1299" i="13"/>
  <c r="P1299" i="13"/>
  <c r="BI1291" i="13"/>
  <c r="BH1291" i="13"/>
  <c r="BG1291" i="13"/>
  <c r="BF1291" i="13"/>
  <c r="T1291" i="13"/>
  <c r="R1291" i="13"/>
  <c r="P1291" i="13"/>
  <c r="BI1286" i="13"/>
  <c r="BH1286" i="13"/>
  <c r="BG1286" i="13"/>
  <c r="BF1286" i="13"/>
  <c r="T1286" i="13"/>
  <c r="R1286" i="13"/>
  <c r="P1286" i="13"/>
  <c r="BI1282" i="13"/>
  <c r="BH1282" i="13"/>
  <c r="BG1282" i="13"/>
  <c r="BF1282" i="13"/>
  <c r="T1282" i="13"/>
  <c r="R1282" i="13"/>
  <c r="P1282" i="13"/>
  <c r="BI1277" i="13"/>
  <c r="BH1277" i="13"/>
  <c r="BG1277" i="13"/>
  <c r="BF1277" i="13"/>
  <c r="T1277" i="13"/>
  <c r="R1277" i="13"/>
  <c r="P1277" i="13"/>
  <c r="BI1273" i="13"/>
  <c r="BH1273" i="13"/>
  <c r="BG1273" i="13"/>
  <c r="BF1273" i="13"/>
  <c r="T1273" i="13"/>
  <c r="R1273" i="13"/>
  <c r="P1273" i="13"/>
  <c r="BI1268" i="13"/>
  <c r="BH1268" i="13"/>
  <c r="BG1268" i="13"/>
  <c r="BF1268" i="13"/>
  <c r="T1268" i="13"/>
  <c r="R1268" i="13"/>
  <c r="P1268" i="13"/>
  <c r="BI1262" i="13"/>
  <c r="BH1262" i="13"/>
  <c r="BG1262" i="13"/>
  <c r="BF1262" i="13"/>
  <c r="T1262" i="13"/>
  <c r="R1262" i="13"/>
  <c r="P1262" i="13"/>
  <c r="BI1258" i="13"/>
  <c r="BH1258" i="13"/>
  <c r="BG1258" i="13"/>
  <c r="BF1258" i="13"/>
  <c r="T1258" i="13"/>
  <c r="R1258" i="13"/>
  <c r="P1258" i="13"/>
  <c r="BI1256" i="13"/>
  <c r="BH1256" i="13"/>
  <c r="BG1256" i="13"/>
  <c r="BF1256" i="13"/>
  <c r="T1256" i="13"/>
  <c r="R1256" i="13"/>
  <c r="P1256" i="13"/>
  <c r="BI1254" i="13"/>
  <c r="BH1254" i="13"/>
  <c r="BG1254" i="13"/>
  <c r="BF1254" i="13"/>
  <c r="T1254" i="13"/>
  <c r="R1254" i="13"/>
  <c r="P1254" i="13"/>
  <c r="BI1248" i="13"/>
  <c r="BH1248" i="13"/>
  <c r="BG1248" i="13"/>
  <c r="BF1248" i="13"/>
  <c r="T1248" i="13"/>
  <c r="R1248" i="13"/>
  <c r="P1248" i="13"/>
  <c r="BI1244" i="13"/>
  <c r="BH1244" i="13"/>
  <c r="BG1244" i="13"/>
  <c r="BF1244" i="13"/>
  <c r="T1244" i="13"/>
  <c r="R1244" i="13"/>
  <c r="P1244" i="13"/>
  <c r="BI1236" i="13"/>
  <c r="BH1236" i="13"/>
  <c r="BG1236" i="13"/>
  <c r="BF1236" i="13"/>
  <c r="T1236" i="13"/>
  <c r="R1236" i="13"/>
  <c r="P1236" i="13"/>
  <c r="BI1218" i="13"/>
  <c r="BH1218" i="13"/>
  <c r="BG1218" i="13"/>
  <c r="BF1218" i="13"/>
  <c r="T1218" i="13"/>
  <c r="R1218" i="13"/>
  <c r="P1218" i="13"/>
  <c r="BI1201" i="13"/>
  <c r="BH1201" i="13"/>
  <c r="BG1201" i="13"/>
  <c r="BF1201" i="13"/>
  <c r="T1201" i="13"/>
  <c r="R1201" i="13"/>
  <c r="P1201" i="13"/>
  <c r="BI1166" i="13"/>
  <c r="BH1166" i="13"/>
  <c r="BG1166" i="13"/>
  <c r="BF1166" i="13"/>
  <c r="T1166" i="13"/>
  <c r="R1166" i="13"/>
  <c r="P1166" i="13"/>
  <c r="BI1148" i="13"/>
  <c r="BH1148" i="13"/>
  <c r="BG1148" i="13"/>
  <c r="BF1148" i="13"/>
  <c r="T1148" i="13"/>
  <c r="R1148" i="13"/>
  <c r="P1148" i="13"/>
  <c r="BI1101" i="13"/>
  <c r="BH1101" i="13"/>
  <c r="BG1101" i="13"/>
  <c r="BF1101" i="13"/>
  <c r="T1101" i="13"/>
  <c r="R1101" i="13"/>
  <c r="P1101" i="13"/>
  <c r="BI1082" i="13"/>
  <c r="BH1082" i="13"/>
  <c r="BG1082" i="13"/>
  <c r="BF1082" i="13"/>
  <c r="T1082" i="13"/>
  <c r="R1082" i="13"/>
  <c r="P1082" i="13"/>
  <c r="BI1038" i="13"/>
  <c r="BH1038" i="13"/>
  <c r="BG1038" i="13"/>
  <c r="BF1038" i="13"/>
  <c r="T1038" i="13"/>
  <c r="R1038" i="13"/>
  <c r="P1038" i="13"/>
  <c r="BI1020" i="13"/>
  <c r="BH1020" i="13"/>
  <c r="BG1020" i="13"/>
  <c r="BF1020" i="13"/>
  <c r="T1020" i="13"/>
  <c r="R1020" i="13"/>
  <c r="P1020" i="13"/>
  <c r="BI1018" i="13"/>
  <c r="BH1018" i="13"/>
  <c r="BG1018" i="13"/>
  <c r="BF1018" i="13"/>
  <c r="T1018" i="13"/>
  <c r="R1018" i="13"/>
  <c r="P1018" i="13"/>
  <c r="BI1016" i="13"/>
  <c r="BH1016" i="13"/>
  <c r="BG1016" i="13"/>
  <c r="BF1016" i="13"/>
  <c r="T1016" i="13"/>
  <c r="R1016" i="13"/>
  <c r="P1016" i="13"/>
  <c r="BI1014" i="13"/>
  <c r="BH1014" i="13"/>
  <c r="BG1014" i="13"/>
  <c r="BF1014" i="13"/>
  <c r="T1014" i="13"/>
  <c r="R1014" i="13"/>
  <c r="P1014" i="13"/>
  <c r="BI1012" i="13"/>
  <c r="BH1012" i="13"/>
  <c r="BG1012" i="13"/>
  <c r="BF1012" i="13"/>
  <c r="T1012" i="13"/>
  <c r="R1012" i="13"/>
  <c r="P1012" i="13"/>
  <c r="BI1008" i="13"/>
  <c r="BH1008" i="13"/>
  <c r="BG1008" i="13"/>
  <c r="BF1008" i="13"/>
  <c r="T1008" i="13"/>
  <c r="R1008" i="13"/>
  <c r="P1008" i="13"/>
  <c r="BI1006" i="13"/>
  <c r="BH1006" i="13"/>
  <c r="BG1006" i="13"/>
  <c r="BF1006" i="13"/>
  <c r="T1006" i="13"/>
  <c r="R1006" i="13"/>
  <c r="P1006" i="13"/>
  <c r="BI1002" i="13"/>
  <c r="BH1002" i="13"/>
  <c r="BG1002" i="13"/>
  <c r="BF1002" i="13"/>
  <c r="T1002" i="13"/>
  <c r="R1002" i="13"/>
  <c r="P1002" i="13"/>
  <c r="BI1000" i="13"/>
  <c r="BH1000" i="13"/>
  <c r="BG1000" i="13"/>
  <c r="BF1000" i="13"/>
  <c r="T1000" i="13"/>
  <c r="R1000" i="13"/>
  <c r="P1000" i="13"/>
  <c r="BI998" i="13"/>
  <c r="BH998" i="13"/>
  <c r="BG998" i="13"/>
  <c r="BF998" i="13"/>
  <c r="T998" i="13"/>
  <c r="R998" i="13"/>
  <c r="P998" i="13"/>
  <c r="BI993" i="13"/>
  <c r="BH993" i="13"/>
  <c r="BG993" i="13"/>
  <c r="BF993" i="13"/>
  <c r="T993" i="13"/>
  <c r="R993" i="13"/>
  <c r="P993" i="13"/>
  <c r="BI991" i="13"/>
  <c r="BH991" i="13"/>
  <c r="BG991" i="13"/>
  <c r="BF991" i="13"/>
  <c r="T991" i="13"/>
  <c r="R991" i="13"/>
  <c r="P991" i="13"/>
  <c r="BI985" i="13"/>
  <c r="BH985" i="13"/>
  <c r="BG985" i="13"/>
  <c r="BF985" i="13"/>
  <c r="T985" i="13"/>
  <c r="R985" i="13"/>
  <c r="P985" i="13"/>
  <c r="BI983" i="13"/>
  <c r="BH983" i="13"/>
  <c r="BG983" i="13"/>
  <c r="BF983" i="13"/>
  <c r="T983" i="13"/>
  <c r="R983" i="13"/>
  <c r="P983" i="13"/>
  <c r="BI978" i="13"/>
  <c r="BH978" i="13"/>
  <c r="BG978" i="13"/>
  <c r="BF978" i="13"/>
  <c r="T978" i="13"/>
  <c r="R978" i="13"/>
  <c r="P978" i="13"/>
  <c r="BI968" i="13"/>
  <c r="BH968" i="13"/>
  <c r="BG968" i="13"/>
  <c r="BF968" i="13"/>
  <c r="T968" i="13"/>
  <c r="R968" i="13"/>
  <c r="P968" i="13"/>
  <c r="BI966" i="13"/>
  <c r="BH966" i="13"/>
  <c r="BG966" i="13"/>
  <c r="BF966" i="13"/>
  <c r="T966" i="13"/>
  <c r="R966" i="13"/>
  <c r="P966" i="13"/>
  <c r="BI953" i="13"/>
  <c r="BH953" i="13"/>
  <c r="BG953" i="13"/>
  <c r="BF953" i="13"/>
  <c r="T953" i="13"/>
  <c r="R953" i="13"/>
  <c r="P953" i="13"/>
  <c r="BI951" i="13"/>
  <c r="BH951" i="13"/>
  <c r="BG951" i="13"/>
  <c r="BF951" i="13"/>
  <c r="T951" i="13"/>
  <c r="R951" i="13"/>
  <c r="P951" i="13"/>
  <c r="BI937" i="13"/>
  <c r="BH937" i="13"/>
  <c r="BG937" i="13"/>
  <c r="BF937" i="13"/>
  <c r="T937" i="13"/>
  <c r="R937" i="13"/>
  <c r="P937" i="13"/>
  <c r="BI931" i="13"/>
  <c r="BH931" i="13"/>
  <c r="BG931" i="13"/>
  <c r="BF931" i="13"/>
  <c r="T931" i="13"/>
  <c r="R931" i="13"/>
  <c r="P931" i="13"/>
  <c r="BI925" i="13"/>
  <c r="BH925" i="13"/>
  <c r="BG925" i="13"/>
  <c r="BF925" i="13"/>
  <c r="T925" i="13"/>
  <c r="R925" i="13"/>
  <c r="P925" i="13"/>
  <c r="BI918" i="13"/>
  <c r="BH918" i="13"/>
  <c r="BG918" i="13"/>
  <c r="BF918" i="13"/>
  <c r="T918" i="13"/>
  <c r="R918" i="13"/>
  <c r="P918" i="13"/>
  <c r="BI912" i="13"/>
  <c r="BH912" i="13"/>
  <c r="BG912" i="13"/>
  <c r="BF912" i="13"/>
  <c r="T912" i="13"/>
  <c r="R912" i="13"/>
  <c r="P912" i="13"/>
  <c r="BI906" i="13"/>
  <c r="BH906" i="13"/>
  <c r="BG906" i="13"/>
  <c r="BF906" i="13"/>
  <c r="T906" i="13"/>
  <c r="R906" i="13"/>
  <c r="P906" i="13"/>
  <c r="BI901" i="13"/>
  <c r="BH901" i="13"/>
  <c r="BG901" i="13"/>
  <c r="BF901" i="13"/>
  <c r="T901" i="13"/>
  <c r="R901" i="13"/>
  <c r="P901" i="13"/>
  <c r="BI895" i="13"/>
  <c r="BH895" i="13"/>
  <c r="BG895" i="13"/>
  <c r="BF895" i="13"/>
  <c r="T895" i="13"/>
  <c r="R895" i="13"/>
  <c r="P895" i="13"/>
  <c r="BI889" i="13"/>
  <c r="BH889" i="13"/>
  <c r="BG889" i="13"/>
  <c r="BF889" i="13"/>
  <c r="T889" i="13"/>
  <c r="R889" i="13"/>
  <c r="P889" i="13"/>
  <c r="BI885" i="13"/>
  <c r="BH885" i="13"/>
  <c r="BG885" i="13"/>
  <c r="BF885" i="13"/>
  <c r="T885" i="13"/>
  <c r="R885" i="13"/>
  <c r="P885" i="13"/>
  <c r="BI876" i="13"/>
  <c r="BH876" i="13"/>
  <c r="BG876" i="13"/>
  <c r="BF876" i="13"/>
  <c r="T876" i="13"/>
  <c r="R876" i="13"/>
  <c r="P876" i="13"/>
  <c r="BI872" i="13"/>
  <c r="BH872" i="13"/>
  <c r="BG872" i="13"/>
  <c r="BF872" i="13"/>
  <c r="T872" i="13"/>
  <c r="R872" i="13"/>
  <c r="P872" i="13"/>
  <c r="BI861" i="13"/>
  <c r="BH861" i="13"/>
  <c r="BG861" i="13"/>
  <c r="BF861" i="13"/>
  <c r="T861" i="13"/>
  <c r="R861" i="13"/>
  <c r="P861" i="13"/>
  <c r="BI859" i="13"/>
  <c r="BH859" i="13"/>
  <c r="BG859" i="13"/>
  <c r="BF859" i="13"/>
  <c r="T859" i="13"/>
  <c r="R859" i="13"/>
  <c r="P859" i="13"/>
  <c r="BI855" i="13"/>
  <c r="BH855" i="13"/>
  <c r="BG855" i="13"/>
  <c r="BF855" i="13"/>
  <c r="T855" i="13"/>
  <c r="R855" i="13"/>
  <c r="P855" i="13"/>
  <c r="BI846" i="13"/>
  <c r="BH846" i="13"/>
  <c r="BG846" i="13"/>
  <c r="BF846" i="13"/>
  <c r="T846" i="13"/>
  <c r="R846" i="13"/>
  <c r="P846" i="13"/>
  <c r="BI842" i="13"/>
  <c r="BH842" i="13"/>
  <c r="BG842" i="13"/>
  <c r="BF842" i="13"/>
  <c r="T842" i="13"/>
  <c r="R842" i="13"/>
  <c r="P842" i="13"/>
  <c r="BI833" i="13"/>
  <c r="BH833" i="13"/>
  <c r="BG833" i="13"/>
  <c r="BF833" i="13"/>
  <c r="T833" i="13"/>
  <c r="R833" i="13"/>
  <c r="P833" i="13"/>
  <c r="BI829" i="13"/>
  <c r="BH829" i="13"/>
  <c r="BG829" i="13"/>
  <c r="BF829" i="13"/>
  <c r="T829" i="13"/>
  <c r="R829" i="13"/>
  <c r="P829" i="13"/>
  <c r="BI820" i="13"/>
  <c r="BH820" i="13"/>
  <c r="BG820" i="13"/>
  <c r="BF820" i="13"/>
  <c r="T820" i="13"/>
  <c r="R820" i="13"/>
  <c r="P820" i="13"/>
  <c r="BI813" i="13"/>
  <c r="BH813" i="13"/>
  <c r="BG813" i="13"/>
  <c r="BF813" i="13"/>
  <c r="T813" i="13"/>
  <c r="R813" i="13"/>
  <c r="P813" i="13"/>
  <c r="BI799" i="13"/>
  <c r="BH799" i="13"/>
  <c r="BG799" i="13"/>
  <c r="BF799" i="13"/>
  <c r="T799" i="13"/>
  <c r="R799" i="13"/>
  <c r="P799" i="13"/>
  <c r="BI792" i="13"/>
  <c r="BH792" i="13"/>
  <c r="BG792" i="13"/>
  <c r="BF792" i="13"/>
  <c r="T792" i="13"/>
  <c r="R792" i="13"/>
  <c r="P792" i="13"/>
  <c r="BI778" i="13"/>
  <c r="BH778" i="13"/>
  <c r="BG778" i="13"/>
  <c r="BF778" i="13"/>
  <c r="T778" i="13"/>
  <c r="R778" i="13"/>
  <c r="P778" i="13"/>
  <c r="BI774" i="13"/>
  <c r="BH774" i="13"/>
  <c r="BG774" i="13"/>
  <c r="BF774" i="13"/>
  <c r="T774" i="13"/>
  <c r="R774" i="13"/>
  <c r="P774" i="13"/>
  <c r="BI763" i="13"/>
  <c r="BH763" i="13"/>
  <c r="BG763" i="13"/>
  <c r="BF763" i="13"/>
  <c r="T763" i="13"/>
  <c r="R763" i="13"/>
  <c r="P763" i="13"/>
  <c r="BI760" i="13"/>
  <c r="BH760" i="13"/>
  <c r="BG760" i="13"/>
  <c r="BF760" i="13"/>
  <c r="T760" i="13"/>
  <c r="R760" i="13"/>
  <c r="P760" i="13"/>
  <c r="BI758" i="13"/>
  <c r="BH758" i="13"/>
  <c r="BG758" i="13"/>
  <c r="BF758" i="13"/>
  <c r="T758" i="13"/>
  <c r="R758" i="13"/>
  <c r="P758" i="13"/>
  <c r="BI756" i="13"/>
  <c r="BH756" i="13"/>
  <c r="BG756" i="13"/>
  <c r="BF756" i="13"/>
  <c r="T756" i="13"/>
  <c r="R756" i="13"/>
  <c r="P756" i="13"/>
  <c r="BI753" i="13"/>
  <c r="BH753" i="13"/>
  <c r="BG753" i="13"/>
  <c r="BF753" i="13"/>
  <c r="T753" i="13"/>
  <c r="R753" i="13"/>
  <c r="P753" i="13"/>
  <c r="BI751" i="13"/>
  <c r="BH751" i="13"/>
  <c r="BG751" i="13"/>
  <c r="BF751" i="13"/>
  <c r="T751" i="13"/>
  <c r="R751" i="13"/>
  <c r="P751" i="13"/>
  <c r="BI749" i="13"/>
  <c r="BH749" i="13"/>
  <c r="BG749" i="13"/>
  <c r="BF749" i="13"/>
  <c r="T749" i="13"/>
  <c r="R749" i="13"/>
  <c r="P749" i="13"/>
  <c r="BI747" i="13"/>
  <c r="BH747" i="13"/>
  <c r="BG747" i="13"/>
  <c r="BF747" i="13"/>
  <c r="T747" i="13"/>
  <c r="R747" i="13"/>
  <c r="P747" i="13"/>
  <c r="BI745" i="13"/>
  <c r="BH745" i="13"/>
  <c r="BG745" i="13"/>
  <c r="BF745" i="13"/>
  <c r="T745" i="13"/>
  <c r="R745" i="13"/>
  <c r="P745" i="13"/>
  <c r="BI743" i="13"/>
  <c r="BH743" i="13"/>
  <c r="BG743" i="13"/>
  <c r="BF743" i="13"/>
  <c r="T743" i="13"/>
  <c r="R743" i="13"/>
  <c r="P743" i="13"/>
  <c r="BI741" i="13"/>
  <c r="BH741" i="13"/>
  <c r="BG741" i="13"/>
  <c r="BF741" i="13"/>
  <c r="T741" i="13"/>
  <c r="R741" i="13"/>
  <c r="P741" i="13"/>
  <c r="BI739" i="13"/>
  <c r="BH739" i="13"/>
  <c r="BG739" i="13"/>
  <c r="BF739" i="13"/>
  <c r="T739" i="13"/>
  <c r="R739" i="13"/>
  <c r="P739" i="13"/>
  <c r="BI737" i="13"/>
  <c r="BH737" i="13"/>
  <c r="BG737" i="13"/>
  <c r="BF737" i="13"/>
  <c r="T737" i="13"/>
  <c r="R737" i="13"/>
  <c r="P737" i="13"/>
  <c r="BI733" i="13"/>
  <c r="BH733" i="13"/>
  <c r="BG733" i="13"/>
  <c r="BF733" i="13"/>
  <c r="T733" i="13"/>
  <c r="R733" i="13"/>
  <c r="P733" i="13"/>
  <c r="BI729" i="13"/>
  <c r="BH729" i="13"/>
  <c r="BG729" i="13"/>
  <c r="BF729" i="13"/>
  <c r="T729" i="13"/>
  <c r="R729" i="13"/>
  <c r="P729" i="13"/>
  <c r="BI727" i="13"/>
  <c r="BH727" i="13"/>
  <c r="BG727" i="13"/>
  <c r="BF727" i="13"/>
  <c r="T727" i="13"/>
  <c r="R727" i="13"/>
  <c r="P727" i="13"/>
  <c r="BI725" i="13"/>
  <c r="BH725" i="13"/>
  <c r="BG725" i="13"/>
  <c r="BF725" i="13"/>
  <c r="T725" i="13"/>
  <c r="R725" i="13"/>
  <c r="P725" i="13"/>
  <c r="BI723" i="13"/>
  <c r="BH723" i="13"/>
  <c r="BG723" i="13"/>
  <c r="BF723" i="13"/>
  <c r="T723" i="13"/>
  <c r="R723" i="13"/>
  <c r="P723" i="13"/>
  <c r="BI721" i="13"/>
  <c r="BH721" i="13"/>
  <c r="BG721" i="13"/>
  <c r="BF721" i="13"/>
  <c r="T721" i="13"/>
  <c r="R721" i="13"/>
  <c r="P721" i="13"/>
  <c r="BI718" i="13"/>
  <c r="BH718" i="13"/>
  <c r="BG718" i="13"/>
  <c r="BF718" i="13"/>
  <c r="T718" i="13"/>
  <c r="R718" i="13"/>
  <c r="P718" i="13"/>
  <c r="BI716" i="13"/>
  <c r="BH716" i="13"/>
  <c r="BG716" i="13"/>
  <c r="BF716" i="13"/>
  <c r="T716" i="13"/>
  <c r="R716" i="13"/>
  <c r="P716" i="13"/>
  <c r="BI714" i="13"/>
  <c r="BH714" i="13"/>
  <c r="BG714" i="13"/>
  <c r="BF714" i="13"/>
  <c r="T714" i="13"/>
  <c r="R714" i="13"/>
  <c r="P714" i="13"/>
  <c r="BI706" i="13"/>
  <c r="BH706" i="13"/>
  <c r="BG706" i="13"/>
  <c r="BF706" i="13"/>
  <c r="T706" i="13"/>
  <c r="R706" i="13"/>
  <c r="P706" i="13"/>
  <c r="BI702" i="13"/>
  <c r="BH702" i="13"/>
  <c r="BG702" i="13"/>
  <c r="BF702" i="13"/>
  <c r="T702" i="13"/>
  <c r="R702" i="13"/>
  <c r="P702" i="13"/>
  <c r="BI698" i="13"/>
  <c r="BH698" i="13"/>
  <c r="BG698" i="13"/>
  <c r="BF698" i="13"/>
  <c r="T698" i="13"/>
  <c r="R698" i="13"/>
  <c r="P698" i="13"/>
  <c r="BI695" i="13"/>
  <c r="BH695" i="13"/>
  <c r="BG695" i="13"/>
  <c r="BF695" i="13"/>
  <c r="T695" i="13"/>
  <c r="R695" i="13"/>
  <c r="P695" i="13"/>
  <c r="BI693" i="13"/>
  <c r="BH693" i="13"/>
  <c r="BG693" i="13"/>
  <c r="BF693" i="13"/>
  <c r="T693" i="13"/>
  <c r="R693" i="13"/>
  <c r="P693" i="13"/>
  <c r="BI691" i="13"/>
  <c r="BH691" i="13"/>
  <c r="BG691" i="13"/>
  <c r="BF691" i="13"/>
  <c r="T691" i="13"/>
  <c r="R691" i="13"/>
  <c r="P691" i="13"/>
  <c r="BI689" i="13"/>
  <c r="BH689" i="13"/>
  <c r="BG689" i="13"/>
  <c r="BF689" i="13"/>
  <c r="T689" i="13"/>
  <c r="R689" i="13"/>
  <c r="P689" i="13"/>
  <c r="BI687" i="13"/>
  <c r="BH687" i="13"/>
  <c r="BG687" i="13"/>
  <c r="BF687" i="13"/>
  <c r="T687" i="13"/>
  <c r="R687" i="13"/>
  <c r="P687" i="13"/>
  <c r="BI685" i="13"/>
  <c r="BH685" i="13"/>
  <c r="BG685" i="13"/>
  <c r="BF685" i="13"/>
  <c r="T685" i="13"/>
  <c r="R685" i="13"/>
  <c r="P685" i="13"/>
  <c r="BI683" i="13"/>
  <c r="BH683" i="13"/>
  <c r="BG683" i="13"/>
  <c r="BF683" i="13"/>
  <c r="T683" i="13"/>
  <c r="R683" i="13"/>
  <c r="P683" i="13"/>
  <c r="BI681" i="13"/>
  <c r="BH681" i="13"/>
  <c r="BG681" i="13"/>
  <c r="BF681" i="13"/>
  <c r="T681" i="13"/>
  <c r="R681" i="13"/>
  <c r="P681" i="13"/>
  <c r="BI677" i="13"/>
  <c r="BH677" i="13"/>
  <c r="BG677" i="13"/>
  <c r="BF677" i="13"/>
  <c r="T677" i="13"/>
  <c r="R677" i="13"/>
  <c r="P677" i="13"/>
  <c r="BI670" i="13"/>
  <c r="BH670" i="13"/>
  <c r="BG670" i="13"/>
  <c r="BF670" i="13"/>
  <c r="T670" i="13"/>
  <c r="R670" i="13"/>
  <c r="P670" i="13"/>
  <c r="BI668" i="13"/>
  <c r="BH668" i="13"/>
  <c r="BG668" i="13"/>
  <c r="BF668" i="13"/>
  <c r="T668" i="13"/>
  <c r="R668" i="13"/>
  <c r="P668" i="13"/>
  <c r="BI666" i="13"/>
  <c r="BH666" i="13"/>
  <c r="BG666" i="13"/>
  <c r="BF666" i="13"/>
  <c r="T666" i="13"/>
  <c r="R666" i="13"/>
  <c r="P666" i="13"/>
  <c r="BI664" i="13"/>
  <c r="BH664" i="13"/>
  <c r="BG664" i="13"/>
  <c r="BF664" i="13"/>
  <c r="T664" i="13"/>
  <c r="R664" i="13"/>
  <c r="P664" i="13"/>
  <c r="BI662" i="13"/>
  <c r="BH662" i="13"/>
  <c r="BG662" i="13"/>
  <c r="BF662" i="13"/>
  <c r="T662" i="13"/>
  <c r="R662" i="13"/>
  <c r="P662" i="13"/>
  <c r="BI660" i="13"/>
  <c r="BH660" i="13"/>
  <c r="BG660" i="13"/>
  <c r="BF660" i="13"/>
  <c r="T660" i="13"/>
  <c r="R660" i="13"/>
  <c r="P660" i="13"/>
  <c r="BI639" i="13"/>
  <c r="BH639" i="13"/>
  <c r="BG639" i="13"/>
  <c r="BF639" i="13"/>
  <c r="T639" i="13"/>
  <c r="R639" i="13"/>
  <c r="P639" i="13"/>
  <c r="BI637" i="13"/>
  <c r="BH637" i="13"/>
  <c r="BG637" i="13"/>
  <c r="BF637" i="13"/>
  <c r="T637" i="13"/>
  <c r="R637" i="13"/>
  <c r="P637" i="13"/>
  <c r="BI628" i="13"/>
  <c r="BH628" i="13"/>
  <c r="BG628" i="13"/>
  <c r="BF628" i="13"/>
  <c r="T628" i="13"/>
  <c r="R628" i="13"/>
  <c r="P628" i="13"/>
  <c r="BI624" i="13"/>
  <c r="BH624" i="13"/>
  <c r="BG624" i="13"/>
  <c r="BF624" i="13"/>
  <c r="T624" i="13"/>
  <c r="R624" i="13"/>
  <c r="P624" i="13"/>
  <c r="BI622" i="13"/>
  <c r="BH622" i="13"/>
  <c r="BG622" i="13"/>
  <c r="BF622" i="13"/>
  <c r="T622" i="13"/>
  <c r="R622" i="13"/>
  <c r="P622" i="13"/>
  <c r="BI620" i="13"/>
  <c r="BH620" i="13"/>
  <c r="BG620" i="13"/>
  <c r="BF620" i="13"/>
  <c r="T620" i="13"/>
  <c r="R620" i="13"/>
  <c r="P620" i="13"/>
  <c r="BI612" i="13"/>
  <c r="BH612" i="13"/>
  <c r="BG612" i="13"/>
  <c r="BF612" i="13"/>
  <c r="T612" i="13"/>
  <c r="R612" i="13"/>
  <c r="P612" i="13"/>
  <c r="BI604" i="13"/>
  <c r="BH604" i="13"/>
  <c r="BG604" i="13"/>
  <c r="BF604" i="13"/>
  <c r="T604" i="13"/>
  <c r="R604" i="13"/>
  <c r="P604" i="13"/>
  <c r="BI599" i="13"/>
  <c r="BH599" i="13"/>
  <c r="BG599" i="13"/>
  <c r="BF599" i="13"/>
  <c r="T599" i="13"/>
  <c r="R599" i="13"/>
  <c r="P599" i="13"/>
  <c r="BI597" i="13"/>
  <c r="BH597" i="13"/>
  <c r="BG597" i="13"/>
  <c r="BF597" i="13"/>
  <c r="T597" i="13"/>
  <c r="R597" i="13"/>
  <c r="P597" i="13"/>
  <c r="BI595" i="13"/>
  <c r="BH595" i="13"/>
  <c r="BG595" i="13"/>
  <c r="BF595" i="13"/>
  <c r="T595" i="13"/>
  <c r="R595" i="13"/>
  <c r="P595" i="13"/>
  <c r="BI593" i="13"/>
  <c r="BH593" i="13"/>
  <c r="BG593" i="13"/>
  <c r="BF593" i="13"/>
  <c r="T593" i="13"/>
  <c r="R593" i="13"/>
  <c r="P593" i="13"/>
  <c r="BI589" i="13"/>
  <c r="BH589" i="13"/>
  <c r="BG589" i="13"/>
  <c r="BF589" i="13"/>
  <c r="T589" i="13"/>
  <c r="R589" i="13"/>
  <c r="P589" i="13"/>
  <c r="BI587" i="13"/>
  <c r="BH587" i="13"/>
  <c r="BG587" i="13"/>
  <c r="BF587" i="13"/>
  <c r="T587" i="13"/>
  <c r="R587" i="13"/>
  <c r="P587" i="13"/>
  <c r="BI585" i="13"/>
  <c r="BH585" i="13"/>
  <c r="BG585" i="13"/>
  <c r="BF585" i="13"/>
  <c r="T585" i="13"/>
  <c r="R585" i="13"/>
  <c r="P585" i="13"/>
  <c r="BI579" i="13"/>
  <c r="BH579" i="13"/>
  <c r="BG579" i="13"/>
  <c r="BF579" i="13"/>
  <c r="T579" i="13"/>
  <c r="R579" i="13"/>
  <c r="P579" i="13"/>
  <c r="BI577" i="13"/>
  <c r="BH577" i="13"/>
  <c r="BG577" i="13"/>
  <c r="BF577" i="13"/>
  <c r="T577" i="13"/>
  <c r="R577" i="13"/>
  <c r="P577" i="13"/>
  <c r="BI571" i="13"/>
  <c r="BH571" i="13"/>
  <c r="BG571" i="13"/>
  <c r="BF571" i="13"/>
  <c r="T571" i="13"/>
  <c r="R571" i="13"/>
  <c r="P571" i="13"/>
  <c r="BI569" i="13"/>
  <c r="BH569" i="13"/>
  <c r="BG569" i="13"/>
  <c r="BF569" i="13"/>
  <c r="T569" i="13"/>
  <c r="R569" i="13"/>
  <c r="P569" i="13"/>
  <c r="BI565" i="13"/>
  <c r="BH565" i="13"/>
  <c r="BG565" i="13"/>
  <c r="BF565" i="13"/>
  <c r="T565" i="13"/>
  <c r="R565" i="13"/>
  <c r="P565" i="13"/>
  <c r="BI563" i="13"/>
  <c r="BH563" i="13"/>
  <c r="BG563" i="13"/>
  <c r="BF563" i="13"/>
  <c r="T563" i="13"/>
  <c r="R563" i="13"/>
  <c r="P563" i="13"/>
  <c r="BI561" i="13"/>
  <c r="BH561" i="13"/>
  <c r="BG561" i="13"/>
  <c r="BF561" i="13"/>
  <c r="T561" i="13"/>
  <c r="R561" i="13"/>
  <c r="P561" i="13"/>
  <c r="BI556" i="13"/>
  <c r="BH556" i="13"/>
  <c r="BG556" i="13"/>
  <c r="BF556" i="13"/>
  <c r="T556" i="13"/>
  <c r="R556" i="13"/>
  <c r="P556" i="13"/>
  <c r="BI552" i="13"/>
  <c r="BH552" i="13"/>
  <c r="BG552" i="13"/>
  <c r="BF552" i="13"/>
  <c r="T552" i="13"/>
  <c r="R552" i="13"/>
  <c r="P552" i="13"/>
  <c r="BI550" i="13"/>
  <c r="BH550" i="13"/>
  <c r="BG550" i="13"/>
  <c r="BF550" i="13"/>
  <c r="T550" i="13"/>
  <c r="R550" i="13"/>
  <c r="P550" i="13"/>
  <c r="BI548" i="13"/>
  <c r="BH548" i="13"/>
  <c r="BG548" i="13"/>
  <c r="BF548" i="13"/>
  <c r="T548" i="13"/>
  <c r="R548" i="13"/>
  <c r="P548" i="13"/>
  <c r="BI546" i="13"/>
  <c r="BH546" i="13"/>
  <c r="BG546" i="13"/>
  <c r="BF546" i="13"/>
  <c r="T546" i="13"/>
  <c r="R546" i="13"/>
  <c r="P546" i="13"/>
  <c r="BI544" i="13"/>
  <c r="BH544" i="13"/>
  <c r="BG544" i="13"/>
  <c r="BF544" i="13"/>
  <c r="T544" i="13"/>
  <c r="R544" i="13"/>
  <c r="P544" i="13"/>
  <c r="BI542" i="13"/>
  <c r="BH542" i="13"/>
  <c r="BG542" i="13"/>
  <c r="BF542" i="13"/>
  <c r="T542" i="13"/>
  <c r="R542" i="13"/>
  <c r="P542" i="13"/>
  <c r="BI540" i="13"/>
  <c r="BH540" i="13"/>
  <c r="BG540" i="13"/>
  <c r="BF540" i="13"/>
  <c r="T540" i="13"/>
  <c r="R540" i="13"/>
  <c r="P540" i="13"/>
  <c r="BI538" i="13"/>
  <c r="BH538" i="13"/>
  <c r="BG538" i="13"/>
  <c r="BF538" i="13"/>
  <c r="T538" i="13"/>
  <c r="R538" i="13"/>
  <c r="P538" i="13"/>
  <c r="BI536" i="13"/>
  <c r="BH536" i="13"/>
  <c r="BG536" i="13"/>
  <c r="BF536" i="13"/>
  <c r="T536" i="13"/>
  <c r="R536" i="13"/>
  <c r="P536" i="13"/>
  <c r="BI534" i="13"/>
  <c r="BH534" i="13"/>
  <c r="BG534" i="13"/>
  <c r="BF534" i="13"/>
  <c r="T534" i="13"/>
  <c r="R534" i="13"/>
  <c r="P534" i="13"/>
  <c r="BI532" i="13"/>
  <c r="BH532" i="13"/>
  <c r="BG532" i="13"/>
  <c r="BF532" i="13"/>
  <c r="T532" i="13"/>
  <c r="R532" i="13"/>
  <c r="P532" i="13"/>
  <c r="BI530" i="13"/>
  <c r="BH530" i="13"/>
  <c r="BG530" i="13"/>
  <c r="BF530" i="13"/>
  <c r="T530" i="13"/>
  <c r="R530" i="13"/>
  <c r="P530" i="13"/>
  <c r="BI528" i="13"/>
  <c r="BH528" i="13"/>
  <c r="BG528" i="13"/>
  <c r="BF528" i="13"/>
  <c r="T528" i="13"/>
  <c r="R528" i="13"/>
  <c r="P528" i="13"/>
  <c r="BI526" i="13"/>
  <c r="BH526" i="13"/>
  <c r="BG526" i="13"/>
  <c r="BF526" i="13"/>
  <c r="T526" i="13"/>
  <c r="R526" i="13"/>
  <c r="P526" i="13"/>
  <c r="BI524" i="13"/>
  <c r="BH524" i="13"/>
  <c r="BG524" i="13"/>
  <c r="BF524" i="13"/>
  <c r="T524" i="13"/>
  <c r="R524" i="13"/>
  <c r="P524" i="13"/>
  <c r="BI522" i="13"/>
  <c r="BH522" i="13"/>
  <c r="BG522" i="13"/>
  <c r="BF522" i="13"/>
  <c r="T522" i="13"/>
  <c r="R522" i="13"/>
  <c r="P522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8" i="13"/>
  <c r="BH508" i="13"/>
  <c r="BG508" i="13"/>
  <c r="BF508" i="13"/>
  <c r="T508" i="13"/>
  <c r="R508" i="13"/>
  <c r="P508" i="13"/>
  <c r="BI506" i="13"/>
  <c r="BH506" i="13"/>
  <c r="BG506" i="13"/>
  <c r="BF506" i="13"/>
  <c r="T506" i="13"/>
  <c r="R506" i="13"/>
  <c r="P506" i="13"/>
  <c r="BI504" i="13"/>
  <c r="BH504" i="13"/>
  <c r="BG504" i="13"/>
  <c r="BF504" i="13"/>
  <c r="T504" i="13"/>
  <c r="R504" i="13"/>
  <c r="P504" i="13"/>
  <c r="BI502" i="13"/>
  <c r="BH502" i="13"/>
  <c r="BG502" i="13"/>
  <c r="BF502" i="13"/>
  <c r="T502" i="13"/>
  <c r="R502" i="13"/>
  <c r="P502" i="13"/>
  <c r="BI500" i="13"/>
  <c r="BH500" i="13"/>
  <c r="BG500" i="13"/>
  <c r="BF500" i="13"/>
  <c r="T500" i="13"/>
  <c r="R500" i="13"/>
  <c r="P500" i="13"/>
  <c r="BI498" i="13"/>
  <c r="BH498" i="13"/>
  <c r="BG498" i="13"/>
  <c r="BF498" i="13"/>
  <c r="T498" i="13"/>
  <c r="R498" i="13"/>
  <c r="P498" i="13"/>
  <c r="BI496" i="13"/>
  <c r="BH496" i="13"/>
  <c r="BG496" i="13"/>
  <c r="BF496" i="13"/>
  <c r="T496" i="13"/>
  <c r="R496" i="13"/>
  <c r="P496" i="13"/>
  <c r="BI494" i="13"/>
  <c r="BH494" i="13"/>
  <c r="BG494" i="13"/>
  <c r="BF494" i="13"/>
  <c r="T494" i="13"/>
  <c r="R494" i="13"/>
  <c r="P494" i="13"/>
  <c r="BI481" i="13"/>
  <c r="BH481" i="13"/>
  <c r="BG481" i="13"/>
  <c r="BF481" i="13"/>
  <c r="T481" i="13"/>
  <c r="R481" i="13"/>
  <c r="P481" i="13"/>
  <c r="BI478" i="13"/>
  <c r="BH478" i="13"/>
  <c r="BG478" i="13"/>
  <c r="BF478" i="13"/>
  <c r="T478" i="13"/>
  <c r="R478" i="13"/>
  <c r="P478" i="13"/>
  <c r="BI476" i="13"/>
  <c r="BH476" i="13"/>
  <c r="BG476" i="13"/>
  <c r="BF476" i="13"/>
  <c r="T476" i="13"/>
  <c r="R476" i="13"/>
  <c r="P476" i="13"/>
  <c r="BI474" i="13"/>
  <c r="BH474" i="13"/>
  <c r="BG474" i="13"/>
  <c r="BF474" i="13"/>
  <c r="T474" i="13"/>
  <c r="R474" i="13"/>
  <c r="P474" i="13"/>
  <c r="BI472" i="13"/>
  <c r="BH472" i="13"/>
  <c r="BG472" i="13"/>
  <c r="BF472" i="13"/>
  <c r="T472" i="13"/>
  <c r="R472" i="13"/>
  <c r="P472" i="13"/>
  <c r="BI470" i="13"/>
  <c r="BH470" i="13"/>
  <c r="BG470" i="13"/>
  <c r="BF470" i="13"/>
  <c r="T470" i="13"/>
  <c r="R470" i="13"/>
  <c r="P470" i="13"/>
  <c r="BI468" i="13"/>
  <c r="BH468" i="13"/>
  <c r="BG468" i="13"/>
  <c r="BF468" i="13"/>
  <c r="T468" i="13"/>
  <c r="R468" i="13"/>
  <c r="P468" i="13"/>
  <c r="BI466" i="13"/>
  <c r="BH466" i="13"/>
  <c r="BG466" i="13"/>
  <c r="BF466" i="13"/>
  <c r="T466" i="13"/>
  <c r="R466" i="13"/>
  <c r="P466" i="13"/>
  <c r="BI464" i="13"/>
  <c r="BH464" i="13"/>
  <c r="BG464" i="13"/>
  <c r="BF464" i="13"/>
  <c r="T464" i="13"/>
  <c r="R464" i="13"/>
  <c r="P464" i="13"/>
  <c r="BI462" i="13"/>
  <c r="BH462" i="13"/>
  <c r="BG462" i="13"/>
  <c r="BF462" i="13"/>
  <c r="T462" i="13"/>
  <c r="R462" i="13"/>
  <c r="P462" i="13"/>
  <c r="BI460" i="13"/>
  <c r="BH460" i="13"/>
  <c r="BG460" i="13"/>
  <c r="BF460" i="13"/>
  <c r="T460" i="13"/>
  <c r="R460" i="13"/>
  <c r="P460" i="13"/>
  <c r="BI458" i="13"/>
  <c r="BH458" i="13"/>
  <c r="BG458" i="13"/>
  <c r="BF458" i="13"/>
  <c r="T458" i="13"/>
  <c r="R458" i="13"/>
  <c r="P458" i="13"/>
  <c r="BI456" i="13"/>
  <c r="BH456" i="13"/>
  <c r="BG456" i="13"/>
  <c r="BF456" i="13"/>
  <c r="T456" i="13"/>
  <c r="R456" i="13"/>
  <c r="P456" i="13"/>
  <c r="BI454" i="13"/>
  <c r="BH454" i="13"/>
  <c r="BG454" i="13"/>
  <c r="BF454" i="13"/>
  <c r="T454" i="13"/>
  <c r="R454" i="13"/>
  <c r="P454" i="13"/>
  <c r="BI452" i="13"/>
  <c r="BH452" i="13"/>
  <c r="BG452" i="13"/>
  <c r="BF452" i="13"/>
  <c r="T452" i="13"/>
  <c r="R452" i="13"/>
  <c r="P452" i="13"/>
  <c r="BI450" i="13"/>
  <c r="BH450" i="13"/>
  <c r="BG450" i="13"/>
  <c r="BF450" i="13"/>
  <c r="T450" i="13"/>
  <c r="R450" i="13"/>
  <c r="P450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3" i="13"/>
  <c r="BH393" i="13"/>
  <c r="BG393" i="13"/>
  <c r="BF393" i="13"/>
  <c r="T393" i="13"/>
  <c r="R393" i="13"/>
  <c r="P393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8" i="13"/>
  <c r="BH358" i="13"/>
  <c r="BG358" i="13"/>
  <c r="BF358" i="13"/>
  <c r="T358" i="13"/>
  <c r="R358" i="13"/>
  <c r="P358" i="13"/>
  <c r="BI356" i="13"/>
  <c r="BH356" i="13"/>
  <c r="BG356" i="13"/>
  <c r="BF356" i="13"/>
  <c r="T356" i="13"/>
  <c r="R356" i="13"/>
  <c r="P356" i="13"/>
  <c r="BI354" i="13"/>
  <c r="BH354" i="13"/>
  <c r="BG354" i="13"/>
  <c r="BF354" i="13"/>
  <c r="T354" i="13"/>
  <c r="R354" i="13"/>
  <c r="P354" i="13"/>
  <c r="BI352" i="13"/>
  <c r="BH352" i="13"/>
  <c r="BG352" i="13"/>
  <c r="BF352" i="13"/>
  <c r="T352" i="13"/>
  <c r="R352" i="13"/>
  <c r="P352" i="13"/>
  <c r="BI350" i="13"/>
  <c r="BH350" i="13"/>
  <c r="BG350" i="13"/>
  <c r="BF350" i="13"/>
  <c r="T350" i="13"/>
  <c r="R350" i="13"/>
  <c r="P350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9" i="13"/>
  <c r="BH329" i="13"/>
  <c r="BG329" i="13"/>
  <c r="BF329" i="13"/>
  <c r="T329" i="13"/>
  <c r="R329" i="13"/>
  <c r="P329" i="13"/>
  <c r="BI327" i="13"/>
  <c r="BH327" i="13"/>
  <c r="BG327" i="13"/>
  <c r="BF327" i="13"/>
  <c r="T327" i="13"/>
  <c r="R327" i="13"/>
  <c r="P327" i="13"/>
  <c r="BI325" i="13"/>
  <c r="BH325" i="13"/>
  <c r="BG325" i="13"/>
  <c r="BF325" i="13"/>
  <c r="T325" i="13"/>
  <c r="R325" i="13"/>
  <c r="P325" i="13"/>
  <c r="BI323" i="13"/>
  <c r="BH323" i="13"/>
  <c r="BG323" i="13"/>
  <c r="BF323" i="13"/>
  <c r="T323" i="13"/>
  <c r="R323" i="13"/>
  <c r="P323" i="13"/>
  <c r="BI321" i="13"/>
  <c r="BH321" i="13"/>
  <c r="BG321" i="13"/>
  <c r="BF321" i="13"/>
  <c r="T321" i="13"/>
  <c r="R321" i="13"/>
  <c r="P321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11" i="13"/>
  <c r="BH311" i="13"/>
  <c r="BG311" i="13"/>
  <c r="BF311" i="13"/>
  <c r="T311" i="13"/>
  <c r="R311" i="13"/>
  <c r="P311" i="13"/>
  <c r="BI309" i="13"/>
  <c r="BH309" i="13"/>
  <c r="BG309" i="13"/>
  <c r="BF309" i="13"/>
  <c r="T309" i="13"/>
  <c r="R309" i="13"/>
  <c r="P309" i="13"/>
  <c r="BI289" i="13"/>
  <c r="BH289" i="13"/>
  <c r="BG289" i="13"/>
  <c r="BF289" i="13"/>
  <c r="T289" i="13"/>
  <c r="R289" i="13"/>
  <c r="P289" i="13"/>
  <c r="BI278" i="13"/>
  <c r="BH278" i="13"/>
  <c r="BG278" i="13"/>
  <c r="BF278" i="13"/>
  <c r="T278" i="13"/>
  <c r="R278" i="13"/>
  <c r="P278" i="13"/>
  <c r="BI268" i="13"/>
  <c r="BH268" i="13"/>
  <c r="BG268" i="13"/>
  <c r="BF268" i="13"/>
  <c r="T268" i="13"/>
  <c r="R268" i="13"/>
  <c r="P268" i="13"/>
  <c r="BI248" i="13"/>
  <c r="BH248" i="13"/>
  <c r="BG248" i="13"/>
  <c r="BF248" i="13"/>
  <c r="T248" i="13"/>
  <c r="R248" i="13"/>
  <c r="P248" i="13"/>
  <c r="BI246" i="13"/>
  <c r="BH246" i="13"/>
  <c r="BG246" i="13"/>
  <c r="BF246" i="13"/>
  <c r="T246" i="13"/>
  <c r="R246" i="13"/>
  <c r="P246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37" i="13"/>
  <c r="BH237" i="13"/>
  <c r="BG237" i="13"/>
  <c r="BF237" i="13"/>
  <c r="T237" i="13"/>
  <c r="R237" i="13"/>
  <c r="P237" i="13"/>
  <c r="BI233" i="13"/>
  <c r="BH233" i="13"/>
  <c r="BG233" i="13"/>
  <c r="BF233" i="13"/>
  <c r="T233" i="13"/>
  <c r="R233" i="13"/>
  <c r="P233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3" i="13"/>
  <c r="BH213" i="13"/>
  <c r="BG213" i="13"/>
  <c r="BF213" i="13"/>
  <c r="T213" i="13"/>
  <c r="R213" i="13"/>
  <c r="P213" i="13"/>
  <c r="BI207" i="13"/>
  <c r="BH207" i="13"/>
  <c r="BG207" i="13"/>
  <c r="BF207" i="13"/>
  <c r="T207" i="13"/>
  <c r="R207" i="13"/>
  <c r="P207" i="13"/>
  <c r="BI194" i="13"/>
  <c r="BH194" i="13"/>
  <c r="BG194" i="13"/>
  <c r="BF194" i="13"/>
  <c r="T194" i="13"/>
  <c r="R194" i="13"/>
  <c r="P194" i="13"/>
  <c r="BI181" i="13"/>
  <c r="BH181" i="13"/>
  <c r="BG181" i="13"/>
  <c r="BF181" i="13"/>
  <c r="T181" i="13"/>
  <c r="R181" i="13"/>
  <c r="P181" i="13"/>
  <c r="BI175" i="13"/>
  <c r="BH175" i="13"/>
  <c r="BG175" i="13"/>
  <c r="BF175" i="13"/>
  <c r="T175" i="13"/>
  <c r="R175" i="13"/>
  <c r="P175" i="13"/>
  <c r="BI169" i="13"/>
  <c r="BH169" i="13"/>
  <c r="BG169" i="13"/>
  <c r="BF169" i="13"/>
  <c r="T169" i="13"/>
  <c r="R169" i="13"/>
  <c r="P169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F126" i="13"/>
  <c r="E124" i="13"/>
  <c r="F89" i="13"/>
  <c r="E87" i="13"/>
  <c r="J24" i="13"/>
  <c r="E24" i="13"/>
  <c r="J129" i="13" s="1"/>
  <c r="J23" i="13"/>
  <c r="J21" i="13"/>
  <c r="E21" i="13"/>
  <c r="J91" i="13" s="1"/>
  <c r="J20" i="13"/>
  <c r="J18" i="13"/>
  <c r="E18" i="13"/>
  <c r="F92" i="13" s="1"/>
  <c r="J17" i="13"/>
  <c r="J15" i="13"/>
  <c r="E15" i="13"/>
  <c r="F128" i="13" s="1"/>
  <c r="J14" i="13"/>
  <c r="J12" i="13"/>
  <c r="J126" i="13"/>
  <c r="E7" i="13"/>
  <c r="E122" i="13" s="1"/>
  <c r="J37" i="12"/>
  <c r="J36" i="12"/>
  <c r="AY105" i="1" s="1"/>
  <c r="J35" i="12"/>
  <c r="AX105" i="1"/>
  <c r="BI916" i="12"/>
  <c r="BH916" i="12"/>
  <c r="BG916" i="12"/>
  <c r="BF916" i="12"/>
  <c r="T916" i="12"/>
  <c r="T915" i="12" s="1"/>
  <c r="T914" i="12" s="1"/>
  <c r="R916" i="12"/>
  <c r="R915" i="12"/>
  <c r="R914" i="12" s="1"/>
  <c r="P916" i="12"/>
  <c r="P915" i="12"/>
  <c r="P914" i="12" s="1"/>
  <c r="BI904" i="12"/>
  <c r="BH904" i="12"/>
  <c r="BG904" i="12"/>
  <c r="BF904" i="12"/>
  <c r="T904" i="12"/>
  <c r="R904" i="12"/>
  <c r="P904" i="12"/>
  <c r="BI898" i="12"/>
  <c r="BH898" i="12"/>
  <c r="BG898" i="12"/>
  <c r="BF898" i="12"/>
  <c r="T898" i="12"/>
  <c r="R898" i="12"/>
  <c r="P898" i="12"/>
  <c r="BI892" i="12"/>
  <c r="BH892" i="12"/>
  <c r="BG892" i="12"/>
  <c r="BF892" i="12"/>
  <c r="T892" i="12"/>
  <c r="R892" i="12"/>
  <c r="P892" i="12"/>
  <c r="BI886" i="12"/>
  <c r="BH886" i="12"/>
  <c r="BG886" i="12"/>
  <c r="BF886" i="12"/>
  <c r="T886" i="12"/>
  <c r="R886" i="12"/>
  <c r="P886" i="12"/>
  <c r="BI876" i="12"/>
  <c r="BH876" i="12"/>
  <c r="BG876" i="12"/>
  <c r="BF876" i="12"/>
  <c r="T876" i="12"/>
  <c r="R876" i="12"/>
  <c r="P876" i="12"/>
  <c r="BI866" i="12"/>
  <c r="BH866" i="12"/>
  <c r="BG866" i="12"/>
  <c r="BF866" i="12"/>
  <c r="T866" i="12"/>
  <c r="R866" i="12"/>
  <c r="P866" i="12"/>
  <c r="BI856" i="12"/>
  <c r="BH856" i="12"/>
  <c r="BG856" i="12"/>
  <c r="BF856" i="12"/>
  <c r="T856" i="12"/>
  <c r="R856" i="12"/>
  <c r="P856" i="12"/>
  <c r="BI850" i="12"/>
  <c r="BH850" i="12"/>
  <c r="BG850" i="12"/>
  <c r="BF850" i="12"/>
  <c r="T850" i="12"/>
  <c r="R850" i="12"/>
  <c r="P850" i="12"/>
  <c r="BI844" i="12"/>
  <c r="BH844" i="12"/>
  <c r="BG844" i="12"/>
  <c r="BF844" i="12"/>
  <c r="T844" i="12"/>
  <c r="R844" i="12"/>
  <c r="P844" i="12"/>
  <c r="BI838" i="12"/>
  <c r="BH838" i="12"/>
  <c r="BG838" i="12"/>
  <c r="BF838" i="12"/>
  <c r="T838" i="12"/>
  <c r="R838" i="12"/>
  <c r="P838" i="12"/>
  <c r="BI826" i="12"/>
  <c r="BH826" i="12"/>
  <c r="BG826" i="12"/>
  <c r="BF826" i="12"/>
  <c r="T826" i="12"/>
  <c r="R826" i="12"/>
  <c r="P826" i="12"/>
  <c r="BI819" i="12"/>
  <c r="BH819" i="12"/>
  <c r="BG819" i="12"/>
  <c r="BF819" i="12"/>
  <c r="T819" i="12"/>
  <c r="R819" i="12"/>
  <c r="P819" i="12"/>
  <c r="BI811" i="12"/>
  <c r="BH811" i="12"/>
  <c r="BG811" i="12"/>
  <c r="BF811" i="12"/>
  <c r="T811" i="12"/>
  <c r="R811" i="12"/>
  <c r="P811" i="12"/>
  <c r="BI805" i="12"/>
  <c r="BH805" i="12"/>
  <c r="BG805" i="12"/>
  <c r="BF805" i="12"/>
  <c r="T805" i="12"/>
  <c r="R805" i="12"/>
  <c r="P805" i="12"/>
  <c r="BI799" i="12"/>
  <c r="BH799" i="12"/>
  <c r="BG799" i="12"/>
  <c r="BF799" i="12"/>
  <c r="T799" i="12"/>
  <c r="R799" i="12"/>
  <c r="P799" i="12"/>
  <c r="BI793" i="12"/>
  <c r="BH793" i="12"/>
  <c r="BG793" i="12"/>
  <c r="BF793" i="12"/>
  <c r="T793" i="12"/>
  <c r="R793" i="12"/>
  <c r="P793" i="12"/>
  <c r="BI787" i="12"/>
  <c r="BH787" i="12"/>
  <c r="BG787" i="12"/>
  <c r="BF787" i="12"/>
  <c r="T787" i="12"/>
  <c r="R787" i="12"/>
  <c r="P787" i="12"/>
  <c r="BI781" i="12"/>
  <c r="BH781" i="12"/>
  <c r="BG781" i="12"/>
  <c r="BF781" i="12"/>
  <c r="T781" i="12"/>
  <c r="R781" i="12"/>
  <c r="P781" i="12"/>
  <c r="BI775" i="12"/>
  <c r="BH775" i="12"/>
  <c r="BG775" i="12"/>
  <c r="BF775" i="12"/>
  <c r="T775" i="12"/>
  <c r="R775" i="12"/>
  <c r="P775" i="12"/>
  <c r="BI768" i="12"/>
  <c r="BH768" i="12"/>
  <c r="BG768" i="12"/>
  <c r="BF768" i="12"/>
  <c r="T768" i="12"/>
  <c r="R768" i="12"/>
  <c r="P768" i="12"/>
  <c r="BI761" i="12"/>
  <c r="BH761" i="12"/>
  <c r="BG761" i="12"/>
  <c r="BF761" i="12"/>
  <c r="T761" i="12"/>
  <c r="R761" i="12"/>
  <c r="P761" i="12"/>
  <c r="BI753" i="12"/>
  <c r="BH753" i="12"/>
  <c r="BG753" i="12"/>
  <c r="BF753" i="12"/>
  <c r="T753" i="12"/>
  <c r="R753" i="12"/>
  <c r="P753" i="12"/>
  <c r="BI745" i="12"/>
  <c r="BH745" i="12"/>
  <c r="BG745" i="12"/>
  <c r="BF745" i="12"/>
  <c r="T745" i="12"/>
  <c r="R745" i="12"/>
  <c r="P745" i="12"/>
  <c r="BI737" i="12"/>
  <c r="BH737" i="12"/>
  <c r="BG737" i="12"/>
  <c r="BF737" i="12"/>
  <c r="T737" i="12"/>
  <c r="R737" i="12"/>
  <c r="P737" i="12"/>
  <c r="BI731" i="12"/>
  <c r="BH731" i="12"/>
  <c r="BG731" i="12"/>
  <c r="BF731" i="12"/>
  <c r="T731" i="12"/>
  <c r="R731" i="12"/>
  <c r="P731" i="12"/>
  <c r="BI723" i="12"/>
  <c r="BH723" i="12"/>
  <c r="BG723" i="12"/>
  <c r="BF723" i="12"/>
  <c r="T723" i="12"/>
  <c r="R723" i="12"/>
  <c r="P723" i="12"/>
  <c r="BI715" i="12"/>
  <c r="BH715" i="12"/>
  <c r="BG715" i="12"/>
  <c r="BF715" i="12"/>
  <c r="T715" i="12"/>
  <c r="R715" i="12"/>
  <c r="P715" i="12"/>
  <c r="BI709" i="12"/>
  <c r="BH709" i="12"/>
  <c r="BG709" i="12"/>
  <c r="BF709" i="12"/>
  <c r="T709" i="12"/>
  <c r="R709" i="12"/>
  <c r="P709" i="12"/>
  <c r="BI703" i="12"/>
  <c r="BH703" i="12"/>
  <c r="BG703" i="12"/>
  <c r="BF703" i="12"/>
  <c r="T703" i="12"/>
  <c r="R703" i="12"/>
  <c r="P703" i="12"/>
  <c r="BI697" i="12"/>
  <c r="BH697" i="12"/>
  <c r="BG697" i="12"/>
  <c r="BF697" i="12"/>
  <c r="T697" i="12"/>
  <c r="R697" i="12"/>
  <c r="P697" i="12"/>
  <c r="BI689" i="12"/>
  <c r="BH689" i="12"/>
  <c r="BG689" i="12"/>
  <c r="BF689" i="12"/>
  <c r="T689" i="12"/>
  <c r="R689" i="12"/>
  <c r="P689" i="12"/>
  <c r="BI681" i="12"/>
  <c r="BH681" i="12"/>
  <c r="BG681" i="12"/>
  <c r="BF681" i="12"/>
  <c r="T681" i="12"/>
  <c r="R681" i="12"/>
  <c r="P681" i="12"/>
  <c r="BI673" i="12"/>
  <c r="BH673" i="12"/>
  <c r="BG673" i="12"/>
  <c r="BF673" i="12"/>
  <c r="T673" i="12"/>
  <c r="R673" i="12"/>
  <c r="P673" i="12"/>
  <c r="BI661" i="12"/>
  <c r="BH661" i="12"/>
  <c r="BG661" i="12"/>
  <c r="BF661" i="12"/>
  <c r="T661" i="12"/>
  <c r="R661" i="12"/>
  <c r="P661" i="12"/>
  <c r="BI649" i="12"/>
  <c r="BH649" i="12"/>
  <c r="BG649" i="12"/>
  <c r="BF649" i="12"/>
  <c r="T649" i="12"/>
  <c r="R649" i="12"/>
  <c r="P649" i="12"/>
  <c r="BI640" i="12"/>
  <c r="BH640" i="12"/>
  <c r="BG640" i="12"/>
  <c r="BF640" i="12"/>
  <c r="T640" i="12"/>
  <c r="R640" i="12"/>
  <c r="P640" i="12"/>
  <c r="BI631" i="12"/>
  <c r="BH631" i="12"/>
  <c r="BG631" i="12"/>
  <c r="BF631" i="12"/>
  <c r="T631" i="12"/>
  <c r="R631" i="12"/>
  <c r="P631" i="12"/>
  <c r="BI625" i="12"/>
  <c r="BH625" i="12"/>
  <c r="BG625" i="12"/>
  <c r="BF625" i="12"/>
  <c r="T625" i="12"/>
  <c r="R625" i="12"/>
  <c r="P625" i="12"/>
  <c r="BI619" i="12"/>
  <c r="BH619" i="12"/>
  <c r="BG619" i="12"/>
  <c r="BF619" i="12"/>
  <c r="T619" i="12"/>
  <c r="R619" i="12"/>
  <c r="P619" i="12"/>
  <c r="BI613" i="12"/>
  <c r="BH613" i="12"/>
  <c r="BG613" i="12"/>
  <c r="BF613" i="12"/>
  <c r="T613" i="12"/>
  <c r="R613" i="12"/>
  <c r="P613" i="12"/>
  <c r="BI605" i="12"/>
  <c r="BH605" i="12"/>
  <c r="BG605" i="12"/>
  <c r="BF605" i="12"/>
  <c r="T605" i="12"/>
  <c r="R605" i="12"/>
  <c r="P605" i="12"/>
  <c r="BI597" i="12"/>
  <c r="BH597" i="12"/>
  <c r="BG597" i="12"/>
  <c r="BF597" i="12"/>
  <c r="T597" i="12"/>
  <c r="R597" i="12"/>
  <c r="P597" i="12"/>
  <c r="BI591" i="12"/>
  <c r="BH591" i="12"/>
  <c r="BG591" i="12"/>
  <c r="BF591" i="12"/>
  <c r="T591" i="12"/>
  <c r="R591" i="12"/>
  <c r="P591" i="12"/>
  <c r="BI585" i="12"/>
  <c r="BH585" i="12"/>
  <c r="BG585" i="12"/>
  <c r="BF585" i="12"/>
  <c r="T585" i="12"/>
  <c r="R585" i="12"/>
  <c r="P585" i="12"/>
  <c r="BI579" i="12"/>
  <c r="BH579" i="12"/>
  <c r="BG579" i="12"/>
  <c r="BF579" i="12"/>
  <c r="T579" i="12"/>
  <c r="R579" i="12"/>
  <c r="P579" i="12"/>
  <c r="BI573" i="12"/>
  <c r="BH573" i="12"/>
  <c r="BG573" i="12"/>
  <c r="BF573" i="12"/>
  <c r="T573" i="12"/>
  <c r="R573" i="12"/>
  <c r="P573" i="12"/>
  <c r="BI567" i="12"/>
  <c r="BH567" i="12"/>
  <c r="BG567" i="12"/>
  <c r="BF567" i="12"/>
  <c r="T567" i="12"/>
  <c r="R567" i="12"/>
  <c r="P567" i="12"/>
  <c r="BI561" i="12"/>
  <c r="BH561" i="12"/>
  <c r="BG561" i="12"/>
  <c r="BF561" i="12"/>
  <c r="T561" i="12"/>
  <c r="R561" i="12"/>
  <c r="P561" i="12"/>
  <c r="BI555" i="12"/>
  <c r="BH555" i="12"/>
  <c r="BG555" i="12"/>
  <c r="BF555" i="12"/>
  <c r="T555" i="12"/>
  <c r="R555" i="12"/>
  <c r="P555" i="12"/>
  <c r="BI549" i="12"/>
  <c r="BH549" i="12"/>
  <c r="BG549" i="12"/>
  <c r="BF549" i="12"/>
  <c r="T549" i="12"/>
  <c r="R549" i="12"/>
  <c r="P549" i="12"/>
  <c r="BI541" i="12"/>
  <c r="BH541" i="12"/>
  <c r="BG541" i="12"/>
  <c r="BF541" i="12"/>
  <c r="T541" i="12"/>
  <c r="R541" i="12"/>
  <c r="P541" i="12"/>
  <c r="BI535" i="12"/>
  <c r="BH535" i="12"/>
  <c r="BG535" i="12"/>
  <c r="BF535" i="12"/>
  <c r="T535" i="12"/>
  <c r="R535" i="12"/>
  <c r="P535" i="12"/>
  <c r="BI529" i="12"/>
  <c r="BH529" i="12"/>
  <c r="BG529" i="12"/>
  <c r="BF529" i="12"/>
  <c r="T529" i="12"/>
  <c r="R529" i="12"/>
  <c r="P529" i="12"/>
  <c r="BI523" i="12"/>
  <c r="BH523" i="12"/>
  <c r="BG523" i="12"/>
  <c r="BF523" i="12"/>
  <c r="T523" i="12"/>
  <c r="R523" i="12"/>
  <c r="P523" i="12"/>
  <c r="BI517" i="12"/>
  <c r="BH517" i="12"/>
  <c r="BG517" i="12"/>
  <c r="BF517" i="12"/>
  <c r="T517" i="12"/>
  <c r="R517" i="12"/>
  <c r="P517" i="12"/>
  <c r="BI511" i="12"/>
  <c r="BH511" i="12"/>
  <c r="BG511" i="12"/>
  <c r="BF511" i="12"/>
  <c r="T511" i="12"/>
  <c r="R511" i="12"/>
  <c r="P511" i="12"/>
  <c r="BI505" i="12"/>
  <c r="BH505" i="12"/>
  <c r="BG505" i="12"/>
  <c r="BF505" i="12"/>
  <c r="T505" i="12"/>
  <c r="R505" i="12"/>
  <c r="P505" i="12"/>
  <c r="BI499" i="12"/>
  <c r="BH499" i="12"/>
  <c r="BG499" i="12"/>
  <c r="BF499" i="12"/>
  <c r="T499" i="12"/>
  <c r="R499" i="12"/>
  <c r="P499" i="12"/>
  <c r="BI493" i="12"/>
  <c r="BH493" i="12"/>
  <c r="BG493" i="12"/>
  <c r="BF493" i="12"/>
  <c r="T493" i="12"/>
  <c r="R493" i="12"/>
  <c r="P493" i="12"/>
  <c r="BI487" i="12"/>
  <c r="BH487" i="12"/>
  <c r="BG487" i="12"/>
  <c r="BF487" i="12"/>
  <c r="T487" i="12"/>
  <c r="R487" i="12"/>
  <c r="P487" i="12"/>
  <c r="BI481" i="12"/>
  <c r="BH481" i="12"/>
  <c r="BG481" i="12"/>
  <c r="BF481" i="12"/>
  <c r="T481" i="12"/>
  <c r="R481" i="12"/>
  <c r="P481" i="12"/>
  <c r="BI475" i="12"/>
  <c r="BH475" i="12"/>
  <c r="BG475" i="12"/>
  <c r="BF475" i="12"/>
  <c r="T475" i="12"/>
  <c r="R475" i="12"/>
  <c r="P475" i="12"/>
  <c r="BI469" i="12"/>
  <c r="BH469" i="12"/>
  <c r="BG469" i="12"/>
  <c r="BF469" i="12"/>
  <c r="T469" i="12"/>
  <c r="R469" i="12"/>
  <c r="P469" i="12"/>
  <c r="BI463" i="12"/>
  <c r="BH463" i="12"/>
  <c r="BG463" i="12"/>
  <c r="BF463" i="12"/>
  <c r="T463" i="12"/>
  <c r="R463" i="12"/>
  <c r="P463" i="12"/>
  <c r="BI457" i="12"/>
  <c r="BH457" i="12"/>
  <c r="BG457" i="12"/>
  <c r="BF457" i="12"/>
  <c r="T457" i="12"/>
  <c r="R457" i="12"/>
  <c r="P457" i="12"/>
  <c r="BI451" i="12"/>
  <c r="BH451" i="12"/>
  <c r="BG451" i="12"/>
  <c r="BF451" i="12"/>
  <c r="T451" i="12"/>
  <c r="R451" i="12"/>
  <c r="P451" i="12"/>
  <c r="BI445" i="12"/>
  <c r="BH445" i="12"/>
  <c r="BG445" i="12"/>
  <c r="BF445" i="12"/>
  <c r="T445" i="12"/>
  <c r="R445" i="12"/>
  <c r="P445" i="12"/>
  <c r="BI439" i="12"/>
  <c r="BH439" i="12"/>
  <c r="BG439" i="12"/>
  <c r="BF439" i="12"/>
  <c r="T439" i="12"/>
  <c r="R439" i="12"/>
  <c r="P439" i="12"/>
  <c r="BI433" i="12"/>
  <c r="BH433" i="12"/>
  <c r="BG433" i="12"/>
  <c r="BF433" i="12"/>
  <c r="T433" i="12"/>
  <c r="R433" i="12"/>
  <c r="P433" i="12"/>
  <c r="BI426" i="12"/>
  <c r="BH426" i="12"/>
  <c r="BG426" i="12"/>
  <c r="BF426" i="12"/>
  <c r="T426" i="12"/>
  <c r="R426" i="12"/>
  <c r="P426" i="12"/>
  <c r="BI420" i="12"/>
  <c r="BH420" i="12"/>
  <c r="BG420" i="12"/>
  <c r="BF420" i="12"/>
  <c r="T420" i="12"/>
  <c r="R420" i="12"/>
  <c r="P420" i="12"/>
  <c r="BI414" i="12"/>
  <c r="BH414" i="12"/>
  <c r="BG414" i="12"/>
  <c r="BF414" i="12"/>
  <c r="T414" i="12"/>
  <c r="R414" i="12"/>
  <c r="P414" i="12"/>
  <c r="BI408" i="12"/>
  <c r="BH408" i="12"/>
  <c r="BG408" i="12"/>
  <c r="BF408" i="12"/>
  <c r="T408" i="12"/>
  <c r="R408" i="12"/>
  <c r="P408" i="12"/>
  <c r="BI402" i="12"/>
  <c r="BH402" i="12"/>
  <c r="BG402" i="12"/>
  <c r="BF402" i="12"/>
  <c r="T402" i="12"/>
  <c r="R402" i="12"/>
  <c r="P402" i="12"/>
  <c r="BI396" i="12"/>
  <c r="BH396" i="12"/>
  <c r="BG396" i="12"/>
  <c r="BF396" i="12"/>
  <c r="T396" i="12"/>
  <c r="R396" i="12"/>
  <c r="P396" i="12"/>
  <c r="BI390" i="12"/>
  <c r="BH390" i="12"/>
  <c r="BG390" i="12"/>
  <c r="BF390" i="12"/>
  <c r="T390" i="12"/>
  <c r="R390" i="12"/>
  <c r="P390" i="12"/>
  <c r="BI384" i="12"/>
  <c r="BH384" i="12"/>
  <c r="BG384" i="12"/>
  <c r="BF384" i="12"/>
  <c r="T384" i="12"/>
  <c r="R384" i="12"/>
  <c r="P384" i="12"/>
  <c r="BI378" i="12"/>
  <c r="BH378" i="12"/>
  <c r="BG378" i="12"/>
  <c r="BF378" i="12"/>
  <c r="T378" i="12"/>
  <c r="R378" i="12"/>
  <c r="P378" i="12"/>
  <c r="BI372" i="12"/>
  <c r="BH372" i="12"/>
  <c r="BG372" i="12"/>
  <c r="BF372" i="12"/>
  <c r="T372" i="12"/>
  <c r="R372" i="12"/>
  <c r="P372" i="12"/>
  <c r="BI365" i="12"/>
  <c r="BH365" i="12"/>
  <c r="BG365" i="12"/>
  <c r="BF365" i="12"/>
  <c r="T365" i="12"/>
  <c r="R365" i="12"/>
  <c r="P365" i="12"/>
  <c r="BI358" i="12"/>
  <c r="BH358" i="12"/>
  <c r="BG358" i="12"/>
  <c r="BF358" i="12"/>
  <c r="T358" i="12"/>
  <c r="R358" i="12"/>
  <c r="P358" i="12"/>
  <c r="BI353" i="12"/>
  <c r="BH353" i="12"/>
  <c r="BG353" i="12"/>
  <c r="BF353" i="12"/>
  <c r="T353" i="12"/>
  <c r="R353" i="12"/>
  <c r="P353" i="12"/>
  <c r="BI348" i="12"/>
  <c r="BH348" i="12"/>
  <c r="BG348" i="12"/>
  <c r="BF348" i="12"/>
  <c r="T348" i="12"/>
  <c r="R348" i="12"/>
  <c r="P348" i="12"/>
  <c r="BI340" i="12"/>
  <c r="BH340" i="12"/>
  <c r="BG340" i="12"/>
  <c r="BF340" i="12"/>
  <c r="T340" i="12"/>
  <c r="R340" i="12"/>
  <c r="P340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P325" i="12"/>
  <c r="BI318" i="12"/>
  <c r="BH318" i="12"/>
  <c r="BG318" i="12"/>
  <c r="BF318" i="12"/>
  <c r="T318" i="12"/>
  <c r="R318" i="12"/>
  <c r="P318" i="12"/>
  <c r="BI311" i="12"/>
  <c r="BH311" i="12"/>
  <c r="BG311" i="12"/>
  <c r="BF311" i="12"/>
  <c r="T311" i="12"/>
  <c r="R311" i="12"/>
  <c r="P311" i="12"/>
  <c r="BI304" i="12"/>
  <c r="BH304" i="12"/>
  <c r="BG304" i="12"/>
  <c r="BF304" i="12"/>
  <c r="T304" i="12"/>
  <c r="R304" i="12"/>
  <c r="P304" i="12"/>
  <c r="BI297" i="12"/>
  <c r="BH297" i="12"/>
  <c r="BG297" i="12"/>
  <c r="BF297" i="12"/>
  <c r="T297" i="12"/>
  <c r="R297" i="12"/>
  <c r="P297" i="12"/>
  <c r="BI287" i="12"/>
  <c r="BH287" i="12"/>
  <c r="BG287" i="12"/>
  <c r="BF287" i="12"/>
  <c r="T287" i="12"/>
  <c r="R287" i="12"/>
  <c r="P287" i="12"/>
  <c r="BI275" i="12"/>
  <c r="BH275" i="12"/>
  <c r="BG275" i="12"/>
  <c r="BF275" i="12"/>
  <c r="T275" i="12"/>
  <c r="R275" i="12"/>
  <c r="P275" i="12"/>
  <c r="BI267" i="12"/>
  <c r="BH267" i="12"/>
  <c r="BG267" i="12"/>
  <c r="BF267" i="12"/>
  <c r="T267" i="12"/>
  <c r="R267" i="12"/>
  <c r="P267" i="12"/>
  <c r="BI259" i="12"/>
  <c r="BH259" i="12"/>
  <c r="BG259" i="12"/>
  <c r="BF259" i="12"/>
  <c r="T259" i="12"/>
  <c r="R259" i="12"/>
  <c r="P259" i="12"/>
  <c r="BI253" i="12"/>
  <c r="BH253" i="12"/>
  <c r="BG253" i="12"/>
  <c r="BF253" i="12"/>
  <c r="T253" i="12"/>
  <c r="R253" i="12"/>
  <c r="P253" i="12"/>
  <c r="BI245" i="12"/>
  <c r="BH245" i="12"/>
  <c r="BG245" i="12"/>
  <c r="BF245" i="12"/>
  <c r="T245" i="12"/>
  <c r="R245" i="12"/>
  <c r="P245" i="12"/>
  <c r="BI233" i="12"/>
  <c r="BH233" i="12"/>
  <c r="BG233" i="12"/>
  <c r="BF233" i="12"/>
  <c r="T233" i="12"/>
  <c r="R233" i="12"/>
  <c r="P233" i="12"/>
  <c r="BI223" i="12"/>
  <c r="BH223" i="12"/>
  <c r="BG223" i="12"/>
  <c r="BF223" i="12"/>
  <c r="T223" i="12"/>
  <c r="R223" i="12"/>
  <c r="P223" i="12"/>
  <c r="BI212" i="12"/>
  <c r="BH212" i="12"/>
  <c r="BG212" i="12"/>
  <c r="BF212" i="12"/>
  <c r="T212" i="12"/>
  <c r="R212" i="12"/>
  <c r="P212" i="12"/>
  <c r="BI202" i="12"/>
  <c r="BH202" i="12"/>
  <c r="BG202" i="12"/>
  <c r="BF202" i="12"/>
  <c r="T202" i="12"/>
  <c r="R202" i="12"/>
  <c r="P202" i="12"/>
  <c r="BI187" i="12"/>
  <c r="BH187" i="12"/>
  <c r="BG187" i="12"/>
  <c r="BF187" i="12"/>
  <c r="T187" i="12"/>
  <c r="R187" i="12"/>
  <c r="P187" i="12"/>
  <c r="BI173" i="12"/>
  <c r="BH173" i="12"/>
  <c r="BG173" i="12"/>
  <c r="BF173" i="12"/>
  <c r="T173" i="12"/>
  <c r="R173" i="12"/>
  <c r="P173" i="12"/>
  <c r="BI158" i="12"/>
  <c r="BH158" i="12"/>
  <c r="BG158" i="12"/>
  <c r="BF158" i="12"/>
  <c r="T158" i="12"/>
  <c r="R158" i="12"/>
  <c r="P158" i="12"/>
  <c r="BI144" i="12"/>
  <c r="BH144" i="12"/>
  <c r="BG144" i="12"/>
  <c r="BF144" i="12"/>
  <c r="T144" i="12"/>
  <c r="R144" i="12"/>
  <c r="P144" i="12"/>
  <c r="BI130" i="12"/>
  <c r="BH130" i="12"/>
  <c r="BG130" i="12"/>
  <c r="BF130" i="12"/>
  <c r="T130" i="12"/>
  <c r="R130" i="12"/>
  <c r="P130" i="12"/>
  <c r="F121" i="12"/>
  <c r="E119" i="12"/>
  <c r="F89" i="12"/>
  <c r="E87" i="12"/>
  <c r="J24" i="12"/>
  <c r="E24" i="12"/>
  <c r="J124" i="12" s="1"/>
  <c r="J23" i="12"/>
  <c r="J21" i="12"/>
  <c r="E21" i="12"/>
  <c r="J123" i="12"/>
  <c r="J20" i="12"/>
  <c r="J18" i="12"/>
  <c r="E18" i="12"/>
  <c r="F124" i="12" s="1"/>
  <c r="J17" i="12"/>
  <c r="J15" i="12"/>
  <c r="E15" i="12"/>
  <c r="F123" i="12" s="1"/>
  <c r="J14" i="12"/>
  <c r="J12" i="12"/>
  <c r="J121" i="12"/>
  <c r="E7" i="12"/>
  <c r="E117" i="12" s="1"/>
  <c r="J259" i="11"/>
  <c r="J37" i="11"/>
  <c r="J36" i="11"/>
  <c r="AY104" i="1"/>
  <c r="J35" i="11"/>
  <c r="AX104" i="1"/>
  <c r="BI1209" i="11"/>
  <c r="BH1209" i="11"/>
  <c r="BG1209" i="11"/>
  <c r="BF1209" i="11"/>
  <c r="T1209" i="11"/>
  <c r="T1208" i="11" s="1"/>
  <c r="R1209" i="11"/>
  <c r="R1208" i="11" s="1"/>
  <c r="P1209" i="11"/>
  <c r="P1208" i="11"/>
  <c r="BI1202" i="11"/>
  <c r="BH1202" i="11"/>
  <c r="BG1202" i="11"/>
  <c r="BF1202" i="11"/>
  <c r="T1202" i="11"/>
  <c r="R1202" i="11"/>
  <c r="P1202" i="11"/>
  <c r="BI1196" i="11"/>
  <c r="BH1196" i="11"/>
  <c r="BG1196" i="11"/>
  <c r="BF1196" i="11"/>
  <c r="T1196" i="11"/>
  <c r="R1196" i="11"/>
  <c r="P1196" i="11"/>
  <c r="BI1190" i="11"/>
  <c r="BH1190" i="11"/>
  <c r="BG1190" i="11"/>
  <c r="BF1190" i="11"/>
  <c r="T1190" i="11"/>
  <c r="R1190" i="11"/>
  <c r="P1190" i="11"/>
  <c r="BI1184" i="11"/>
  <c r="BH1184" i="11"/>
  <c r="BG1184" i="11"/>
  <c r="BF1184" i="11"/>
  <c r="T1184" i="11"/>
  <c r="R1184" i="11"/>
  <c r="P1184" i="11"/>
  <c r="BI1176" i="11"/>
  <c r="BH1176" i="11"/>
  <c r="BG1176" i="11"/>
  <c r="BF1176" i="11"/>
  <c r="T1176" i="11"/>
  <c r="R1176" i="11"/>
  <c r="P1176" i="11"/>
  <c r="BI1170" i="11"/>
  <c r="BH1170" i="11"/>
  <c r="BG1170" i="11"/>
  <c r="BF1170" i="11"/>
  <c r="T1170" i="11"/>
  <c r="R1170" i="11"/>
  <c r="P1170" i="11"/>
  <c r="BI1164" i="11"/>
  <c r="BH1164" i="11"/>
  <c r="BG1164" i="11"/>
  <c r="BF1164" i="11"/>
  <c r="T1164" i="11"/>
  <c r="R1164" i="11"/>
  <c r="P1164" i="11"/>
  <c r="BI1158" i="11"/>
  <c r="BH1158" i="11"/>
  <c r="BG1158" i="11"/>
  <c r="BF1158" i="11"/>
  <c r="T1158" i="11"/>
  <c r="R1158" i="11"/>
  <c r="P1158" i="11"/>
  <c r="BI1152" i="11"/>
  <c r="BH1152" i="11"/>
  <c r="BG1152" i="11"/>
  <c r="BF1152" i="11"/>
  <c r="T1152" i="11"/>
  <c r="R1152" i="11"/>
  <c r="P1152" i="11"/>
  <c r="BI1144" i="11"/>
  <c r="BH1144" i="11"/>
  <c r="BG1144" i="11"/>
  <c r="BF1144" i="11"/>
  <c r="T1144" i="11"/>
  <c r="R1144" i="11"/>
  <c r="P1144" i="11"/>
  <c r="BI1136" i="11"/>
  <c r="BH1136" i="11"/>
  <c r="BG1136" i="11"/>
  <c r="BF1136" i="11"/>
  <c r="T1136" i="11"/>
  <c r="R1136" i="11"/>
  <c r="P1136" i="11"/>
  <c r="BI1130" i="11"/>
  <c r="BH1130" i="11"/>
  <c r="BG1130" i="11"/>
  <c r="BF1130" i="11"/>
  <c r="T1130" i="11"/>
  <c r="R1130" i="11"/>
  <c r="P1130" i="11"/>
  <c r="BI1124" i="11"/>
  <c r="BH1124" i="11"/>
  <c r="BG1124" i="11"/>
  <c r="BF1124" i="11"/>
  <c r="T1124" i="11"/>
  <c r="R1124" i="11"/>
  <c r="P1124" i="11"/>
  <c r="BI1116" i="11"/>
  <c r="BH1116" i="11"/>
  <c r="BG1116" i="11"/>
  <c r="BF1116" i="11"/>
  <c r="T1116" i="11"/>
  <c r="R1116" i="11"/>
  <c r="P1116" i="11"/>
  <c r="BI1110" i="11"/>
  <c r="BH1110" i="11"/>
  <c r="BG1110" i="11"/>
  <c r="BF1110" i="11"/>
  <c r="T1110" i="11"/>
  <c r="R1110" i="11"/>
  <c r="P1110" i="11"/>
  <c r="BI1104" i="11"/>
  <c r="BH1104" i="11"/>
  <c r="BG1104" i="11"/>
  <c r="BF1104" i="11"/>
  <c r="T1104" i="11"/>
  <c r="R1104" i="11"/>
  <c r="P1104" i="11"/>
  <c r="BI1098" i="11"/>
  <c r="BH1098" i="11"/>
  <c r="BG1098" i="11"/>
  <c r="BF1098" i="11"/>
  <c r="T1098" i="11"/>
  <c r="R1098" i="11"/>
  <c r="P1098" i="11"/>
  <c r="BI1092" i="11"/>
  <c r="BH1092" i="11"/>
  <c r="BG1092" i="11"/>
  <c r="BF1092" i="11"/>
  <c r="T1092" i="11"/>
  <c r="R1092" i="11"/>
  <c r="P1092" i="11"/>
  <c r="BI1086" i="11"/>
  <c r="BH1086" i="11"/>
  <c r="BG1086" i="11"/>
  <c r="BF1086" i="11"/>
  <c r="T1086" i="11"/>
  <c r="R1086" i="11"/>
  <c r="P1086" i="11"/>
  <c r="BI1080" i="11"/>
  <c r="BH1080" i="11"/>
  <c r="BG1080" i="11"/>
  <c r="BF1080" i="11"/>
  <c r="T1080" i="11"/>
  <c r="R1080" i="11"/>
  <c r="P1080" i="11"/>
  <c r="BI1074" i="11"/>
  <c r="BH1074" i="11"/>
  <c r="BG1074" i="11"/>
  <c r="BF1074" i="11"/>
  <c r="T1074" i="11"/>
  <c r="R1074" i="11"/>
  <c r="P1074" i="11"/>
  <c r="BI1063" i="11"/>
  <c r="BH1063" i="11"/>
  <c r="BG1063" i="11"/>
  <c r="BF1063" i="11"/>
  <c r="T1063" i="11"/>
  <c r="R1063" i="11"/>
  <c r="P1063" i="11"/>
  <c r="BI1053" i="11"/>
  <c r="BH1053" i="11"/>
  <c r="BG1053" i="11"/>
  <c r="BF1053" i="11"/>
  <c r="T1053" i="11"/>
  <c r="R1053" i="11"/>
  <c r="P1053" i="11"/>
  <c r="BI1043" i="11"/>
  <c r="BH1043" i="11"/>
  <c r="BG1043" i="11"/>
  <c r="BF1043" i="11"/>
  <c r="T1043" i="11"/>
  <c r="R1043" i="11"/>
  <c r="P1043" i="11"/>
  <c r="BI1036" i="11"/>
  <c r="BH1036" i="11"/>
  <c r="BG1036" i="11"/>
  <c r="BF1036" i="11"/>
  <c r="T1036" i="11"/>
  <c r="R1036" i="11"/>
  <c r="P1036" i="11"/>
  <c r="BI1030" i="11"/>
  <c r="BH1030" i="11"/>
  <c r="BG1030" i="11"/>
  <c r="BF1030" i="11"/>
  <c r="T1030" i="11"/>
  <c r="R1030" i="11"/>
  <c r="P1030" i="11"/>
  <c r="BI1024" i="11"/>
  <c r="BH1024" i="11"/>
  <c r="BG1024" i="11"/>
  <c r="BF1024" i="11"/>
  <c r="T1024" i="11"/>
  <c r="R1024" i="11"/>
  <c r="P1024" i="11"/>
  <c r="BI1018" i="11"/>
  <c r="BH1018" i="11"/>
  <c r="BG1018" i="11"/>
  <c r="BF1018" i="11"/>
  <c r="T1018" i="11"/>
  <c r="R1018" i="11"/>
  <c r="P1018" i="11"/>
  <c r="BI1012" i="11"/>
  <c r="BH1012" i="11"/>
  <c r="BG1012" i="11"/>
  <c r="BF1012" i="11"/>
  <c r="T1012" i="11"/>
  <c r="R1012" i="11"/>
  <c r="P1012" i="11"/>
  <c r="BI1004" i="11"/>
  <c r="BH1004" i="11"/>
  <c r="BG1004" i="11"/>
  <c r="BF1004" i="11"/>
  <c r="T1004" i="11"/>
  <c r="R1004" i="11"/>
  <c r="P1004" i="11"/>
  <c r="BI998" i="11"/>
  <c r="BH998" i="11"/>
  <c r="BG998" i="11"/>
  <c r="BF998" i="11"/>
  <c r="T998" i="11"/>
  <c r="R998" i="11"/>
  <c r="P998" i="11"/>
  <c r="BI992" i="11"/>
  <c r="BH992" i="11"/>
  <c r="BG992" i="11"/>
  <c r="BF992" i="11"/>
  <c r="T992" i="11"/>
  <c r="R992" i="11"/>
  <c r="P992" i="11"/>
  <c r="BI986" i="11"/>
  <c r="BH986" i="11"/>
  <c r="BG986" i="11"/>
  <c r="BF986" i="11"/>
  <c r="T986" i="11"/>
  <c r="R986" i="11"/>
  <c r="P986" i="11"/>
  <c r="BI980" i="11"/>
  <c r="BH980" i="11"/>
  <c r="BG980" i="11"/>
  <c r="BF980" i="11"/>
  <c r="T980" i="11"/>
  <c r="R980" i="11"/>
  <c r="P980" i="11"/>
  <c r="BI974" i="11"/>
  <c r="BH974" i="11"/>
  <c r="BG974" i="11"/>
  <c r="BF974" i="11"/>
  <c r="T974" i="11"/>
  <c r="R974" i="11"/>
  <c r="P974" i="11"/>
  <c r="BI968" i="11"/>
  <c r="BH968" i="11"/>
  <c r="BG968" i="11"/>
  <c r="BF968" i="11"/>
  <c r="T968" i="11"/>
  <c r="R968" i="11"/>
  <c r="P968" i="11"/>
  <c r="BI960" i="11"/>
  <c r="BH960" i="11"/>
  <c r="BG960" i="11"/>
  <c r="BF960" i="11"/>
  <c r="T960" i="11"/>
  <c r="R960" i="11"/>
  <c r="P960" i="11"/>
  <c r="BI952" i="11"/>
  <c r="BH952" i="11"/>
  <c r="BG952" i="11"/>
  <c r="BF952" i="11"/>
  <c r="T952" i="11"/>
  <c r="R952" i="11"/>
  <c r="P952" i="11"/>
  <c r="BI946" i="11"/>
  <c r="BH946" i="11"/>
  <c r="BG946" i="11"/>
  <c r="BF946" i="11"/>
  <c r="T946" i="11"/>
  <c r="R946" i="11"/>
  <c r="P946" i="11"/>
  <c r="BI940" i="11"/>
  <c r="BH940" i="11"/>
  <c r="BG940" i="11"/>
  <c r="BF940" i="11"/>
  <c r="T940" i="11"/>
  <c r="R940" i="11"/>
  <c r="P940" i="11"/>
  <c r="BI934" i="11"/>
  <c r="BH934" i="11"/>
  <c r="BG934" i="11"/>
  <c r="BF934" i="11"/>
  <c r="T934" i="11"/>
  <c r="R934" i="11"/>
  <c r="P934" i="11"/>
  <c r="BI926" i="11"/>
  <c r="BH926" i="11"/>
  <c r="BG926" i="11"/>
  <c r="BF926" i="11"/>
  <c r="T926" i="11"/>
  <c r="R926" i="11"/>
  <c r="P926" i="11"/>
  <c r="BI918" i="11"/>
  <c r="BH918" i="11"/>
  <c r="BG918" i="11"/>
  <c r="BF918" i="11"/>
  <c r="T918" i="11"/>
  <c r="R918" i="11"/>
  <c r="P918" i="11"/>
  <c r="BI911" i="11"/>
  <c r="BH911" i="11"/>
  <c r="BG911" i="11"/>
  <c r="BF911" i="11"/>
  <c r="T911" i="11"/>
  <c r="R911" i="11"/>
  <c r="P911" i="11"/>
  <c r="BI904" i="11"/>
  <c r="BH904" i="11"/>
  <c r="BG904" i="11"/>
  <c r="BF904" i="11"/>
  <c r="T904" i="11"/>
  <c r="R904" i="11"/>
  <c r="P904" i="11"/>
  <c r="BI897" i="11"/>
  <c r="BH897" i="11"/>
  <c r="BG897" i="11"/>
  <c r="BF897" i="11"/>
  <c r="T897" i="11"/>
  <c r="R897" i="11"/>
  <c r="P897" i="11"/>
  <c r="BI891" i="11"/>
  <c r="BH891" i="11"/>
  <c r="BG891" i="11"/>
  <c r="BF891" i="11"/>
  <c r="T891" i="11"/>
  <c r="R891" i="11"/>
  <c r="P891" i="11"/>
  <c r="BI883" i="11"/>
  <c r="BH883" i="11"/>
  <c r="BG883" i="11"/>
  <c r="BF883" i="11"/>
  <c r="T883" i="11"/>
  <c r="R883" i="11"/>
  <c r="P883" i="11"/>
  <c r="BI869" i="11"/>
  <c r="BH869" i="11"/>
  <c r="BG869" i="11"/>
  <c r="BF869" i="11"/>
  <c r="T869" i="11"/>
  <c r="R869" i="11"/>
  <c r="P869" i="11"/>
  <c r="BI863" i="11"/>
  <c r="BH863" i="11"/>
  <c r="BG863" i="11"/>
  <c r="BF863" i="11"/>
  <c r="T863" i="11"/>
  <c r="R863" i="11"/>
  <c r="P863" i="11"/>
  <c r="BI857" i="11"/>
  <c r="BH857" i="11"/>
  <c r="BG857" i="11"/>
  <c r="BF857" i="11"/>
  <c r="T857" i="11"/>
  <c r="R857" i="11"/>
  <c r="P857" i="11"/>
  <c r="BI851" i="11"/>
  <c r="BH851" i="11"/>
  <c r="BG851" i="11"/>
  <c r="BF851" i="11"/>
  <c r="T851" i="11"/>
  <c r="R851" i="11"/>
  <c r="P851" i="11"/>
  <c r="BI845" i="11"/>
  <c r="BH845" i="11"/>
  <c r="BG845" i="11"/>
  <c r="BF845" i="11"/>
  <c r="T845" i="11"/>
  <c r="R845" i="11"/>
  <c r="P845" i="11"/>
  <c r="BI839" i="11"/>
  <c r="BH839" i="11"/>
  <c r="BG839" i="11"/>
  <c r="BF839" i="11"/>
  <c r="T839" i="11"/>
  <c r="R839" i="11"/>
  <c r="P839" i="11"/>
  <c r="BI829" i="11"/>
  <c r="BH829" i="11"/>
  <c r="BG829" i="11"/>
  <c r="BF829" i="11"/>
  <c r="T829" i="11"/>
  <c r="R829" i="11"/>
  <c r="P829" i="11"/>
  <c r="BI819" i="11"/>
  <c r="BH819" i="11"/>
  <c r="BG819" i="11"/>
  <c r="BF819" i="11"/>
  <c r="T819" i="11"/>
  <c r="R819" i="11"/>
  <c r="P819" i="11"/>
  <c r="BI813" i="11"/>
  <c r="BH813" i="11"/>
  <c r="BG813" i="11"/>
  <c r="BF813" i="11"/>
  <c r="T813" i="11"/>
  <c r="R813" i="11"/>
  <c r="P813" i="11"/>
  <c r="BI807" i="11"/>
  <c r="BH807" i="11"/>
  <c r="BG807" i="11"/>
  <c r="BF807" i="11"/>
  <c r="T807" i="11"/>
  <c r="R807" i="11"/>
  <c r="P807" i="11"/>
  <c r="BI801" i="11"/>
  <c r="BH801" i="11"/>
  <c r="BG801" i="11"/>
  <c r="BF801" i="11"/>
  <c r="T801" i="11"/>
  <c r="R801" i="11"/>
  <c r="P801" i="11"/>
  <c r="BI793" i="11"/>
  <c r="BH793" i="11"/>
  <c r="BG793" i="11"/>
  <c r="BF793" i="11"/>
  <c r="T793" i="11"/>
  <c r="R793" i="11"/>
  <c r="P793" i="11"/>
  <c r="BI787" i="11"/>
  <c r="BH787" i="11"/>
  <c r="BG787" i="11"/>
  <c r="BF787" i="11"/>
  <c r="T787" i="11"/>
  <c r="R787" i="11"/>
  <c r="P787" i="11"/>
  <c r="BI781" i="11"/>
  <c r="BH781" i="11"/>
  <c r="BG781" i="11"/>
  <c r="BF781" i="11"/>
  <c r="T781" i="11"/>
  <c r="R781" i="11"/>
  <c r="P781" i="11"/>
  <c r="BI775" i="11"/>
  <c r="BH775" i="11"/>
  <c r="BG775" i="11"/>
  <c r="BF775" i="11"/>
  <c r="T775" i="11"/>
  <c r="R775" i="11"/>
  <c r="P775" i="11"/>
  <c r="BI769" i="11"/>
  <c r="BH769" i="11"/>
  <c r="BG769" i="11"/>
  <c r="BF769" i="11"/>
  <c r="T769" i="11"/>
  <c r="R769" i="11"/>
  <c r="P769" i="11"/>
  <c r="BI759" i="11"/>
  <c r="BH759" i="11"/>
  <c r="BG759" i="11"/>
  <c r="BF759" i="11"/>
  <c r="T759" i="11"/>
  <c r="R759" i="11"/>
  <c r="P759" i="11"/>
  <c r="BI753" i="11"/>
  <c r="BH753" i="11"/>
  <c r="BG753" i="11"/>
  <c r="BF753" i="11"/>
  <c r="T753" i="11"/>
  <c r="R753" i="11"/>
  <c r="P753" i="11"/>
  <c r="BI747" i="11"/>
  <c r="BH747" i="11"/>
  <c r="BG747" i="11"/>
  <c r="BF747" i="11"/>
  <c r="T747" i="11"/>
  <c r="R747" i="11"/>
  <c r="P747" i="11"/>
  <c r="BI741" i="11"/>
  <c r="BH741" i="11"/>
  <c r="BG741" i="11"/>
  <c r="BF741" i="11"/>
  <c r="T741" i="11"/>
  <c r="R741" i="11"/>
  <c r="P741" i="11"/>
  <c r="BI735" i="11"/>
  <c r="BH735" i="11"/>
  <c r="BG735" i="11"/>
  <c r="BF735" i="11"/>
  <c r="T735" i="11"/>
  <c r="R735" i="11"/>
  <c r="P735" i="11"/>
  <c r="BI725" i="11"/>
  <c r="BH725" i="11"/>
  <c r="BG725" i="11"/>
  <c r="BF725" i="11"/>
  <c r="T725" i="11"/>
  <c r="R725" i="11"/>
  <c r="P725" i="11"/>
  <c r="BI715" i="11"/>
  <c r="BH715" i="11"/>
  <c r="BG715" i="11"/>
  <c r="BF715" i="11"/>
  <c r="T715" i="11"/>
  <c r="R715" i="11"/>
  <c r="P715" i="11"/>
  <c r="BI705" i="11"/>
  <c r="BH705" i="11"/>
  <c r="BG705" i="11"/>
  <c r="BF705" i="11"/>
  <c r="T705" i="11"/>
  <c r="R705" i="11"/>
  <c r="P705" i="11"/>
  <c r="BI695" i="11"/>
  <c r="BH695" i="11"/>
  <c r="BG695" i="11"/>
  <c r="BF695" i="11"/>
  <c r="T695" i="11"/>
  <c r="R695" i="11"/>
  <c r="P695" i="11"/>
  <c r="BI689" i="11"/>
  <c r="BH689" i="11"/>
  <c r="BG689" i="11"/>
  <c r="BF689" i="11"/>
  <c r="T689" i="11"/>
  <c r="R689" i="11"/>
  <c r="P689" i="11"/>
  <c r="BI681" i="11"/>
  <c r="BH681" i="11"/>
  <c r="BG681" i="11"/>
  <c r="BF681" i="11"/>
  <c r="T681" i="11"/>
  <c r="R681" i="11"/>
  <c r="P681" i="11"/>
  <c r="BI671" i="11"/>
  <c r="BH671" i="11"/>
  <c r="BG671" i="11"/>
  <c r="BF671" i="11"/>
  <c r="T671" i="11"/>
  <c r="R671" i="11"/>
  <c r="P671" i="11"/>
  <c r="BI663" i="11"/>
  <c r="BH663" i="11"/>
  <c r="BG663" i="11"/>
  <c r="BF663" i="11"/>
  <c r="T663" i="11"/>
  <c r="R663" i="11"/>
  <c r="P663" i="11"/>
  <c r="BI655" i="11"/>
  <c r="BH655" i="11"/>
  <c r="BG655" i="11"/>
  <c r="BF655" i="11"/>
  <c r="T655" i="11"/>
  <c r="R655" i="11"/>
  <c r="P655" i="11"/>
  <c r="BI647" i="11"/>
  <c r="BH647" i="11"/>
  <c r="BG647" i="11"/>
  <c r="BF647" i="11"/>
  <c r="T647" i="11"/>
  <c r="R647" i="11"/>
  <c r="P647" i="11"/>
  <c r="BI639" i="11"/>
  <c r="BH639" i="11"/>
  <c r="BG639" i="11"/>
  <c r="BF639" i="11"/>
  <c r="T639" i="11"/>
  <c r="R639" i="11"/>
  <c r="P639" i="11"/>
  <c r="BI633" i="11"/>
  <c r="BH633" i="11"/>
  <c r="BG633" i="11"/>
  <c r="BF633" i="11"/>
  <c r="T633" i="11"/>
  <c r="R633" i="11"/>
  <c r="P633" i="11"/>
  <c r="BI627" i="11"/>
  <c r="BH627" i="11"/>
  <c r="BG627" i="11"/>
  <c r="BF627" i="11"/>
  <c r="T627" i="11"/>
  <c r="R627" i="11"/>
  <c r="P627" i="11"/>
  <c r="BI609" i="11"/>
  <c r="BH609" i="11"/>
  <c r="BG609" i="11"/>
  <c r="BF609" i="11"/>
  <c r="T609" i="11"/>
  <c r="R609" i="11"/>
  <c r="P609" i="11"/>
  <c r="BI601" i="11"/>
  <c r="BH601" i="11"/>
  <c r="BG601" i="11"/>
  <c r="BF601" i="11"/>
  <c r="T601" i="11"/>
  <c r="R601" i="11"/>
  <c r="P601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69" i="11"/>
  <c r="BH569" i="11"/>
  <c r="BG569" i="11"/>
  <c r="BF569" i="11"/>
  <c r="T569" i="11"/>
  <c r="R569" i="11"/>
  <c r="P569" i="11"/>
  <c r="BI563" i="11"/>
  <c r="BH563" i="11"/>
  <c r="BG563" i="11"/>
  <c r="BF563" i="11"/>
  <c r="T563" i="11"/>
  <c r="R563" i="11"/>
  <c r="P563" i="11"/>
  <c r="BI557" i="11"/>
  <c r="BH557" i="11"/>
  <c r="BG557" i="11"/>
  <c r="BF557" i="11"/>
  <c r="T557" i="11"/>
  <c r="R557" i="11"/>
  <c r="P557" i="11"/>
  <c r="BI551" i="11"/>
  <c r="BH551" i="11"/>
  <c r="BG551" i="11"/>
  <c r="BF551" i="11"/>
  <c r="T551" i="11"/>
  <c r="R551" i="11"/>
  <c r="P551" i="11"/>
  <c r="BI541" i="11"/>
  <c r="BH541" i="11"/>
  <c r="BG541" i="11"/>
  <c r="BF541" i="11"/>
  <c r="T541" i="11"/>
  <c r="R541" i="11"/>
  <c r="P541" i="11"/>
  <c r="BI531" i="11"/>
  <c r="BH531" i="11"/>
  <c r="BG531" i="11"/>
  <c r="BF531" i="11"/>
  <c r="T531" i="11"/>
  <c r="R531" i="11"/>
  <c r="P531" i="11"/>
  <c r="BI525" i="11"/>
  <c r="BH525" i="11"/>
  <c r="BG525" i="11"/>
  <c r="BF525" i="11"/>
  <c r="T525" i="11"/>
  <c r="R525" i="11"/>
  <c r="P525" i="11"/>
  <c r="BI519" i="11"/>
  <c r="BH519" i="11"/>
  <c r="BG519" i="11"/>
  <c r="BF519" i="11"/>
  <c r="T519" i="11"/>
  <c r="R519" i="11"/>
  <c r="P519" i="11"/>
  <c r="BI513" i="11"/>
  <c r="BH513" i="11"/>
  <c r="BG513" i="11"/>
  <c r="BF513" i="11"/>
  <c r="T513" i="11"/>
  <c r="R513" i="11"/>
  <c r="P513" i="11"/>
  <c r="BI507" i="11"/>
  <c r="BH507" i="11"/>
  <c r="BG507" i="11"/>
  <c r="BF507" i="11"/>
  <c r="T507" i="11"/>
  <c r="R507" i="11"/>
  <c r="P507" i="11"/>
  <c r="BI497" i="11"/>
  <c r="BH497" i="11"/>
  <c r="BG497" i="11"/>
  <c r="BF497" i="11"/>
  <c r="T497" i="11"/>
  <c r="R497" i="11"/>
  <c r="P497" i="11"/>
  <c r="BI491" i="11"/>
  <c r="BH491" i="11"/>
  <c r="BG491" i="11"/>
  <c r="BF491" i="11"/>
  <c r="T491" i="11"/>
  <c r="R491" i="11"/>
  <c r="P491" i="11"/>
  <c r="BI485" i="11"/>
  <c r="BH485" i="11"/>
  <c r="BG485" i="11"/>
  <c r="BF485" i="11"/>
  <c r="T485" i="11"/>
  <c r="R485" i="11"/>
  <c r="P485" i="11"/>
  <c r="BI479" i="11"/>
  <c r="BH479" i="11"/>
  <c r="BG479" i="11"/>
  <c r="BF479" i="11"/>
  <c r="T479" i="11"/>
  <c r="R479" i="11"/>
  <c r="P479" i="11"/>
  <c r="BI473" i="11"/>
  <c r="BH473" i="11"/>
  <c r="BG473" i="11"/>
  <c r="BF473" i="11"/>
  <c r="T473" i="11"/>
  <c r="R473" i="11"/>
  <c r="P473" i="11"/>
  <c r="BI467" i="11"/>
  <c r="BH467" i="11"/>
  <c r="BG467" i="11"/>
  <c r="BF467" i="11"/>
  <c r="T467" i="11"/>
  <c r="R467" i="11"/>
  <c r="P467" i="11"/>
  <c r="BI461" i="11"/>
  <c r="BH461" i="11"/>
  <c r="BG461" i="11"/>
  <c r="BF461" i="11"/>
  <c r="T461" i="11"/>
  <c r="R461" i="11"/>
  <c r="P461" i="11"/>
  <c r="BI455" i="11"/>
  <c r="BH455" i="11"/>
  <c r="BG455" i="11"/>
  <c r="BF455" i="11"/>
  <c r="T455" i="11"/>
  <c r="R455" i="11"/>
  <c r="P455" i="11"/>
  <c r="BI448" i="11"/>
  <c r="BH448" i="11"/>
  <c r="BG448" i="11"/>
  <c r="BF448" i="11"/>
  <c r="T448" i="11"/>
  <c r="R448" i="11"/>
  <c r="P448" i="11"/>
  <c r="BI442" i="11"/>
  <c r="BH442" i="11"/>
  <c r="BG442" i="11"/>
  <c r="BF442" i="11"/>
  <c r="T442" i="11"/>
  <c r="R442" i="11"/>
  <c r="P442" i="11"/>
  <c r="BI434" i="11"/>
  <c r="BH434" i="11"/>
  <c r="BG434" i="11"/>
  <c r="BF434" i="11"/>
  <c r="T434" i="11"/>
  <c r="R434" i="11"/>
  <c r="P434" i="11"/>
  <c r="BI428" i="11"/>
  <c r="BH428" i="11"/>
  <c r="BG428" i="11"/>
  <c r="BF428" i="11"/>
  <c r="T428" i="11"/>
  <c r="R428" i="11"/>
  <c r="P428" i="11"/>
  <c r="BI422" i="11"/>
  <c r="BH422" i="11"/>
  <c r="BG422" i="11"/>
  <c r="BF422" i="11"/>
  <c r="T422" i="11"/>
  <c r="R422" i="11"/>
  <c r="P422" i="11"/>
  <c r="BI416" i="11"/>
  <c r="BH416" i="11"/>
  <c r="BG416" i="11"/>
  <c r="BF416" i="11"/>
  <c r="T416" i="11"/>
  <c r="R416" i="11"/>
  <c r="P416" i="11"/>
  <c r="BI410" i="11"/>
  <c r="BH410" i="11"/>
  <c r="BG410" i="11"/>
  <c r="BF410" i="11"/>
  <c r="T410" i="11"/>
  <c r="R410" i="11"/>
  <c r="P410" i="11"/>
  <c r="BI404" i="11"/>
  <c r="BH404" i="11"/>
  <c r="BG404" i="11"/>
  <c r="BF404" i="11"/>
  <c r="T404" i="11"/>
  <c r="R404" i="11"/>
  <c r="P404" i="11"/>
  <c r="BI398" i="11"/>
  <c r="BH398" i="11"/>
  <c r="BG398" i="11"/>
  <c r="BF398" i="11"/>
  <c r="T398" i="11"/>
  <c r="R398" i="11"/>
  <c r="P398" i="11"/>
  <c r="BI385" i="11"/>
  <c r="BH385" i="11"/>
  <c r="BG385" i="11"/>
  <c r="BF385" i="11"/>
  <c r="T385" i="11"/>
  <c r="R385" i="11"/>
  <c r="P385" i="11"/>
  <c r="BI373" i="11"/>
  <c r="BH373" i="11"/>
  <c r="BG373" i="11"/>
  <c r="BF373" i="11"/>
  <c r="T373" i="11"/>
  <c r="R373" i="11"/>
  <c r="P373" i="11"/>
  <c r="BI356" i="11"/>
  <c r="BH356" i="11"/>
  <c r="BG356" i="11"/>
  <c r="BF356" i="11"/>
  <c r="T356" i="11"/>
  <c r="R356" i="11"/>
  <c r="P356" i="11"/>
  <c r="BI340" i="11"/>
  <c r="BH340" i="11"/>
  <c r="BG340" i="11"/>
  <c r="BF340" i="11"/>
  <c r="T340" i="11"/>
  <c r="R340" i="11"/>
  <c r="P340" i="11"/>
  <c r="BI334" i="11"/>
  <c r="BH334" i="11"/>
  <c r="BG334" i="11"/>
  <c r="BF334" i="11"/>
  <c r="T334" i="11"/>
  <c r="R334" i="11"/>
  <c r="P334" i="11"/>
  <c r="BI328" i="11"/>
  <c r="BH328" i="11"/>
  <c r="BG328" i="11"/>
  <c r="BF328" i="11"/>
  <c r="T328" i="11"/>
  <c r="R328" i="11"/>
  <c r="P328" i="11"/>
  <c r="BI322" i="11"/>
  <c r="BH322" i="11"/>
  <c r="BG322" i="11"/>
  <c r="BF322" i="11"/>
  <c r="T322" i="11"/>
  <c r="R322" i="11"/>
  <c r="P322" i="11"/>
  <c r="BI316" i="11"/>
  <c r="BH316" i="11"/>
  <c r="BG316" i="11"/>
  <c r="BF316" i="11"/>
  <c r="T316" i="11"/>
  <c r="R316" i="11"/>
  <c r="P316" i="11"/>
  <c r="BI310" i="11"/>
  <c r="BH310" i="11"/>
  <c r="BG310" i="11"/>
  <c r="BF310" i="11"/>
  <c r="T310" i="11"/>
  <c r="R310" i="11"/>
  <c r="P310" i="11"/>
  <c r="BI304" i="11"/>
  <c r="BH304" i="11"/>
  <c r="BG304" i="11"/>
  <c r="BF304" i="11"/>
  <c r="T304" i="11"/>
  <c r="R304" i="11"/>
  <c r="P304" i="11"/>
  <c r="BI297" i="11"/>
  <c r="BH297" i="11"/>
  <c r="BG297" i="11"/>
  <c r="BF297" i="11"/>
  <c r="T297" i="11"/>
  <c r="R297" i="11"/>
  <c r="P297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80" i="11"/>
  <c r="BH280" i="11"/>
  <c r="BG280" i="11"/>
  <c r="BF280" i="11"/>
  <c r="T280" i="11"/>
  <c r="R280" i="11"/>
  <c r="P280" i="11"/>
  <c r="BI270" i="11"/>
  <c r="BH270" i="11"/>
  <c r="BG270" i="11"/>
  <c r="BF270" i="11"/>
  <c r="T270" i="11"/>
  <c r="R270" i="11"/>
  <c r="P270" i="11"/>
  <c r="BI262" i="11"/>
  <c r="BH262" i="11"/>
  <c r="BG262" i="11"/>
  <c r="BF262" i="11"/>
  <c r="T262" i="11"/>
  <c r="T261" i="11" s="1"/>
  <c r="T260" i="11" s="1"/>
  <c r="R262" i="11"/>
  <c r="R261" i="11" s="1"/>
  <c r="R260" i="11" s="1"/>
  <c r="P262" i="11"/>
  <c r="P261" i="11" s="1"/>
  <c r="P260" i="11" s="1"/>
  <c r="J101" i="11"/>
  <c r="BI253" i="11"/>
  <c r="BH253" i="11"/>
  <c r="BG253" i="11"/>
  <c r="BF253" i="11"/>
  <c r="T253" i="11"/>
  <c r="R253" i="11"/>
  <c r="P253" i="11"/>
  <c r="BI247" i="11"/>
  <c r="BH247" i="11"/>
  <c r="BG247" i="11"/>
  <c r="BF247" i="11"/>
  <c r="T247" i="11"/>
  <c r="R247" i="11"/>
  <c r="P247" i="11"/>
  <c r="BI241" i="11"/>
  <c r="BH241" i="11"/>
  <c r="BG241" i="11"/>
  <c r="BF241" i="11"/>
  <c r="T241" i="11"/>
  <c r="R241" i="11"/>
  <c r="P241" i="11"/>
  <c r="BI235" i="11"/>
  <c r="BH235" i="11"/>
  <c r="BG235" i="11"/>
  <c r="BF235" i="11"/>
  <c r="T235" i="11"/>
  <c r="R235" i="11"/>
  <c r="P235" i="11"/>
  <c r="BI220" i="11"/>
  <c r="BH220" i="11"/>
  <c r="BG220" i="11"/>
  <c r="BF220" i="11"/>
  <c r="T220" i="11"/>
  <c r="R220" i="11"/>
  <c r="P220" i="11"/>
  <c r="BI205" i="11"/>
  <c r="BH205" i="11"/>
  <c r="BG205" i="11"/>
  <c r="BF205" i="11"/>
  <c r="T205" i="11"/>
  <c r="R205" i="11"/>
  <c r="P205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5" i="11"/>
  <c r="BH185" i="11"/>
  <c r="BG185" i="11"/>
  <c r="BF185" i="11"/>
  <c r="T185" i="11"/>
  <c r="R185" i="11"/>
  <c r="P185" i="11"/>
  <c r="BI179" i="11"/>
  <c r="BH179" i="11"/>
  <c r="BG179" i="11"/>
  <c r="BF179" i="11"/>
  <c r="T179" i="11"/>
  <c r="R179" i="11"/>
  <c r="P179" i="11"/>
  <c r="BI163" i="11"/>
  <c r="BH163" i="11"/>
  <c r="BG163" i="11"/>
  <c r="BF163" i="11"/>
  <c r="T163" i="11"/>
  <c r="R163" i="11"/>
  <c r="P163" i="11"/>
  <c r="BI148" i="11"/>
  <c r="BH148" i="11"/>
  <c r="BG148" i="11"/>
  <c r="BF148" i="11"/>
  <c r="T148" i="11"/>
  <c r="R148" i="11"/>
  <c r="P148" i="11"/>
  <c r="BI133" i="11"/>
  <c r="BH133" i="11"/>
  <c r="BG133" i="11"/>
  <c r="BF133" i="11"/>
  <c r="T133" i="11"/>
  <c r="R133" i="11"/>
  <c r="P133" i="11"/>
  <c r="F124" i="11"/>
  <c r="E122" i="11"/>
  <c r="F89" i="11"/>
  <c r="E87" i="11"/>
  <c r="J24" i="11"/>
  <c r="E24" i="11"/>
  <c r="J127" i="11" s="1"/>
  <c r="J23" i="11"/>
  <c r="J21" i="11"/>
  <c r="E21" i="11"/>
  <c r="J126" i="11" s="1"/>
  <c r="J20" i="11"/>
  <c r="J18" i="11"/>
  <c r="E18" i="11"/>
  <c r="F92" i="11" s="1"/>
  <c r="J17" i="11"/>
  <c r="J15" i="11"/>
  <c r="E15" i="11"/>
  <c r="F91" i="11" s="1"/>
  <c r="J14" i="11"/>
  <c r="J12" i="11"/>
  <c r="J124" i="11"/>
  <c r="E7" i="11"/>
  <c r="E120" i="11" s="1"/>
  <c r="J37" i="10"/>
  <c r="J36" i="10"/>
  <c r="AY103" i="1" s="1"/>
  <c r="J35" i="10"/>
  <c r="AX103" i="1" s="1"/>
  <c r="BI177" i="10"/>
  <c r="BH177" i="10"/>
  <c r="BG177" i="10"/>
  <c r="BF177" i="10"/>
  <c r="T177" i="10"/>
  <c r="R177" i="10"/>
  <c r="P177" i="10"/>
  <c r="BI170" i="10"/>
  <c r="BH170" i="10"/>
  <c r="BG170" i="10"/>
  <c r="BF170" i="10"/>
  <c r="T170" i="10"/>
  <c r="R170" i="10"/>
  <c r="P170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4" i="10"/>
  <c r="BH124" i="10"/>
  <c r="BG124" i="10"/>
  <c r="BF124" i="10"/>
  <c r="T124" i="10"/>
  <c r="R124" i="10"/>
  <c r="P124" i="10"/>
  <c r="F115" i="10"/>
  <c r="E113" i="10"/>
  <c r="F89" i="10"/>
  <c r="E87" i="10"/>
  <c r="J24" i="10"/>
  <c r="E24" i="10"/>
  <c r="J118" i="10" s="1"/>
  <c r="J23" i="10"/>
  <c r="J21" i="10"/>
  <c r="E21" i="10"/>
  <c r="J117" i="10" s="1"/>
  <c r="J20" i="10"/>
  <c r="J18" i="10"/>
  <c r="E18" i="10"/>
  <c r="F118" i="10" s="1"/>
  <c r="J17" i="10"/>
  <c r="J15" i="10"/>
  <c r="E15" i="10"/>
  <c r="F117" i="10" s="1"/>
  <c r="J14" i="10"/>
  <c r="J12" i="10"/>
  <c r="J89" i="10"/>
  <c r="E7" i="10"/>
  <c r="E111" i="10"/>
  <c r="J37" i="9"/>
  <c r="J36" i="9"/>
  <c r="AY102" i="1" s="1"/>
  <c r="J35" i="9"/>
  <c r="AX102" i="1" s="1"/>
  <c r="BI382" i="9"/>
  <c r="BH382" i="9"/>
  <c r="BG382" i="9"/>
  <c r="BF382" i="9"/>
  <c r="T382" i="9"/>
  <c r="T381" i="9" s="1"/>
  <c r="R382" i="9"/>
  <c r="R381" i="9"/>
  <c r="P382" i="9"/>
  <c r="P381" i="9"/>
  <c r="BI376" i="9"/>
  <c r="BH376" i="9"/>
  <c r="BG376" i="9"/>
  <c r="BF376" i="9"/>
  <c r="T376" i="9"/>
  <c r="R376" i="9"/>
  <c r="P376" i="9"/>
  <c r="BI371" i="9"/>
  <c r="BH371" i="9"/>
  <c r="BG371" i="9"/>
  <c r="BF371" i="9"/>
  <c r="T371" i="9"/>
  <c r="R371" i="9"/>
  <c r="P371" i="9"/>
  <c r="BI366" i="9"/>
  <c r="BH366" i="9"/>
  <c r="BG366" i="9"/>
  <c r="BF366" i="9"/>
  <c r="T366" i="9"/>
  <c r="R366" i="9"/>
  <c r="P366" i="9"/>
  <c r="BI362" i="9"/>
  <c r="BH362" i="9"/>
  <c r="BG362" i="9"/>
  <c r="BF362" i="9"/>
  <c r="T362" i="9"/>
  <c r="R362" i="9"/>
  <c r="P362" i="9"/>
  <c r="BI345" i="9"/>
  <c r="BH345" i="9"/>
  <c r="BG345" i="9"/>
  <c r="BF345" i="9"/>
  <c r="T345" i="9"/>
  <c r="R345" i="9"/>
  <c r="P345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2" i="9"/>
  <c r="BH292" i="9"/>
  <c r="BG292" i="9"/>
  <c r="BF292" i="9"/>
  <c r="T292" i="9"/>
  <c r="R292" i="9"/>
  <c r="P292" i="9"/>
  <c r="BI285" i="9"/>
  <c r="BH285" i="9"/>
  <c r="BG285" i="9"/>
  <c r="BF285" i="9"/>
  <c r="T285" i="9"/>
  <c r="R285" i="9"/>
  <c r="P285" i="9"/>
  <c r="BI278" i="9"/>
  <c r="BH278" i="9"/>
  <c r="BG278" i="9"/>
  <c r="BF278" i="9"/>
  <c r="T278" i="9"/>
  <c r="R278" i="9"/>
  <c r="P278" i="9"/>
  <c r="BI271" i="9"/>
  <c r="BH271" i="9"/>
  <c r="BG271" i="9"/>
  <c r="BF271" i="9"/>
  <c r="T271" i="9"/>
  <c r="R271" i="9"/>
  <c r="P271" i="9"/>
  <c r="BI261" i="9"/>
  <c r="BH261" i="9"/>
  <c r="BG261" i="9"/>
  <c r="BF261" i="9"/>
  <c r="T261" i="9"/>
  <c r="R261" i="9"/>
  <c r="P261" i="9"/>
  <c r="BI243" i="9"/>
  <c r="BH243" i="9"/>
  <c r="BG243" i="9"/>
  <c r="BF243" i="9"/>
  <c r="T243" i="9"/>
  <c r="R243" i="9"/>
  <c r="P243" i="9"/>
  <c r="BI237" i="9"/>
  <c r="BH237" i="9"/>
  <c r="BG237" i="9"/>
  <c r="BF237" i="9"/>
  <c r="T237" i="9"/>
  <c r="R237" i="9"/>
  <c r="P237" i="9"/>
  <c r="BI230" i="9"/>
  <c r="BH230" i="9"/>
  <c r="BG230" i="9"/>
  <c r="BF230" i="9"/>
  <c r="T230" i="9"/>
  <c r="R230" i="9"/>
  <c r="P230" i="9"/>
  <c r="BI223" i="9"/>
  <c r="BH223" i="9"/>
  <c r="BG223" i="9"/>
  <c r="BF223" i="9"/>
  <c r="T223" i="9"/>
  <c r="R223" i="9"/>
  <c r="P223" i="9"/>
  <c r="BI216" i="9"/>
  <c r="BH216" i="9"/>
  <c r="BG216" i="9"/>
  <c r="BF216" i="9"/>
  <c r="T216" i="9"/>
  <c r="R216" i="9"/>
  <c r="P216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23" i="9"/>
  <c r="BH123" i="9"/>
  <c r="BG123" i="9"/>
  <c r="BF123" i="9"/>
  <c r="T123" i="9"/>
  <c r="R123" i="9"/>
  <c r="P123" i="9"/>
  <c r="F114" i="9"/>
  <c r="E112" i="9"/>
  <c r="F89" i="9"/>
  <c r="E87" i="9"/>
  <c r="J24" i="9"/>
  <c r="E24" i="9"/>
  <c r="J117" i="9" s="1"/>
  <c r="J23" i="9"/>
  <c r="J21" i="9"/>
  <c r="E21" i="9"/>
  <c r="J116" i="9"/>
  <c r="J20" i="9"/>
  <c r="J18" i="9"/>
  <c r="E18" i="9"/>
  <c r="F92" i="9" s="1"/>
  <c r="J17" i="9"/>
  <c r="J15" i="9"/>
  <c r="E15" i="9"/>
  <c r="F91" i="9" s="1"/>
  <c r="J14" i="9"/>
  <c r="J12" i="9"/>
  <c r="J114" i="9" s="1"/>
  <c r="E7" i="9"/>
  <c r="E110" i="9" s="1"/>
  <c r="J37" i="8"/>
  <c r="J36" i="8"/>
  <c r="AY101" i="1" s="1"/>
  <c r="J35" i="8"/>
  <c r="AX101" i="1" s="1"/>
  <c r="BI294" i="8"/>
  <c r="BH294" i="8"/>
  <c r="BG294" i="8"/>
  <c r="BF294" i="8"/>
  <c r="T294" i="8"/>
  <c r="T293" i="8"/>
  <c r="T292" i="8" s="1"/>
  <c r="R294" i="8"/>
  <c r="R293" i="8"/>
  <c r="R292" i="8" s="1"/>
  <c r="P294" i="8"/>
  <c r="P293" i="8" s="1"/>
  <c r="P292" i="8" s="1"/>
  <c r="BI290" i="8"/>
  <c r="BH290" i="8"/>
  <c r="BG290" i="8"/>
  <c r="BF290" i="8"/>
  <c r="T290" i="8"/>
  <c r="T289" i="8"/>
  <c r="R290" i="8"/>
  <c r="R289" i="8"/>
  <c r="P290" i="8"/>
  <c r="P289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3" i="8"/>
  <c r="BH273" i="8"/>
  <c r="BG273" i="8"/>
  <c r="BF273" i="8"/>
  <c r="T273" i="8"/>
  <c r="R273" i="8"/>
  <c r="P273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3" i="8"/>
  <c r="BH173" i="8"/>
  <c r="BG173" i="8"/>
  <c r="BF173" i="8"/>
  <c r="T173" i="8"/>
  <c r="R173" i="8"/>
  <c r="P173" i="8"/>
  <c r="P166" i="8" s="1"/>
  <c r="BI167" i="8"/>
  <c r="BH167" i="8"/>
  <c r="BG167" i="8"/>
  <c r="BF167" i="8"/>
  <c r="T167" i="8"/>
  <c r="T166" i="8" s="1"/>
  <c r="R167" i="8"/>
  <c r="R166" i="8" s="1"/>
  <c r="P167" i="8"/>
  <c r="BI162" i="8"/>
  <c r="BH162" i="8"/>
  <c r="BG162" i="8"/>
  <c r="BF162" i="8"/>
  <c r="T162" i="8"/>
  <c r="R162" i="8"/>
  <c r="P162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 s="1"/>
  <c r="J23" i="8"/>
  <c r="J21" i="8"/>
  <c r="E21" i="8"/>
  <c r="J91" i="8"/>
  <c r="J20" i="8"/>
  <c r="J18" i="8"/>
  <c r="E18" i="8"/>
  <c r="F92" i="8"/>
  <c r="J17" i="8"/>
  <c r="J15" i="8"/>
  <c r="E15" i="8"/>
  <c r="F119" i="8" s="1"/>
  <c r="J14" i="8"/>
  <c r="J12" i="8"/>
  <c r="J89" i="8" s="1"/>
  <c r="E7" i="8"/>
  <c r="E85" i="8" s="1"/>
  <c r="J37" i="7"/>
  <c r="J36" i="7"/>
  <c r="AY100" i="1" s="1"/>
  <c r="J35" i="7"/>
  <c r="AX100" i="1"/>
  <c r="BI303" i="7"/>
  <c r="BH303" i="7"/>
  <c r="BG303" i="7"/>
  <c r="BF303" i="7"/>
  <c r="T303" i="7"/>
  <c r="T302" i="7"/>
  <c r="R303" i="7"/>
  <c r="R302" i="7" s="1"/>
  <c r="P303" i="7"/>
  <c r="P302" i="7" s="1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6" i="7"/>
  <c r="BH266" i="7"/>
  <c r="BG266" i="7"/>
  <c r="BF266" i="7"/>
  <c r="T266" i="7"/>
  <c r="R266" i="7"/>
  <c r="P266" i="7"/>
  <c r="BI258" i="7"/>
  <c r="BH258" i="7"/>
  <c r="BG258" i="7"/>
  <c r="BF258" i="7"/>
  <c r="T258" i="7"/>
  <c r="R258" i="7"/>
  <c r="P258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36" i="7"/>
  <c r="BH236" i="7"/>
  <c r="BG236" i="7"/>
  <c r="BF236" i="7"/>
  <c r="T236" i="7"/>
  <c r="R236" i="7"/>
  <c r="P236" i="7"/>
  <c r="BI231" i="7"/>
  <c r="BH231" i="7"/>
  <c r="BG231" i="7"/>
  <c r="BF231" i="7"/>
  <c r="T231" i="7"/>
  <c r="R231" i="7"/>
  <c r="P231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119" i="7" s="1"/>
  <c r="J23" i="7"/>
  <c r="J21" i="7"/>
  <c r="E21" i="7"/>
  <c r="J118" i="7" s="1"/>
  <c r="J20" i="7"/>
  <c r="J18" i="7"/>
  <c r="E18" i="7"/>
  <c r="F119" i="7" s="1"/>
  <c r="J17" i="7"/>
  <c r="J15" i="7"/>
  <c r="E15" i="7"/>
  <c r="F118" i="7" s="1"/>
  <c r="J14" i="7"/>
  <c r="J12" i="7"/>
  <c r="J89" i="7" s="1"/>
  <c r="E7" i="7"/>
  <c r="E112" i="7"/>
  <c r="J37" i="6"/>
  <c r="J36" i="6"/>
  <c r="AY99" i="1" s="1"/>
  <c r="J35" i="6"/>
  <c r="AX99" i="1"/>
  <c r="BI188" i="6"/>
  <c r="BH188" i="6"/>
  <c r="BG188" i="6"/>
  <c r="BF188" i="6"/>
  <c r="T188" i="6"/>
  <c r="T187" i="6" s="1"/>
  <c r="R188" i="6"/>
  <c r="R187" i="6" s="1"/>
  <c r="P188" i="6"/>
  <c r="P187" i="6" s="1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/>
  <c r="J23" i="6"/>
  <c r="J21" i="6"/>
  <c r="E21" i="6"/>
  <c r="J117" i="6"/>
  <c r="J20" i="6"/>
  <c r="J18" i="6"/>
  <c r="E18" i="6"/>
  <c r="F118" i="6" s="1"/>
  <c r="J17" i="6"/>
  <c r="J15" i="6"/>
  <c r="E15" i="6"/>
  <c r="F91" i="6"/>
  <c r="J14" i="6"/>
  <c r="J12" i="6"/>
  <c r="J115" i="6"/>
  <c r="E7" i="6"/>
  <c r="E111" i="6" s="1"/>
  <c r="J37" i="5"/>
  <c r="J36" i="5"/>
  <c r="AY98" i="1" s="1"/>
  <c r="J35" i="5"/>
  <c r="AX98" i="1" s="1"/>
  <c r="BI532" i="5"/>
  <c r="BH532" i="5"/>
  <c r="BG532" i="5"/>
  <c r="BF532" i="5"/>
  <c r="T532" i="5"/>
  <c r="T531" i="5"/>
  <c r="R532" i="5"/>
  <c r="R531" i="5"/>
  <c r="P532" i="5"/>
  <c r="P531" i="5" s="1"/>
  <c r="BI526" i="5"/>
  <c r="BH526" i="5"/>
  <c r="BG526" i="5"/>
  <c r="BF526" i="5"/>
  <c r="T526" i="5"/>
  <c r="R526" i="5"/>
  <c r="P526" i="5"/>
  <c r="BI519" i="5"/>
  <c r="BH519" i="5"/>
  <c r="BG519" i="5"/>
  <c r="BF519" i="5"/>
  <c r="T519" i="5"/>
  <c r="R519" i="5"/>
  <c r="P519" i="5"/>
  <c r="BI516" i="5"/>
  <c r="BH516" i="5"/>
  <c r="BG516" i="5"/>
  <c r="BF516" i="5"/>
  <c r="T516" i="5"/>
  <c r="R516" i="5"/>
  <c r="P516" i="5"/>
  <c r="BI509" i="5"/>
  <c r="BH509" i="5"/>
  <c r="BG509" i="5"/>
  <c r="BF509" i="5"/>
  <c r="T509" i="5"/>
  <c r="R509" i="5"/>
  <c r="P509" i="5"/>
  <c r="BI498" i="5"/>
  <c r="BH498" i="5"/>
  <c r="BG498" i="5"/>
  <c r="BF498" i="5"/>
  <c r="T498" i="5"/>
  <c r="R498" i="5"/>
  <c r="P498" i="5"/>
  <c r="BI487" i="5"/>
  <c r="BH487" i="5"/>
  <c r="BG487" i="5"/>
  <c r="BF487" i="5"/>
  <c r="T487" i="5"/>
  <c r="R487" i="5"/>
  <c r="P487" i="5"/>
  <c r="BI476" i="5"/>
  <c r="BH476" i="5"/>
  <c r="BG476" i="5"/>
  <c r="BF476" i="5"/>
  <c r="T476" i="5"/>
  <c r="R476" i="5"/>
  <c r="P476" i="5"/>
  <c r="BI465" i="5"/>
  <c r="BH465" i="5"/>
  <c r="BG465" i="5"/>
  <c r="BF465" i="5"/>
  <c r="T465" i="5"/>
  <c r="R465" i="5"/>
  <c r="P465" i="5"/>
  <c r="BI461" i="5"/>
  <c r="BH461" i="5"/>
  <c r="BG461" i="5"/>
  <c r="BF461" i="5"/>
  <c r="T461" i="5"/>
  <c r="R461" i="5"/>
  <c r="P461" i="5"/>
  <c r="BI455" i="5"/>
  <c r="BH455" i="5"/>
  <c r="BG455" i="5"/>
  <c r="BF455" i="5"/>
  <c r="T455" i="5"/>
  <c r="R455" i="5"/>
  <c r="P455" i="5"/>
  <c r="BI448" i="5"/>
  <c r="BH448" i="5"/>
  <c r="BG448" i="5"/>
  <c r="BF448" i="5"/>
  <c r="T448" i="5"/>
  <c r="R448" i="5"/>
  <c r="P448" i="5"/>
  <c r="BI445" i="5"/>
  <c r="BH445" i="5"/>
  <c r="BG445" i="5"/>
  <c r="BF445" i="5"/>
  <c r="T445" i="5"/>
  <c r="R445" i="5"/>
  <c r="P445" i="5"/>
  <c r="BI439" i="5"/>
  <c r="BH439" i="5"/>
  <c r="BG439" i="5"/>
  <c r="BF439" i="5"/>
  <c r="T439" i="5"/>
  <c r="R439" i="5"/>
  <c r="P439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08" i="5"/>
  <c r="BH408" i="5"/>
  <c r="BG408" i="5"/>
  <c r="BF408" i="5"/>
  <c r="T408" i="5"/>
  <c r="R408" i="5"/>
  <c r="P408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91" i="5"/>
  <c r="BH391" i="5"/>
  <c r="BG391" i="5"/>
  <c r="BF391" i="5"/>
  <c r="T391" i="5"/>
  <c r="R391" i="5"/>
  <c r="P391" i="5"/>
  <c r="BI385" i="5"/>
  <c r="BH385" i="5"/>
  <c r="BG385" i="5"/>
  <c r="BF385" i="5"/>
  <c r="T385" i="5"/>
  <c r="R385" i="5"/>
  <c r="P385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2" i="5"/>
  <c r="BH342" i="5"/>
  <c r="BG342" i="5"/>
  <c r="BF342" i="5"/>
  <c r="T342" i="5"/>
  <c r="R342" i="5"/>
  <c r="P342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91" i="5" s="1"/>
  <c r="J20" i="5"/>
  <c r="J18" i="5"/>
  <c r="E18" i="5"/>
  <c r="F119" i="5" s="1"/>
  <c r="J17" i="5"/>
  <c r="J15" i="5"/>
  <c r="E15" i="5"/>
  <c r="F91" i="5" s="1"/>
  <c r="J14" i="5"/>
  <c r="J12" i="5"/>
  <c r="J116" i="5" s="1"/>
  <c r="E7" i="5"/>
  <c r="E85" i="5"/>
  <c r="J37" i="4"/>
  <c r="J36" i="4"/>
  <c r="AY97" i="1" s="1"/>
  <c r="J35" i="4"/>
  <c r="AX97" i="1"/>
  <c r="BI549" i="4"/>
  <c r="BH549" i="4"/>
  <c r="BG549" i="4"/>
  <c r="BF549" i="4"/>
  <c r="T549" i="4"/>
  <c r="T548" i="4"/>
  <c r="R549" i="4"/>
  <c r="R548" i="4" s="1"/>
  <c r="P549" i="4"/>
  <c r="P548" i="4" s="1"/>
  <c r="BI538" i="4"/>
  <c r="BH538" i="4"/>
  <c r="BG538" i="4"/>
  <c r="BF538" i="4"/>
  <c r="T538" i="4"/>
  <c r="R538" i="4"/>
  <c r="P538" i="4"/>
  <c r="BI529" i="4"/>
  <c r="BH529" i="4"/>
  <c r="BG529" i="4"/>
  <c r="BF529" i="4"/>
  <c r="T529" i="4"/>
  <c r="R529" i="4"/>
  <c r="P529" i="4"/>
  <c r="BI523" i="4"/>
  <c r="BH523" i="4"/>
  <c r="BG523" i="4"/>
  <c r="BF523" i="4"/>
  <c r="T523" i="4"/>
  <c r="R523" i="4"/>
  <c r="P523" i="4"/>
  <c r="BI516" i="4"/>
  <c r="BH516" i="4"/>
  <c r="BG516" i="4"/>
  <c r="BF516" i="4"/>
  <c r="T516" i="4"/>
  <c r="R516" i="4"/>
  <c r="P516" i="4"/>
  <c r="BI509" i="4"/>
  <c r="BH509" i="4"/>
  <c r="BG509" i="4"/>
  <c r="BF509" i="4"/>
  <c r="T509" i="4"/>
  <c r="R509" i="4"/>
  <c r="P509" i="4"/>
  <c r="BI503" i="4"/>
  <c r="BH503" i="4"/>
  <c r="BG503" i="4"/>
  <c r="BF503" i="4"/>
  <c r="T503" i="4"/>
  <c r="R503" i="4"/>
  <c r="P503" i="4"/>
  <c r="BI483" i="4"/>
  <c r="BH483" i="4"/>
  <c r="BG483" i="4"/>
  <c r="BF483" i="4"/>
  <c r="T483" i="4"/>
  <c r="R483" i="4"/>
  <c r="P483" i="4"/>
  <c r="BI463" i="4"/>
  <c r="BH463" i="4"/>
  <c r="BG463" i="4"/>
  <c r="BF463" i="4"/>
  <c r="T463" i="4"/>
  <c r="R463" i="4"/>
  <c r="P463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5" i="4"/>
  <c r="BH445" i="4"/>
  <c r="BG445" i="4"/>
  <c r="BF445" i="4"/>
  <c r="T445" i="4"/>
  <c r="R445" i="4"/>
  <c r="P445" i="4"/>
  <c r="BI439" i="4"/>
  <c r="BH439" i="4"/>
  <c r="BG439" i="4"/>
  <c r="BF439" i="4"/>
  <c r="T439" i="4"/>
  <c r="R439" i="4"/>
  <c r="P439" i="4"/>
  <c r="BI431" i="4"/>
  <c r="BH431" i="4"/>
  <c r="BG431" i="4"/>
  <c r="BF431" i="4"/>
  <c r="T431" i="4"/>
  <c r="R431" i="4"/>
  <c r="P431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4" i="4"/>
  <c r="BH404" i="4"/>
  <c r="BG404" i="4"/>
  <c r="BF404" i="4"/>
  <c r="T404" i="4"/>
  <c r="R404" i="4"/>
  <c r="P404" i="4"/>
  <c r="BI399" i="4"/>
  <c r="BH399" i="4"/>
  <c r="BG399" i="4"/>
  <c r="BF399" i="4"/>
  <c r="T399" i="4"/>
  <c r="R399" i="4"/>
  <c r="P399" i="4"/>
  <c r="BI394" i="4"/>
  <c r="BH394" i="4"/>
  <c r="BG394" i="4"/>
  <c r="BF394" i="4"/>
  <c r="T394" i="4"/>
  <c r="R394" i="4"/>
  <c r="P394" i="4"/>
  <c r="BI389" i="4"/>
  <c r="BH389" i="4"/>
  <c r="BG389" i="4"/>
  <c r="BF389" i="4"/>
  <c r="T389" i="4"/>
  <c r="R389" i="4"/>
  <c r="P389" i="4"/>
  <c r="BI382" i="4"/>
  <c r="BH382" i="4"/>
  <c r="BG382" i="4"/>
  <c r="BF382" i="4"/>
  <c r="T382" i="4"/>
  <c r="R382" i="4"/>
  <c r="P382" i="4"/>
  <c r="BI373" i="4"/>
  <c r="BH373" i="4"/>
  <c r="BG373" i="4"/>
  <c r="BF373" i="4"/>
  <c r="T373" i="4"/>
  <c r="R373" i="4"/>
  <c r="P373" i="4"/>
  <c r="BI367" i="4"/>
  <c r="BH367" i="4"/>
  <c r="BG367" i="4"/>
  <c r="BF367" i="4"/>
  <c r="T367" i="4"/>
  <c r="R367" i="4"/>
  <c r="P367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T252" i="4"/>
  <c r="R253" i="4"/>
  <c r="R252" i="4" s="1"/>
  <c r="P253" i="4"/>
  <c r="P252" i="4" s="1"/>
  <c r="BI250" i="4"/>
  <c r="BH250" i="4"/>
  <c r="BG250" i="4"/>
  <c r="BF250" i="4"/>
  <c r="T250" i="4"/>
  <c r="R250" i="4"/>
  <c r="R233" i="4" s="1"/>
  <c r="P250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T233" i="4"/>
  <c r="R234" i="4"/>
  <c r="P234" i="4"/>
  <c r="P233" i="4" s="1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28" i="4"/>
  <c r="BH128" i="4"/>
  <c r="BG128" i="4"/>
  <c r="BF128" i="4"/>
  <c r="T128" i="4"/>
  <c r="R128" i="4"/>
  <c r="P128" i="4"/>
  <c r="F119" i="4"/>
  <c r="E117" i="4"/>
  <c r="F89" i="4"/>
  <c r="E87" i="4"/>
  <c r="J24" i="4"/>
  <c r="E24" i="4"/>
  <c r="J92" i="4" s="1"/>
  <c r="J23" i="4"/>
  <c r="J21" i="4"/>
  <c r="E21" i="4"/>
  <c r="J121" i="4" s="1"/>
  <c r="J20" i="4"/>
  <c r="J18" i="4"/>
  <c r="E18" i="4"/>
  <c r="F122" i="4" s="1"/>
  <c r="J17" i="4"/>
  <c r="J15" i="4"/>
  <c r="E15" i="4"/>
  <c r="F121" i="4" s="1"/>
  <c r="J14" i="4"/>
  <c r="J12" i="4"/>
  <c r="J89" i="4" s="1"/>
  <c r="E7" i="4"/>
  <c r="E115" i="4" s="1"/>
  <c r="J37" i="3"/>
  <c r="J36" i="3"/>
  <c r="AY96" i="1" s="1"/>
  <c r="J35" i="3"/>
  <c r="AX96" i="1" s="1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/>
  <c r="J23" i="3"/>
  <c r="J21" i="3"/>
  <c r="E21" i="3"/>
  <c r="J116" i="3" s="1"/>
  <c r="J20" i="3"/>
  <c r="J18" i="3"/>
  <c r="E18" i="3"/>
  <c r="F117" i="3" s="1"/>
  <c r="J17" i="3"/>
  <c r="J15" i="3"/>
  <c r="E15" i="3"/>
  <c r="F116" i="3"/>
  <c r="J14" i="3"/>
  <c r="J12" i="3"/>
  <c r="J89" i="3"/>
  <c r="E7" i="3"/>
  <c r="E110" i="3"/>
  <c r="J37" i="2"/>
  <c r="J36" i="2"/>
  <c r="AY95" i="1" s="1"/>
  <c r="J35" i="2"/>
  <c r="AX95" i="1" s="1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T175" i="2" s="1"/>
  <c r="T174" i="2" s="1"/>
  <c r="R176" i="2"/>
  <c r="R175" i="2" s="1"/>
  <c r="R174" i="2" s="1"/>
  <c r="R168" i="2" s="1"/>
  <c r="P176" i="2"/>
  <c r="P175" i="2" s="1"/>
  <c r="P174" i="2" s="1"/>
  <c r="P168" i="2" s="1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T165" i="2"/>
  <c r="R166" i="2"/>
  <c r="R165" i="2"/>
  <c r="P166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/>
  <c r="R147" i="2"/>
  <c r="R146" i="2"/>
  <c r="P147" i="2"/>
  <c r="P146" i="2" s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2" i="2" s="1"/>
  <c r="J17" i="2"/>
  <c r="J15" i="2"/>
  <c r="E15" i="2"/>
  <c r="F91" i="2" s="1"/>
  <c r="J14" i="2"/>
  <c r="J12" i="2"/>
  <c r="J119" i="2"/>
  <c r="E7" i="2"/>
  <c r="E115" i="2"/>
  <c r="L90" i="1"/>
  <c r="AM90" i="1"/>
  <c r="AM89" i="1"/>
  <c r="L89" i="1"/>
  <c r="AM87" i="1"/>
  <c r="L87" i="1"/>
  <c r="L85" i="1"/>
  <c r="L84" i="1"/>
  <c r="BK176" i="2"/>
  <c r="J163" i="2"/>
  <c r="BK140" i="2"/>
  <c r="J176" i="2"/>
  <c r="J158" i="2"/>
  <c r="BK150" i="2"/>
  <c r="J138" i="2"/>
  <c r="J181" i="2"/>
  <c r="J150" i="2"/>
  <c r="J140" i="2"/>
  <c r="J134" i="2"/>
  <c r="BK169" i="2"/>
  <c r="J147" i="2"/>
  <c r="BK160" i="3"/>
  <c r="J146" i="3"/>
  <c r="J123" i="3"/>
  <c r="BK163" i="3"/>
  <c r="BK138" i="3"/>
  <c r="J154" i="3"/>
  <c r="BK129" i="3"/>
  <c r="J138" i="3"/>
  <c r="J126" i="3"/>
  <c r="J503" i="4"/>
  <c r="BK373" i="4"/>
  <c r="BK316" i="4"/>
  <c r="J278" i="4"/>
  <c r="BK257" i="4"/>
  <c r="J220" i="4"/>
  <c r="BK187" i="4"/>
  <c r="BK151" i="4"/>
  <c r="BK128" i="4"/>
  <c r="BK453" i="4"/>
  <c r="J422" i="4"/>
  <c r="BK409" i="4"/>
  <c r="BK389" i="4"/>
  <c r="BK327" i="4"/>
  <c r="J300" i="4"/>
  <c r="J272" i="4"/>
  <c r="BK238" i="4"/>
  <c r="J198" i="4"/>
  <c r="J176" i="4"/>
  <c r="J453" i="4"/>
  <c r="J431" i="4"/>
  <c r="BK399" i="4"/>
  <c r="J330" i="4"/>
  <c r="BK300" i="4"/>
  <c r="BK268" i="4"/>
  <c r="BK211" i="4"/>
  <c r="J163" i="4"/>
  <c r="J143" i="4"/>
  <c r="BK538" i="4"/>
  <c r="BK509" i="4"/>
  <c r="BK413" i="4"/>
  <c r="J382" i="4"/>
  <c r="J316" i="4"/>
  <c r="J264" i="4"/>
  <c r="J253" i="4"/>
  <c r="BK220" i="4"/>
  <c r="J183" i="4"/>
  <c r="BK143" i="4"/>
  <c r="BK516" i="5"/>
  <c r="BK465" i="5"/>
  <c r="J422" i="5"/>
  <c r="BK395" i="5"/>
  <c r="BK365" i="5"/>
  <c r="J342" i="5"/>
  <c r="BK313" i="5"/>
  <c r="J269" i="5"/>
  <c r="BK237" i="5"/>
  <c r="J222" i="5"/>
  <c r="BK192" i="5"/>
  <c r="J178" i="5"/>
  <c r="BK140" i="5"/>
  <c r="BK476" i="5"/>
  <c r="J439" i="5"/>
  <c r="J362" i="5"/>
  <c r="J313" i="5"/>
  <c r="BK240" i="5"/>
  <c r="BK222" i="5"/>
  <c r="BK198" i="5"/>
  <c r="BK137" i="5"/>
  <c r="J519" i="5"/>
  <c r="BK487" i="5"/>
  <c r="BK448" i="5"/>
  <c r="BK401" i="5"/>
  <c r="BK338" i="5"/>
  <c r="BK256" i="5"/>
  <c r="J234" i="5"/>
  <c r="BK188" i="5"/>
  <c r="J157" i="5"/>
  <c r="BK134" i="5"/>
  <c r="J455" i="5"/>
  <c r="J420" i="5"/>
  <c r="J365" i="5"/>
  <c r="BK309" i="5"/>
  <c r="BK252" i="5"/>
  <c r="J243" i="5"/>
  <c r="J198" i="5"/>
  <c r="BK151" i="5"/>
  <c r="J134" i="5"/>
  <c r="BK132" i="6"/>
  <c r="J181" i="6"/>
  <c r="J160" i="6"/>
  <c r="BK141" i="6"/>
  <c r="BK181" i="6"/>
  <c r="BK160" i="6"/>
  <c r="J128" i="6"/>
  <c r="J275" i="7"/>
  <c r="J247" i="7"/>
  <c r="J193" i="7"/>
  <c r="BK175" i="7"/>
  <c r="J156" i="7"/>
  <c r="J131" i="7"/>
  <c r="BK279" i="7"/>
  <c r="BK223" i="7"/>
  <c r="J199" i="7"/>
  <c r="BK167" i="7"/>
  <c r="BK147" i="7"/>
  <c r="J296" i="7"/>
  <c r="J271" i="7"/>
  <c r="BK243" i="7"/>
  <c r="J208" i="7"/>
  <c r="BK156" i="7"/>
  <c r="BK131" i="7"/>
  <c r="J236" i="7"/>
  <c r="BK213" i="7"/>
  <c r="BK187" i="7"/>
  <c r="J161" i="7"/>
  <c r="BK128" i="7"/>
  <c r="J268" i="8"/>
  <c r="BK246" i="8"/>
  <c r="J234" i="8"/>
  <c r="BK212" i="8"/>
  <c r="J193" i="8"/>
  <c r="J173" i="8"/>
  <c r="BK152" i="8"/>
  <c r="J283" i="8"/>
  <c r="BK268" i="8"/>
  <c r="J256" i="8"/>
  <c r="J281" i="8"/>
  <c r="J263" i="8"/>
  <c r="BK256" i="8"/>
  <c r="J249" i="8"/>
  <c r="BK228" i="8"/>
  <c r="BK202" i="8"/>
  <c r="BK148" i="8"/>
  <c r="J132" i="8"/>
  <c r="J376" i="9"/>
  <c r="BK298" i="9"/>
  <c r="BK216" i="9"/>
  <c r="BK191" i="9"/>
  <c r="J166" i="9"/>
  <c r="BK123" i="9"/>
  <c r="J292" i="9"/>
  <c r="BK223" i="9"/>
  <c r="J189" i="9"/>
  <c r="BK166" i="9"/>
  <c r="J371" i="9"/>
  <c r="BK320" i="9"/>
  <c r="J243" i="9"/>
  <c r="J200" i="9"/>
  <c r="BK169" i="9"/>
  <c r="J123" i="9"/>
  <c r="BK302" i="9"/>
  <c r="J223" i="9"/>
  <c r="BK189" i="9"/>
  <c r="BK172" i="9"/>
  <c r="J146" i="9"/>
  <c r="BK163" i="10"/>
  <c r="BK138" i="10"/>
  <c r="J144" i="10"/>
  <c r="BK130" i="10"/>
  <c r="BK157" i="10"/>
  <c r="J1136" i="11"/>
  <c r="J1098" i="11"/>
  <c r="BK1012" i="11"/>
  <c r="J940" i="11"/>
  <c r="J911" i="11"/>
  <c r="J845" i="11"/>
  <c r="BK801" i="11"/>
  <c r="BK759" i="11"/>
  <c r="J715" i="11"/>
  <c r="J601" i="11"/>
  <c r="J557" i="11"/>
  <c r="J497" i="11"/>
  <c r="BK448" i="11"/>
  <c r="J416" i="11"/>
  <c r="BK316" i="11"/>
  <c r="BK280" i="11"/>
  <c r="BK241" i="11"/>
  <c r="J191" i="11"/>
  <c r="BK1190" i="11"/>
  <c r="BK1136" i="11"/>
  <c r="J1036" i="11"/>
  <c r="J986" i="11"/>
  <c r="J952" i="11"/>
  <c r="BK863" i="11"/>
  <c r="J775" i="11"/>
  <c r="J681" i="11"/>
  <c r="J569" i="11"/>
  <c r="BK461" i="11"/>
  <c r="J442" i="11"/>
  <c r="J410" i="11"/>
  <c r="BK328" i="11"/>
  <c r="BK290" i="11"/>
  <c r="J241" i="11"/>
  <c r="BK148" i="11"/>
  <c r="J1130" i="11"/>
  <c r="BK1080" i="11"/>
  <c r="J1053" i="11"/>
  <c r="J1004" i="11"/>
  <c r="BK974" i="11"/>
  <c r="J926" i="11"/>
  <c r="BK869" i="11"/>
  <c r="J839" i="11"/>
  <c r="J807" i="11"/>
  <c r="BK775" i="11"/>
  <c r="BK735" i="11"/>
  <c r="J689" i="11"/>
  <c r="BK647" i="11"/>
  <c r="BK593" i="11"/>
  <c r="J519" i="11"/>
  <c r="J448" i="11"/>
  <c r="BK373" i="11"/>
  <c r="BK285" i="11"/>
  <c r="J196" i="11"/>
  <c r="J133" i="11"/>
  <c r="J1190" i="11"/>
  <c r="BK1176" i="11"/>
  <c r="J1110" i="11"/>
  <c r="J1030" i="11"/>
  <c r="J974" i="11"/>
  <c r="J897" i="11"/>
  <c r="J793" i="11"/>
  <c r="BK725" i="11"/>
  <c r="J655" i="11"/>
  <c r="BK609" i="11"/>
  <c r="J551" i="11"/>
  <c r="BK519" i="11"/>
  <c r="J479" i="11"/>
  <c r="J422" i="11"/>
  <c r="BK356" i="11"/>
  <c r="BK235" i="11"/>
  <c r="BK133" i="11"/>
  <c r="BK856" i="12"/>
  <c r="J811" i="12"/>
  <c r="J745" i="12"/>
  <c r="J649" i="12"/>
  <c r="J619" i="12"/>
  <c r="J585" i="12"/>
  <c r="J511" i="12"/>
  <c r="J493" i="12"/>
  <c r="J420" i="12"/>
  <c r="J378" i="12"/>
  <c r="BK297" i="12"/>
  <c r="J223" i="12"/>
  <c r="BK144" i="12"/>
  <c r="J876" i="12"/>
  <c r="BK826" i="12"/>
  <c r="J793" i="12"/>
  <c r="J761" i="12"/>
  <c r="J703" i="12"/>
  <c r="J631" i="12"/>
  <c r="J573" i="12"/>
  <c r="BK523" i="12"/>
  <c r="J475" i="12"/>
  <c r="J433" i="12"/>
  <c r="BK365" i="12"/>
  <c r="J311" i="12"/>
  <c r="BK253" i="12"/>
  <c r="J187" i="12"/>
  <c r="J898" i="12"/>
  <c r="J844" i="12"/>
  <c r="J781" i="12"/>
  <c r="J753" i="12"/>
  <c r="BK703" i="12"/>
  <c r="BK649" i="12"/>
  <c r="BK561" i="12"/>
  <c r="J535" i="12"/>
  <c r="BK481" i="12"/>
  <c r="BK439" i="12"/>
  <c r="J396" i="12"/>
  <c r="BK348" i="12"/>
  <c r="BK275" i="12"/>
  <c r="J158" i="12"/>
  <c r="J819" i="12"/>
  <c r="BK715" i="12"/>
  <c r="BK673" i="12"/>
  <c r="J597" i="12"/>
  <c r="BK573" i="12"/>
  <c r="J499" i="12"/>
  <c r="BK463" i="12"/>
  <c r="J426" i="12"/>
  <c r="BK396" i="12"/>
  <c r="J365" i="12"/>
  <c r="BK318" i="12"/>
  <c r="BK202" i="12"/>
  <c r="BK130" i="12"/>
  <c r="BK1495" i="13"/>
  <c r="BK1477" i="13"/>
  <c r="BK1425" i="13"/>
  <c r="J1391" i="13"/>
  <c r="J1369" i="13"/>
  <c r="J1345" i="13"/>
  <c r="BK1321" i="13"/>
  <c r="J1282" i="13"/>
  <c r="BK1101" i="13"/>
  <c r="BK1008" i="13"/>
  <c r="BK951" i="13"/>
  <c r="J895" i="13"/>
  <c r="BK820" i="13"/>
  <c r="BK774" i="13"/>
  <c r="J751" i="13"/>
  <c r="J723" i="13"/>
  <c r="BK702" i="13"/>
  <c r="J677" i="13"/>
  <c r="J664" i="13"/>
  <c r="BK595" i="13"/>
  <c r="BK520" i="13"/>
  <c r="J510" i="13"/>
  <c r="J498" i="13"/>
  <c r="BK472" i="13"/>
  <c r="BK452" i="13"/>
  <c r="BK354" i="13"/>
  <c r="J327" i="13"/>
  <c r="J315" i="13"/>
  <c r="BK248" i="13"/>
  <c r="J213" i="13"/>
  <c r="BK151" i="13"/>
  <c r="J137" i="13"/>
  <c r="J1533" i="13"/>
  <c r="J1527" i="13"/>
  <c r="J1521" i="13"/>
  <c r="BK1506" i="13"/>
  <c r="J1495" i="13"/>
  <c r="BK1460" i="13"/>
  <c r="BK1417" i="13"/>
  <c r="J1395" i="13"/>
  <c r="J1383" i="13"/>
  <c r="BK1361" i="13"/>
  <c r="J1325" i="13"/>
  <c r="BK1273" i="13"/>
  <c r="BK1218" i="13"/>
  <c r="J1101" i="13"/>
  <c r="J1014" i="13"/>
  <c r="BK998" i="13"/>
  <c r="BK953" i="13"/>
  <c r="J918" i="13"/>
  <c r="BK833" i="13"/>
  <c r="BK763" i="13"/>
  <c r="BK739" i="13"/>
  <c r="BK727" i="13"/>
  <c r="J714" i="13"/>
  <c r="J687" i="13"/>
  <c r="J637" i="13"/>
  <c r="J622" i="13"/>
  <c r="BK577" i="13"/>
  <c r="J561" i="13"/>
  <c r="J546" i="13"/>
  <c r="BK534" i="13"/>
  <c r="BK524" i="13"/>
  <c r="J502" i="13"/>
  <c r="BK476" i="13"/>
  <c r="J460" i="13"/>
  <c r="J399" i="13"/>
  <c r="BK360" i="13"/>
  <c r="J329" i="13"/>
  <c r="BK237" i="13"/>
  <c r="BK219" i="13"/>
  <c r="BK163" i="13"/>
  <c r="BK147" i="13"/>
  <c r="J1471" i="13"/>
  <c r="J1425" i="13"/>
  <c r="J1385" i="13"/>
  <c r="J1371" i="13"/>
  <c r="BK1325" i="13"/>
  <c r="BK1277" i="13"/>
  <c r="J1254" i="13"/>
  <c r="J1166" i="13"/>
  <c r="J1008" i="13"/>
  <c r="BK985" i="13"/>
  <c r="J953" i="13"/>
  <c r="BK876" i="13"/>
  <c r="J778" i="13"/>
  <c r="BK751" i="13"/>
  <c r="BK737" i="13"/>
  <c r="J718" i="13"/>
  <c r="J685" i="13"/>
  <c r="J662" i="13"/>
  <c r="J620" i="13"/>
  <c r="BK597" i="13"/>
  <c r="J587" i="13"/>
  <c r="J563" i="13"/>
  <c r="J544" i="13"/>
  <c r="J532" i="13"/>
  <c r="BK504" i="13"/>
  <c r="BK468" i="13"/>
  <c r="J466" i="13"/>
  <c r="J456" i="13"/>
  <c r="J450" i="13"/>
  <c r="BK358" i="13"/>
  <c r="BK350" i="13"/>
  <c r="BK331" i="13"/>
  <c r="BK323" i="13"/>
  <c r="BK311" i="13"/>
  <c r="J248" i="13"/>
  <c r="J242" i="13"/>
  <c r="J221" i="13"/>
  <c r="J1506" i="13"/>
  <c r="BK1482" i="13"/>
  <c r="J1415" i="13"/>
  <c r="J1405" i="13"/>
  <c r="BK1365" i="13"/>
  <c r="BK1349" i="13"/>
  <c r="BK1329" i="13"/>
  <c r="J1286" i="13"/>
  <c r="BK1256" i="13"/>
  <c r="BK1201" i="13"/>
  <c r="BK1014" i="13"/>
  <c r="BK978" i="13"/>
  <c r="BK912" i="13"/>
  <c r="J889" i="13"/>
  <c r="BK855" i="13"/>
  <c r="J829" i="13"/>
  <c r="J763" i="13"/>
  <c r="J753" i="13"/>
  <c r="J743" i="13"/>
  <c r="J702" i="13"/>
  <c r="J691" i="13"/>
  <c r="BK660" i="13"/>
  <c r="BK587" i="13"/>
  <c r="BK565" i="13"/>
  <c r="J536" i="13"/>
  <c r="J526" i="13"/>
  <c r="BK518" i="13"/>
  <c r="J506" i="13"/>
  <c r="BK474" i="13"/>
  <c r="J454" i="13"/>
  <c r="J360" i="13"/>
  <c r="BK313" i="13"/>
  <c r="BK233" i="13"/>
  <c r="J207" i="13"/>
  <c r="BK157" i="13"/>
  <c r="J135" i="13"/>
  <c r="BK824" i="14"/>
  <c r="J820" i="14"/>
  <c r="J791" i="14"/>
  <c r="J770" i="14"/>
  <c r="J714" i="14"/>
  <c r="BK691" i="14"/>
  <c r="BK677" i="14"/>
  <c r="J633" i="14"/>
  <c r="BK596" i="14"/>
  <c r="BK575" i="14"/>
  <c r="BK537" i="14"/>
  <c r="BK487" i="14"/>
  <c r="BK453" i="14"/>
  <c r="BK444" i="14"/>
  <c r="J419" i="14"/>
  <c r="J385" i="14"/>
  <c r="BK361" i="14"/>
  <c r="BK353" i="14"/>
  <c r="BK335" i="14"/>
  <c r="J305" i="14"/>
  <c r="BK243" i="14"/>
  <c r="BK191" i="14"/>
  <c r="J818" i="14"/>
  <c r="J783" i="14"/>
  <c r="BK753" i="14"/>
  <c r="J720" i="14"/>
  <c r="J681" i="14"/>
  <c r="J650" i="14"/>
  <c r="BK637" i="14"/>
  <c r="BK613" i="14"/>
  <c r="BK592" i="14"/>
  <c r="BK551" i="14"/>
  <c r="BK529" i="14"/>
  <c r="BK503" i="14"/>
  <c r="BK483" i="14"/>
  <c r="J453" i="14"/>
  <c r="BK413" i="14"/>
  <c r="BK393" i="14"/>
  <c r="BK375" i="14"/>
  <c r="BK347" i="14"/>
  <c r="BK330" i="14"/>
  <c r="J291" i="14"/>
  <c r="J237" i="14"/>
  <c r="J191" i="14"/>
  <c r="J175" i="14"/>
  <c r="BK160" i="14"/>
  <c r="BK809" i="14"/>
  <c r="J795" i="14"/>
  <c r="J747" i="14"/>
  <c r="BK714" i="14"/>
  <c r="J691" i="14"/>
  <c r="BK664" i="14"/>
  <c r="J645" i="14"/>
  <c r="BK611" i="14"/>
  <c r="J541" i="14"/>
  <c r="J529" i="14"/>
  <c r="BK495" i="14"/>
  <c r="BK468" i="14"/>
  <c r="BK439" i="14"/>
  <c r="J425" i="14"/>
  <c r="BK402" i="14"/>
  <c r="J393" i="14"/>
  <c r="BK373" i="14"/>
  <c r="J353" i="14"/>
  <c r="BK339" i="14"/>
  <c r="J307" i="14"/>
  <c r="J278" i="14"/>
  <c r="J248" i="14"/>
  <c r="BK211" i="14"/>
  <c r="J179" i="14"/>
  <c r="BK169" i="14"/>
  <c r="J149" i="14"/>
  <c r="J811" i="14"/>
  <c r="BK795" i="14"/>
  <c r="BK787" i="14"/>
  <c r="BK567" i="14"/>
  <c r="J551" i="14"/>
  <c r="J487" i="14"/>
  <c r="BK462" i="14"/>
  <c r="BK448" i="14"/>
  <c r="BK391" i="14"/>
  <c r="J383" i="14"/>
  <c r="J373" i="14"/>
  <c r="J359" i="14"/>
  <c r="J316" i="14"/>
  <c r="BK278" i="14"/>
  <c r="BK237" i="14"/>
  <c r="J169" i="14"/>
  <c r="BK149" i="14"/>
  <c r="J278" i="15"/>
  <c r="J258" i="15"/>
  <c r="J238" i="15"/>
  <c r="BK208" i="15"/>
  <c r="BK202" i="15"/>
  <c r="J189" i="15"/>
  <c r="BK172" i="15"/>
  <c r="BK140" i="15"/>
  <c r="BK278" i="15"/>
  <c r="J250" i="15"/>
  <c r="BK228" i="15"/>
  <c r="BK200" i="15"/>
  <c r="J185" i="15"/>
  <c r="BK164" i="15"/>
  <c r="BK145" i="15"/>
  <c r="J267" i="15"/>
  <c r="J244" i="15"/>
  <c r="BK220" i="15"/>
  <c r="J208" i="15"/>
  <c r="BK189" i="15"/>
  <c r="J168" i="15"/>
  <c r="J150" i="15"/>
  <c r="J132" i="15"/>
  <c r="J271" i="15"/>
  <c r="BK260" i="15"/>
  <c r="BK250" i="15"/>
  <c r="J215" i="15"/>
  <c r="J200" i="15"/>
  <c r="BK174" i="15"/>
  <c r="BK162" i="15"/>
  <c r="J1296" i="16"/>
  <c r="J1290" i="16"/>
  <c r="BK1282" i="16"/>
  <c r="J1274" i="16"/>
  <c r="J1266" i="16"/>
  <c r="J1250" i="16"/>
  <c r="BK1240" i="16"/>
  <c r="BK1228" i="16"/>
  <c r="J1222" i="16"/>
  <c r="J1212" i="16"/>
  <c r="BK1206" i="16"/>
  <c r="BK1198" i="16"/>
  <c r="J1190" i="16"/>
  <c r="BK1182" i="16"/>
  <c r="BK1174" i="16"/>
  <c r="BK1166" i="16"/>
  <c r="BK1156" i="16"/>
  <c r="BK1150" i="16"/>
  <c r="J1146" i="16"/>
  <c r="BK1142" i="16"/>
  <c r="J966" i="16"/>
  <c r="BK950" i="16"/>
  <c r="BK928" i="16"/>
  <c r="BK910" i="16"/>
  <c r="BK898" i="16"/>
  <c r="J890" i="16"/>
  <c r="J880" i="16"/>
  <c r="BK862" i="16"/>
  <c r="J842" i="16"/>
  <c r="J818" i="16"/>
  <c r="J810" i="16"/>
  <c r="J516" i="16"/>
  <c r="BK480" i="16"/>
  <c r="BK455" i="16"/>
  <c r="BK436" i="16"/>
  <c r="J420" i="16"/>
  <c r="J392" i="16"/>
  <c r="BK378" i="16"/>
  <c r="J357" i="16"/>
  <c r="J347" i="16"/>
  <c r="J330" i="16"/>
  <c r="J304" i="16"/>
  <c r="BK258" i="16"/>
  <c r="J189" i="16"/>
  <c r="J170" i="16"/>
  <c r="J137" i="16"/>
  <c r="BK1112" i="16"/>
  <c r="J1072" i="16"/>
  <c r="J1053" i="16"/>
  <c r="J1033" i="16"/>
  <c r="BK1020" i="16"/>
  <c r="J988" i="16"/>
  <c r="BK972" i="16"/>
  <c r="BK960" i="16"/>
  <c r="BK936" i="16"/>
  <c r="J912" i="16"/>
  <c r="J898" i="16"/>
  <c r="BK890" i="16"/>
  <c r="J872" i="16"/>
  <c r="J856" i="16"/>
  <c r="J840" i="16"/>
  <c r="J828" i="16"/>
  <c r="BK818" i="16"/>
  <c r="J798" i="16"/>
  <c r="J770" i="16"/>
  <c r="BK754" i="16"/>
  <c r="BK738" i="16"/>
  <c r="BK718" i="16"/>
  <c r="BK692" i="16"/>
  <c r="J674" i="16"/>
  <c r="BK658" i="16"/>
  <c r="BK644" i="16"/>
  <c r="BK632" i="16"/>
  <c r="BK608" i="16"/>
  <c r="BK594" i="16"/>
  <c r="J576" i="16"/>
  <c r="BK554" i="16"/>
  <c r="J524" i="16"/>
  <c r="BK487" i="16"/>
  <c r="BK459" i="16"/>
  <c r="J432" i="16"/>
  <c r="J416" i="16"/>
  <c r="J402" i="16"/>
  <c r="J378" i="16"/>
  <c r="BK361" i="16"/>
  <c r="BK349" i="16"/>
  <c r="BK310" i="16"/>
  <c r="BK299" i="16"/>
  <c r="J275" i="16"/>
  <c r="BK214" i="16"/>
  <c r="BK165" i="16"/>
  <c r="J145" i="16"/>
  <c r="BK1266" i="16"/>
  <c r="J1256" i="16"/>
  <c r="J1252" i="16"/>
  <c r="J1246" i="16"/>
  <c r="J1242" i="16"/>
  <c r="J1234" i="16"/>
  <c r="J1226" i="16"/>
  <c r="BK1220" i="16"/>
  <c r="BK1212" i="16"/>
  <c r="BK1202" i="16"/>
  <c r="BK1194" i="16"/>
  <c r="BK1186" i="16"/>
  <c r="J1176" i="16"/>
  <c r="J1168" i="16"/>
  <c r="J1162" i="16"/>
  <c r="BK1136" i="16"/>
  <c r="J1130" i="16"/>
  <c r="J1120" i="16"/>
  <c r="J1096" i="16"/>
  <c r="J1076" i="16"/>
  <c r="BK1049" i="16"/>
  <c r="J1022" i="16"/>
  <c r="J1004" i="16"/>
  <c r="BK982" i="16"/>
  <c r="J958" i="16"/>
  <c r="J932" i="16"/>
  <c r="J924" i="16"/>
  <c r="BK884" i="16"/>
  <c r="BK868" i="16"/>
  <c r="J854" i="16"/>
  <c r="BK826" i="16"/>
  <c r="BK802" i="16"/>
  <c r="J792" i="16"/>
  <c r="J776" i="16"/>
  <c r="J756" i="16"/>
  <c r="J746" i="16"/>
  <c r="J726" i="16"/>
  <c r="J710" i="16"/>
  <c r="BK698" i="16"/>
  <c r="J680" i="16"/>
  <c r="J656" i="16"/>
  <c r="J632" i="16"/>
  <c r="J604" i="16"/>
  <c r="BK576" i="16"/>
  <c r="BK556" i="16"/>
  <c r="BK520" i="16"/>
  <c r="J498" i="16"/>
  <c r="J483" i="16"/>
  <c r="BK463" i="16"/>
  <c r="BK449" i="16"/>
  <c r="J426" i="16"/>
  <c r="BK398" i="16"/>
  <c r="J361" i="16"/>
  <c r="J339" i="16"/>
  <c r="BK322" i="16"/>
  <c r="BK287" i="16"/>
  <c r="J206" i="16"/>
  <c r="BK172" i="16"/>
  <c r="J141" i="16"/>
  <c r="J1134" i="16"/>
  <c r="J1126" i="16"/>
  <c r="BK1108" i="16"/>
  <c r="BK1084" i="16"/>
  <c r="J1064" i="16"/>
  <c r="BK1047" i="16"/>
  <c r="BK1035" i="16"/>
  <c r="BK1022" i="16"/>
  <c r="BK1006" i="16"/>
  <c r="J986" i="16"/>
  <c r="J974" i="16"/>
  <c r="BK966" i="16"/>
  <c r="BK956" i="16"/>
  <c r="BK942" i="16"/>
  <c r="J934" i="16"/>
  <c r="J922" i="16"/>
  <c r="J914" i="16"/>
  <c r="BK888" i="16"/>
  <c r="BK876" i="16"/>
  <c r="BK792" i="16"/>
  <c r="BK776" i="16"/>
  <c r="J758" i="16"/>
  <c r="J742" i="16"/>
  <c r="J728" i="16"/>
  <c r="J714" i="16"/>
  <c r="J702" i="16"/>
  <c r="BK684" i="16"/>
  <c r="BK668" i="16"/>
  <c r="J654" i="16"/>
  <c r="J638" i="16"/>
  <c r="BK612" i="16"/>
  <c r="J600" i="16"/>
  <c r="J572" i="16"/>
  <c r="BK546" i="16"/>
  <c r="J534" i="16"/>
  <c r="BK506" i="16"/>
  <c r="BK478" i="16"/>
  <c r="BK467" i="16"/>
  <c r="J457" i="16"/>
  <c r="J449" i="16"/>
  <c r="BK434" i="16"/>
  <c r="J422" i="16"/>
  <c r="J414" i="16"/>
  <c r="J406" i="16"/>
  <c r="BK382" i="16"/>
  <c r="J368" i="16"/>
  <c r="J349" i="16"/>
  <c r="J337" i="16"/>
  <c r="BK326" i="16"/>
  <c r="J306" i="16"/>
  <c r="J287" i="16"/>
  <c r="BK275" i="16"/>
  <c r="J214" i="16"/>
  <c r="BK174" i="16"/>
  <c r="J155" i="16"/>
  <c r="BK683" i="17"/>
  <c r="BK677" i="17"/>
  <c r="BK667" i="17"/>
  <c r="J657" i="17"/>
  <c r="J643" i="17"/>
  <c r="J630" i="17"/>
  <c r="J612" i="17"/>
  <c r="J588" i="17"/>
  <c r="J569" i="17"/>
  <c r="BK541" i="17"/>
  <c r="BK525" i="17"/>
  <c r="BK515" i="17"/>
  <c r="J493" i="17"/>
  <c r="BK463" i="17"/>
  <c r="BK455" i="17"/>
  <c r="BK441" i="17"/>
  <c r="BK413" i="17"/>
  <c r="BK395" i="17"/>
  <c r="BK376" i="17"/>
  <c r="BK364" i="17"/>
  <c r="J341" i="17"/>
  <c r="J335" i="17"/>
  <c r="J303" i="17"/>
  <c r="J252" i="17"/>
  <c r="BK219" i="17"/>
  <c r="BK162" i="17"/>
  <c r="BK136" i="17"/>
  <c r="BK671" i="17"/>
  <c r="J661" i="17"/>
  <c r="J645" i="17"/>
  <c r="BK625" i="17"/>
  <c r="BK588" i="17"/>
  <c r="BK569" i="17"/>
  <c r="J555" i="17"/>
  <c r="BK537" i="17"/>
  <c r="J513" i="17"/>
  <c r="J503" i="17"/>
  <c r="J497" i="17"/>
  <c r="BK481" i="17"/>
  <c r="J455" i="17"/>
  <c r="BK402" i="17"/>
  <c r="J382" i="17"/>
  <c r="BK370" i="17"/>
  <c r="BK349" i="17"/>
  <c r="J343" i="17"/>
  <c r="BK331" i="17"/>
  <c r="J313" i="17"/>
  <c r="J299" i="17"/>
  <c r="J209" i="17"/>
  <c r="BK186" i="17"/>
  <c r="BK140" i="17"/>
  <c r="BK655" i="17"/>
  <c r="J628" i="17"/>
  <c r="J602" i="17"/>
  <c r="BK584" i="17"/>
  <c r="BK561" i="17"/>
  <c r="BK551" i="17"/>
  <c r="BK517" i="17"/>
  <c r="J505" i="17"/>
  <c r="J483" i="17"/>
  <c r="J453" i="17"/>
  <c r="J413" i="17"/>
  <c r="BK388" i="17"/>
  <c r="BK362" i="17"/>
  <c r="BK351" i="17"/>
  <c r="J323" i="17"/>
  <c r="J262" i="17"/>
  <c r="J247" i="17"/>
  <c r="BK188" i="17"/>
  <c r="BK180" i="17"/>
  <c r="BK134" i="17"/>
  <c r="BK657" i="17"/>
  <c r="BK643" i="17"/>
  <c r="BK637" i="17"/>
  <c r="BK606" i="17"/>
  <c r="J573" i="17"/>
  <c r="J545" i="17"/>
  <c r="J525" i="17"/>
  <c r="J499" i="17"/>
  <c r="J481" i="17"/>
  <c r="J451" i="17"/>
  <c r="J429" i="17"/>
  <c r="J409" i="17"/>
  <c r="J399" i="17"/>
  <c r="J376" i="17"/>
  <c r="BK366" i="17"/>
  <c r="BK329" i="17"/>
  <c r="BK303" i="17"/>
  <c r="BK233" i="17"/>
  <c r="BK182" i="17"/>
  <c r="BK167" i="17"/>
  <c r="BK130" i="17"/>
  <c r="J305" i="18"/>
  <c r="J283" i="18"/>
  <c r="J263" i="18"/>
  <c r="BK245" i="18"/>
  <c r="J230" i="18"/>
  <c r="BK215" i="18"/>
  <c r="J182" i="18"/>
  <c r="J164" i="18"/>
  <c r="BK147" i="18"/>
  <c r="BK313" i="18"/>
  <c r="BK297" i="18"/>
  <c r="J267" i="18"/>
  <c r="BK259" i="18"/>
  <c r="BK247" i="18"/>
  <c r="J232" i="18"/>
  <c r="BK210" i="18"/>
  <c r="J190" i="18"/>
  <c r="J174" i="18"/>
  <c r="BK132" i="18"/>
  <c r="BK293" i="18"/>
  <c r="J271" i="18"/>
  <c r="J249" i="18"/>
  <c r="BK221" i="18"/>
  <c r="J208" i="18"/>
  <c r="BK196" i="18"/>
  <c r="BK182" i="18"/>
  <c r="J170" i="18"/>
  <c r="J152" i="18"/>
  <c r="J136" i="18"/>
  <c r="BK277" i="18"/>
  <c r="BK261" i="18"/>
  <c r="BK253" i="18"/>
  <c r="BK206" i="18"/>
  <c r="J194" i="18"/>
  <c r="BK168" i="18"/>
  <c r="BK134" i="18"/>
  <c r="BK199" i="19"/>
  <c r="J161" i="19"/>
  <c r="BK152" i="19"/>
  <c r="J205" i="19"/>
  <c r="J195" i="19"/>
  <c r="J181" i="19"/>
  <c r="BK169" i="19"/>
  <c r="BK150" i="19"/>
  <c r="BK138" i="19"/>
  <c r="BK205" i="19"/>
  <c r="BK185" i="19"/>
  <c r="J171" i="19"/>
  <c r="J163" i="19"/>
  <c r="BK144" i="19"/>
  <c r="BK136" i="19"/>
  <c r="BK193" i="19"/>
  <c r="J183" i="19"/>
  <c r="BK167" i="19"/>
  <c r="BK148" i="19"/>
  <c r="J136" i="19"/>
  <c r="J289" i="20"/>
  <c r="J277" i="20"/>
  <c r="BK251" i="20"/>
  <c r="BK198" i="20"/>
  <c r="BK182" i="20"/>
  <c r="J168" i="20"/>
  <c r="J150" i="20"/>
  <c r="BK130" i="20"/>
  <c r="J295" i="20"/>
  <c r="BK291" i="20"/>
  <c r="BK277" i="20"/>
  <c r="BK269" i="20"/>
  <c r="BK261" i="20"/>
  <c r="J255" i="20"/>
  <c r="BK229" i="20"/>
  <c r="J216" i="20"/>
  <c r="BK206" i="20"/>
  <c r="J158" i="20"/>
  <c r="BK148" i="20"/>
  <c r="J140" i="20"/>
  <c r="BK297" i="20"/>
  <c r="J275" i="20"/>
  <c r="BK253" i="20"/>
  <c r="BK235" i="20"/>
  <c r="BK216" i="20"/>
  <c r="J206" i="20"/>
  <c r="BK192" i="20"/>
  <c r="J174" i="20"/>
  <c r="BK170" i="20"/>
  <c r="J152" i="20"/>
  <c r="BK132" i="20"/>
  <c r="J124" i="20"/>
  <c r="J293" i="20"/>
  <c r="BK275" i="20"/>
  <c r="BK259" i="20"/>
  <c r="J245" i="20"/>
  <c r="J237" i="20"/>
  <c r="BK227" i="20"/>
  <c r="J196" i="20"/>
  <c r="BK188" i="20"/>
  <c r="J166" i="20"/>
  <c r="BK152" i="20"/>
  <c r="BK138" i="20"/>
  <c r="BK124" i="20"/>
  <c r="BK241" i="21"/>
  <c r="BK231" i="21"/>
  <c r="BK213" i="21"/>
  <c r="BK205" i="21"/>
  <c r="BK193" i="21"/>
  <c r="J172" i="21"/>
  <c r="BK156" i="21"/>
  <c r="BK146" i="21"/>
  <c r="BK124" i="21"/>
  <c r="J239" i="21"/>
  <c r="BK221" i="21"/>
  <c r="J211" i="21"/>
  <c r="J179" i="21"/>
  <c r="J170" i="21"/>
  <c r="BK140" i="21"/>
  <c r="J124" i="21"/>
  <c r="J219" i="21"/>
  <c r="BK211" i="21"/>
  <c r="J185" i="21"/>
  <c r="BK164" i="21"/>
  <c r="J144" i="21"/>
  <c r="BK136" i="21"/>
  <c r="J249" i="21"/>
  <c r="J233" i="21"/>
  <c r="BK207" i="21"/>
  <c r="J199" i="21"/>
  <c r="J191" i="21"/>
  <c r="BK181" i="21"/>
  <c r="J166" i="21"/>
  <c r="BK152" i="21"/>
  <c r="J142" i="21"/>
  <c r="BK239" i="22"/>
  <c r="J217" i="22"/>
  <c r="BK199" i="22"/>
  <c r="BK182" i="22"/>
  <c r="BK174" i="22"/>
  <c r="J156" i="22"/>
  <c r="BK140" i="22"/>
  <c r="J235" i="22"/>
  <c r="J223" i="22"/>
  <c r="BK211" i="22"/>
  <c r="BK193" i="22"/>
  <c r="BK176" i="22"/>
  <c r="BK162" i="22"/>
  <c r="J150" i="22"/>
  <c r="BK126" i="22"/>
  <c r="J239" i="22"/>
  <c r="J229" i="22"/>
  <c r="J211" i="22"/>
  <c r="J180" i="22"/>
  <c r="J166" i="22"/>
  <c r="BK156" i="22"/>
  <c r="BK144" i="22"/>
  <c r="J126" i="22"/>
  <c r="J243" i="22"/>
  <c r="BK217" i="22"/>
  <c r="BK201" i="22"/>
  <c r="BK186" i="22"/>
  <c r="J160" i="22"/>
  <c r="BK138" i="22"/>
  <c r="J128" i="22"/>
  <c r="J163" i="23"/>
  <c r="BK147" i="23"/>
  <c r="BK133" i="23"/>
  <c r="BK171" i="23"/>
  <c r="BK153" i="23"/>
  <c r="BK137" i="23"/>
  <c r="BK163" i="23"/>
  <c r="BK157" i="23"/>
  <c r="BK145" i="23"/>
  <c r="BK125" i="23"/>
  <c r="J177" i="24"/>
  <c r="BK159" i="24"/>
  <c r="J149" i="24"/>
  <c r="BK175" i="24"/>
  <c r="J147" i="24"/>
  <c r="BK173" i="24"/>
  <c r="J159" i="24"/>
  <c r="J129" i="24"/>
  <c r="J173" i="24"/>
  <c r="BK155" i="24"/>
  <c r="BK143" i="24"/>
  <c r="BK129" i="24"/>
  <c r="J167" i="25"/>
  <c r="J155" i="25"/>
  <c r="J145" i="25"/>
  <c r="J171" i="25"/>
  <c r="BK155" i="25"/>
  <c r="J137" i="25"/>
  <c r="BK169" i="25"/>
  <c r="BK151" i="25"/>
  <c r="BK139" i="25"/>
  <c r="BK123" i="25"/>
  <c r="J169" i="25"/>
  <c r="BK167" i="26"/>
  <c r="BK149" i="26"/>
  <c r="J123" i="26"/>
  <c r="BK151" i="26"/>
  <c r="J143" i="26"/>
  <c r="J173" i="26"/>
  <c r="J159" i="26"/>
  <c r="BK137" i="26"/>
  <c r="J120" i="26"/>
  <c r="J163" i="26"/>
  <c r="J151" i="26"/>
  <c r="BK145" i="27"/>
  <c r="J129" i="27"/>
  <c r="BK155" i="27"/>
  <c r="J141" i="27"/>
  <c r="BK129" i="27"/>
  <c r="BK161" i="27"/>
  <c r="J133" i="27"/>
  <c r="BK151" i="27"/>
  <c r="J139" i="27"/>
  <c r="J161" i="28"/>
  <c r="J149" i="28"/>
  <c r="J165" i="28"/>
  <c r="BK157" i="28"/>
  <c r="BK143" i="28"/>
  <c r="J123" i="28"/>
  <c r="BK159" i="28"/>
  <c r="BK145" i="28"/>
  <c r="J133" i="28"/>
  <c r="J125" i="28"/>
  <c r="BK165" i="28"/>
  <c r="BK151" i="28"/>
  <c r="BK139" i="28"/>
  <c r="BK123" i="28"/>
  <c r="J436" i="29"/>
  <c r="BK426" i="29"/>
  <c r="BK418" i="29"/>
  <c r="BK386" i="29"/>
  <c r="BK360" i="29"/>
  <c r="BK326" i="29"/>
  <c r="BK299" i="29"/>
  <c r="J250" i="29"/>
  <c r="BK236" i="29"/>
  <c r="BK207" i="29"/>
  <c r="J187" i="29"/>
  <c r="BK153" i="29"/>
  <c r="BK461" i="29"/>
  <c r="J438" i="29"/>
  <c r="J418" i="29"/>
  <c r="BK400" i="29"/>
  <c r="J386" i="29"/>
  <c r="J368" i="29"/>
  <c r="BK344" i="29"/>
  <c r="BK328" i="29"/>
  <c r="BK261" i="29"/>
  <c r="BK248" i="29"/>
  <c r="J242" i="29"/>
  <c r="BK231" i="29"/>
  <c r="BK211" i="29"/>
  <c r="J199" i="29"/>
  <c r="BK187" i="29"/>
  <c r="J175" i="29"/>
  <c r="J153" i="29"/>
  <c r="BK135" i="29"/>
  <c r="BK456" i="29"/>
  <c r="J428" i="29"/>
  <c r="J400" i="29"/>
  <c r="BK362" i="29"/>
  <c r="BK348" i="29"/>
  <c r="J328" i="29"/>
  <c r="J308" i="29"/>
  <c r="BK293" i="29"/>
  <c r="J269" i="29"/>
  <c r="J248" i="29"/>
  <c r="J224" i="29"/>
  <c r="J207" i="29"/>
  <c r="BK191" i="29"/>
  <c r="J461" i="29"/>
  <c r="BK432" i="29"/>
  <c r="BK424" i="29"/>
  <c r="J394" i="29"/>
  <c r="J358" i="29"/>
  <c r="J334" i="29"/>
  <c r="BK303" i="29"/>
  <c r="J291" i="29"/>
  <c r="J231" i="29"/>
  <c r="BK189" i="29"/>
  <c r="BK167" i="29"/>
  <c r="J157" i="29"/>
  <c r="BK434" i="30"/>
  <c r="J407" i="30"/>
  <c r="J395" i="30"/>
  <c r="J375" i="30"/>
  <c r="BK365" i="30"/>
  <c r="J331" i="30"/>
  <c r="J315" i="30"/>
  <c r="J287" i="30"/>
  <c r="J254" i="30"/>
  <c r="J238" i="30"/>
  <c r="J205" i="30"/>
  <c r="BK197" i="30"/>
  <c r="BK185" i="30"/>
  <c r="BK157" i="30"/>
  <c r="BK431" i="30"/>
  <c r="J417" i="30"/>
  <c r="BK393" i="30"/>
  <c r="BK377" i="30"/>
  <c r="BK351" i="30"/>
  <c r="BK329" i="30"/>
  <c r="BK297" i="30"/>
  <c r="J285" i="30"/>
  <c r="BK257" i="30"/>
  <c r="J236" i="30"/>
  <c r="J201" i="30"/>
  <c r="J173" i="30"/>
  <c r="BK139" i="30"/>
  <c r="BK417" i="30"/>
  <c r="J411" i="30"/>
  <c r="BK383" i="30"/>
  <c r="BK373" i="30"/>
  <c r="J351" i="30"/>
  <c r="BK341" i="30"/>
  <c r="BK327" i="30"/>
  <c r="BK306" i="30"/>
  <c r="BK254" i="30"/>
  <c r="J240" i="30"/>
  <c r="BK220" i="30"/>
  <c r="BK195" i="30"/>
  <c r="J179" i="30"/>
  <c r="J161" i="30"/>
  <c r="J131" i="30"/>
  <c r="BK407" i="30"/>
  <c r="J387" i="30"/>
  <c r="BK361" i="30"/>
  <c r="BK323" i="30"/>
  <c r="BK315" i="30"/>
  <c r="J293" i="30"/>
  <c r="J279" i="30"/>
  <c r="J242" i="30"/>
  <c r="BK232" i="30"/>
  <c r="J207" i="30"/>
  <c r="BK173" i="30"/>
  <c r="J139" i="30"/>
  <c r="J622" i="31"/>
  <c r="J560" i="31"/>
  <c r="BK516" i="31"/>
  <c r="J502" i="31"/>
  <c r="BK482" i="31"/>
  <c r="J467" i="31"/>
  <c r="J455" i="31"/>
  <c r="J424" i="31"/>
  <c r="BK392" i="31"/>
  <c r="BK369" i="31"/>
  <c r="J330" i="31"/>
  <c r="BK294" i="31"/>
  <c r="J263" i="31"/>
  <c r="J225" i="31"/>
  <c r="J198" i="31"/>
  <c r="J168" i="31"/>
  <c r="J145" i="31"/>
  <c r="BK646" i="31"/>
  <c r="J627" i="31"/>
  <c r="BK547" i="31"/>
  <c r="BK535" i="31"/>
  <c r="J523" i="31"/>
  <c r="BK480" i="31"/>
  <c r="J472" i="31"/>
  <c r="J447" i="31"/>
  <c r="J412" i="31"/>
  <c r="J392" i="31"/>
  <c r="BK366" i="31"/>
  <c r="BK349" i="31"/>
  <c r="J333" i="31"/>
  <c r="J292" i="31"/>
  <c r="BK263" i="31"/>
  <c r="J233" i="31"/>
  <c r="BK207" i="31"/>
  <c r="J165" i="31"/>
  <c r="BK152" i="31"/>
  <c r="J646" i="31"/>
  <c r="BK624" i="31"/>
  <c r="J605" i="31"/>
  <c r="BK523" i="31"/>
  <c r="J496" i="31"/>
  <c r="J452" i="31"/>
  <c r="BK424" i="31"/>
  <c r="J404" i="31"/>
  <c r="BK378" i="31"/>
  <c r="J342" i="31"/>
  <c r="J324" i="31"/>
  <c r="J296" i="31"/>
  <c r="J247" i="31"/>
  <c r="BK233" i="31"/>
  <c r="BK180" i="31"/>
  <c r="BK619" i="31"/>
  <c r="BK560" i="31"/>
  <c r="BK529" i="31"/>
  <c r="J487" i="31"/>
  <c r="BK465" i="31"/>
  <c r="BK447" i="31"/>
  <c r="J432" i="31"/>
  <c r="BK395" i="31"/>
  <c r="BK324" i="31"/>
  <c r="BK296" i="31"/>
  <c r="J256" i="31"/>
  <c r="BK191" i="31"/>
  <c r="BK142" i="31"/>
  <c r="BK223" i="32"/>
  <c r="BK198" i="32"/>
  <c r="BK151" i="32"/>
  <c r="BK124" i="32"/>
  <c r="J223" i="32"/>
  <c r="BK172" i="32"/>
  <c r="J137" i="32"/>
  <c r="J186" i="32"/>
  <c r="BK236" i="32"/>
  <c r="J205" i="32"/>
  <c r="J161" i="32"/>
  <c r="BK231" i="33"/>
  <c r="BK183" i="33"/>
  <c r="J165" i="33"/>
  <c r="BK244" i="33"/>
  <c r="BK206" i="33"/>
  <c r="J183" i="33"/>
  <c r="BK172" i="33"/>
  <c r="J240" i="33"/>
  <c r="BK165" i="33"/>
  <c r="J130" i="33"/>
  <c r="J226" i="33"/>
  <c r="J194" i="33"/>
  <c r="BK142" i="33"/>
  <c r="J124" i="33"/>
  <c r="BK218" i="34"/>
  <c r="J208" i="34"/>
  <c r="BK201" i="34"/>
  <c r="J195" i="34"/>
  <c r="J188" i="34"/>
  <c r="J181" i="34"/>
  <c r="BK174" i="34"/>
  <c r="J169" i="34"/>
  <c r="BK165" i="34"/>
  <c r="BK150" i="34"/>
  <c r="J129" i="34"/>
  <c r="J212" i="34"/>
  <c r="J200" i="34"/>
  <c r="J191" i="34"/>
  <c r="J176" i="34"/>
  <c r="BK169" i="34"/>
  <c r="BK161" i="34"/>
  <c r="BK157" i="34"/>
  <c r="J150" i="34"/>
  <c r="BK148" i="34"/>
  <c r="J142" i="34"/>
  <c r="J138" i="34"/>
  <c r="BK222" i="34"/>
  <c r="BK212" i="34"/>
  <c r="J204" i="34"/>
  <c r="J197" i="34"/>
  <c r="J189" i="34"/>
  <c r="J184" i="34"/>
  <c r="BK173" i="34"/>
  <c r="J164" i="34"/>
  <c r="J154" i="34"/>
  <c r="J148" i="34"/>
  <c r="J144" i="34"/>
  <c r="BK129" i="34"/>
  <c r="BK217" i="34"/>
  <c r="BK211" i="34"/>
  <c r="J201" i="34"/>
  <c r="BK188" i="34"/>
  <c r="J182" i="34"/>
  <c r="J174" i="34"/>
  <c r="BK159" i="34"/>
  <c r="BK149" i="34"/>
  <c r="J143" i="34"/>
  <c r="J140" i="34"/>
  <c r="J135" i="34"/>
  <c r="J128" i="34"/>
  <c r="BK237" i="35"/>
  <c r="J221" i="35"/>
  <c r="BK211" i="35"/>
  <c r="BK197" i="35"/>
  <c r="J189" i="35"/>
  <c r="J175" i="35"/>
  <c r="BK167" i="35"/>
  <c r="BK151" i="35"/>
  <c r="BK139" i="35"/>
  <c r="J247" i="35"/>
  <c r="J237" i="35"/>
  <c r="BK227" i="35"/>
  <c r="BK221" i="35"/>
  <c r="BK215" i="35"/>
  <c r="BK203" i="35"/>
  <c r="BK183" i="35"/>
  <c r="BK169" i="35"/>
  <c r="J155" i="35"/>
  <c r="J141" i="35"/>
  <c r="BK129" i="35"/>
  <c r="BK249" i="35"/>
  <c r="J239" i="35"/>
  <c r="J227" i="35"/>
  <c r="BK209" i="35"/>
  <c r="BK195" i="35"/>
  <c r="J167" i="35"/>
  <c r="J153" i="35"/>
  <c r="BK131" i="35"/>
  <c r="J125" i="35"/>
  <c r="J185" i="35"/>
  <c r="J163" i="35"/>
  <c r="BK153" i="35"/>
  <c r="J137" i="35"/>
  <c r="J121" i="35"/>
  <c r="BK153" i="36"/>
  <c r="J128" i="36"/>
  <c r="J153" i="36"/>
  <c r="BK138" i="36"/>
  <c r="BK163" i="36"/>
  <c r="J155" i="36"/>
  <c r="J136" i="36"/>
  <c r="J167" i="36"/>
  <c r="BK147" i="36"/>
  <c r="BK136" i="36"/>
  <c r="BK128" i="36"/>
  <c r="BK195" i="37"/>
  <c r="J187" i="37"/>
  <c r="BK175" i="37"/>
  <c r="BK156" i="37"/>
  <c r="J136" i="37"/>
  <c r="J205" i="37"/>
  <c r="BK181" i="37"/>
  <c r="BK165" i="37"/>
  <c r="J159" i="37"/>
  <c r="J148" i="37"/>
  <c r="BK132" i="37"/>
  <c r="J199" i="37"/>
  <c r="J183" i="37"/>
  <c r="BK163" i="37"/>
  <c r="BK150" i="37"/>
  <c r="J124" i="37"/>
  <c r="BK193" i="37"/>
  <c r="J173" i="37"/>
  <c r="J152" i="37"/>
  <c r="J140" i="37"/>
  <c r="BK237" i="38"/>
  <c r="J223" i="38"/>
  <c r="J195" i="38"/>
  <c r="J179" i="38"/>
  <c r="J163" i="38"/>
  <c r="BK129" i="38"/>
  <c r="BK241" i="38"/>
  <c r="J215" i="38"/>
  <c r="J203" i="38"/>
  <c r="J191" i="38"/>
  <c r="J175" i="38"/>
  <c r="J161" i="38"/>
  <c r="J137" i="38"/>
  <c r="J123" i="38"/>
  <c r="J237" i="38"/>
  <c r="J227" i="38"/>
  <c r="J219" i="38"/>
  <c r="BK197" i="38"/>
  <c r="J173" i="38"/>
  <c r="J155" i="38"/>
  <c r="J141" i="38"/>
  <c r="J133" i="38"/>
  <c r="J243" i="38"/>
  <c r="BK227" i="38"/>
  <c r="BK203" i="38"/>
  <c r="BK191" i="38"/>
  <c r="BK179" i="38"/>
  <c r="BK163" i="38"/>
  <c r="BK157" i="38"/>
  <c r="BK151" i="38"/>
  <c r="BK133" i="38"/>
  <c r="BK121" i="38"/>
  <c r="BK207" i="39"/>
  <c r="BK192" i="39"/>
  <c r="BK171" i="39"/>
  <c r="J159" i="39"/>
  <c r="J145" i="39"/>
  <c r="BK128" i="39"/>
  <c r="BK194" i="39"/>
  <c r="J186" i="39"/>
  <c r="J165" i="39"/>
  <c r="BK151" i="39"/>
  <c r="BK137" i="39"/>
  <c r="BK124" i="39"/>
  <c r="BK198" i="39"/>
  <c r="BK188" i="39"/>
  <c r="J173" i="39"/>
  <c r="J163" i="39"/>
  <c r="J128" i="39"/>
  <c r="BK169" i="39"/>
  <c r="J149" i="39"/>
  <c r="J133" i="39"/>
  <c r="J173" i="40"/>
  <c r="BK162" i="40"/>
  <c r="BK143" i="40"/>
  <c r="BK165" i="40"/>
  <c r="BK152" i="40"/>
  <c r="J124" i="40"/>
  <c r="BK174" i="40"/>
  <c r="J165" i="40"/>
  <c r="BK154" i="40"/>
  <c r="J221" i="41"/>
  <c r="J201" i="41"/>
  <c r="BK191" i="41"/>
  <c r="J180" i="41"/>
  <c r="J165" i="41"/>
  <c r="J152" i="41"/>
  <c r="J140" i="41"/>
  <c r="BK221" i="41"/>
  <c r="J209" i="41"/>
  <c r="J184" i="41"/>
  <c r="J171" i="41"/>
  <c r="J163" i="41"/>
  <c r="J154" i="41"/>
  <c r="J146" i="41"/>
  <c r="J132" i="41"/>
  <c r="BK219" i="41"/>
  <c r="J207" i="41"/>
  <c r="J182" i="41"/>
  <c r="BK171" i="41"/>
  <c r="BK138" i="41"/>
  <c r="BK223" i="41"/>
  <c r="BK130" i="41"/>
  <c r="BK303" i="42"/>
  <c r="J295" i="42"/>
  <c r="J277" i="42"/>
  <c r="J265" i="42"/>
  <c r="BK247" i="42"/>
  <c r="J233" i="42"/>
  <c r="J213" i="42"/>
  <c r="BK195" i="42"/>
  <c r="J185" i="42"/>
  <c r="J168" i="42"/>
  <c r="BK153" i="42"/>
  <c r="J145" i="42"/>
  <c r="BK124" i="42"/>
  <c r="J305" i="42"/>
  <c r="BK291" i="42"/>
  <c r="J283" i="42"/>
  <c r="BK271" i="42"/>
  <c r="J249" i="42"/>
  <c r="BK239" i="42"/>
  <c r="BK229" i="42"/>
  <c r="BK225" i="42"/>
  <c r="J219" i="42"/>
  <c r="BK211" i="42"/>
  <c r="J195" i="42"/>
  <c r="J181" i="42"/>
  <c r="J170" i="42"/>
  <c r="BK161" i="42"/>
  <c r="J153" i="42"/>
  <c r="J138" i="42"/>
  <c r="J310" i="42"/>
  <c r="J293" i="42"/>
  <c r="J279" i="42"/>
  <c r="BK265" i="42"/>
  <c r="J247" i="42"/>
  <c r="J237" i="42"/>
  <c r="J211" i="42"/>
  <c r="BK201" i="42"/>
  <c r="BK183" i="42"/>
  <c r="BK170" i="42"/>
  <c r="J147" i="42"/>
  <c r="BK138" i="42"/>
  <c r="BK126" i="42"/>
  <c r="BK307" i="42"/>
  <c r="BK285" i="42"/>
  <c r="J263" i="42"/>
  <c r="BK255" i="42"/>
  <c r="J235" i="42"/>
  <c r="BK217" i="42"/>
  <c r="J197" i="42"/>
  <c r="BK181" i="42"/>
  <c r="BK149" i="42"/>
  <c r="J166" i="2"/>
  <c r="J144" i="2"/>
  <c r="J128" i="2"/>
  <c r="BK158" i="2"/>
  <c r="J155" i="2"/>
  <c r="BK147" i="2"/>
  <c r="BK134" i="2"/>
  <c r="J169" i="2"/>
  <c r="J142" i="2"/>
  <c r="BK138" i="2"/>
  <c r="J131" i="2"/>
  <c r="J153" i="2"/>
  <c r="BK167" i="3"/>
  <c r="BK157" i="3"/>
  <c r="BK126" i="3"/>
  <c r="J167" i="3"/>
  <c r="BK146" i="3"/>
  <c r="BK186" i="3"/>
  <c r="J142" i="3"/>
  <c r="J163" i="3"/>
  <c r="J132" i="3"/>
  <c r="J523" i="4"/>
  <c r="BK457" i="4"/>
  <c r="BK394" i="4"/>
  <c r="BK319" i="4"/>
  <c r="BK282" i="4"/>
  <c r="J250" i="4"/>
  <c r="BK215" i="4"/>
  <c r="J179" i="4"/>
  <c r="BK140" i="4"/>
  <c r="BK523" i="4"/>
  <c r="BK450" i="4"/>
  <c r="BK420" i="4"/>
  <c r="J394" i="4"/>
  <c r="BK330" i="4"/>
  <c r="J310" i="4"/>
  <c r="J294" i="4"/>
  <c r="BK244" i="4"/>
  <c r="J227" i="4"/>
  <c r="BK179" i="4"/>
  <c r="BK463" i="4"/>
  <c r="BK439" i="4"/>
  <c r="J389" i="4"/>
  <c r="J327" i="4"/>
  <c r="BK294" i="4"/>
  <c r="BK253" i="4"/>
  <c r="BK223" i="4"/>
  <c r="BK183" i="4"/>
  <c r="BK146" i="4"/>
  <c r="BK549" i="4"/>
  <c r="BK503" i="4"/>
  <c r="J409" i="4"/>
  <c r="BK367" i="4"/>
  <c r="J319" i="4"/>
  <c r="J268" i="4"/>
  <c r="J244" i="4"/>
  <c r="BK206" i="4"/>
  <c r="BK194" i="4"/>
  <c r="BK173" i="4"/>
  <c r="BK532" i="5"/>
  <c r="J487" i="5"/>
  <c r="J432" i="5"/>
  <c r="BK391" i="5"/>
  <c r="J359" i="5"/>
  <c r="J318" i="5"/>
  <c r="BK305" i="5"/>
  <c r="J256" i="5"/>
  <c r="BK234" i="5"/>
  <c r="BK204" i="5"/>
  <c r="J182" i="5"/>
  <c r="J143" i="5"/>
  <c r="J128" i="5"/>
  <c r="BK461" i="5"/>
  <c r="J395" i="5"/>
  <c r="J334" i="5"/>
  <c r="J264" i="5"/>
  <c r="BK228" i="5"/>
  <c r="J204" i="5"/>
  <c r="J185" i="5"/>
  <c r="BK125" i="5"/>
  <c r="J498" i="5"/>
  <c r="J461" i="5"/>
  <c r="J408" i="5"/>
  <c r="BK350" i="5"/>
  <c r="BK334" i="5"/>
  <c r="J252" i="5"/>
  <c r="J195" i="5"/>
  <c r="BK160" i="5"/>
  <c r="BK143" i="5"/>
  <c r="BK526" i="5"/>
  <c r="BK432" i="5"/>
  <c r="J391" i="5"/>
  <c r="J338" i="5"/>
  <c r="J289" i="5"/>
  <c r="BK249" i="5"/>
  <c r="BK225" i="5"/>
  <c r="BK157" i="5"/>
  <c r="J137" i="5"/>
  <c r="J137" i="6"/>
  <c r="BK188" i="6"/>
  <c r="BK164" i="6"/>
  <c r="J146" i="6"/>
  <c r="J188" i="6"/>
  <c r="J164" i="6"/>
  <c r="J151" i="6"/>
  <c r="J299" i="7"/>
  <c r="BK266" i="7"/>
  <c r="J205" i="7"/>
  <c r="BK184" i="7"/>
  <c r="J164" i="7"/>
  <c r="J153" i="7"/>
  <c r="J125" i="7"/>
  <c r="BK286" i="7"/>
  <c r="J231" i="7"/>
  <c r="BK202" i="7"/>
  <c r="J178" i="7"/>
  <c r="BK134" i="7"/>
  <c r="BK293" i="7"/>
  <c r="BK258" i="7"/>
  <c r="BK218" i="7"/>
  <c r="BK164" i="7"/>
  <c r="BK143" i="7"/>
  <c r="J279" i="7"/>
  <c r="J223" i="7"/>
  <c r="BK199" i="7"/>
  <c r="J184" i="7"/>
  <c r="J150" i="7"/>
  <c r="BK290" i="8"/>
  <c r="J261" i="8"/>
  <c r="J239" i="8"/>
  <c r="J202" i="8"/>
  <c r="BK189" i="8"/>
  <c r="J167" i="8"/>
  <c r="BK126" i="8"/>
  <c r="BK281" i="8"/>
  <c r="BK263" i="8"/>
  <c r="BK132" i="8"/>
  <c r="J273" i="8"/>
  <c r="J259" i="8"/>
  <c r="J244" i="8"/>
  <c r="J218" i="8"/>
  <c r="J187" i="8"/>
  <c r="BK142" i="8"/>
  <c r="BK382" i="9"/>
  <c r="J320" i="9"/>
  <c r="J278" i="9"/>
  <c r="BK200" i="9"/>
  <c r="J172" i="9"/>
  <c r="BK152" i="9"/>
  <c r="BK324" i="9"/>
  <c r="BK237" i="9"/>
  <c r="BK202" i="9"/>
  <c r="J175" i="9"/>
  <c r="J160" i="9"/>
  <c r="J362" i="9"/>
  <c r="BK285" i="9"/>
  <c r="J230" i="9"/>
  <c r="J202" i="9"/>
  <c r="J186" i="9"/>
  <c r="BK146" i="9"/>
  <c r="J345" i="9"/>
  <c r="BK243" i="9"/>
  <c r="J191" i="9"/>
  <c r="BK175" i="9"/>
  <c r="BK149" i="9"/>
  <c r="J151" i="10"/>
  <c r="BK151" i="10"/>
  <c r="J138" i="10"/>
  <c r="BK170" i="10"/>
  <c r="BK1144" i="11"/>
  <c r="BK1110" i="11"/>
  <c r="BK1036" i="11"/>
  <c r="J980" i="11"/>
  <c r="J918" i="11"/>
  <c r="J851" i="11"/>
  <c r="BK807" i="11"/>
  <c r="BK747" i="11"/>
  <c r="BK671" i="11"/>
  <c r="BK563" i="11"/>
  <c r="J531" i="11"/>
  <c r="J467" i="11"/>
  <c r="BK434" i="11"/>
  <c r="BK322" i="11"/>
  <c r="BK297" i="11"/>
  <c r="BK253" i="11"/>
  <c r="BK205" i="11"/>
  <c r="J1202" i="11"/>
  <c r="BK1164" i="11"/>
  <c r="J1124" i="11"/>
  <c r="BK1043" i="11"/>
  <c r="J998" i="11"/>
  <c r="J960" i="11"/>
  <c r="BK918" i="11"/>
  <c r="BK819" i="11"/>
  <c r="J753" i="11"/>
  <c r="J639" i="11"/>
  <c r="BK575" i="11"/>
  <c r="J473" i="11"/>
  <c r="J434" i="11"/>
  <c r="BK398" i="11"/>
  <c r="BK310" i="11"/>
  <c r="J280" i="11"/>
  <c r="BK185" i="11"/>
  <c r="J1164" i="11"/>
  <c r="J1092" i="11"/>
  <c r="BK1063" i="11"/>
  <c r="J1012" i="11"/>
  <c r="BK980" i="11"/>
  <c r="BK952" i="11"/>
  <c r="J883" i="11"/>
  <c r="BK829" i="11"/>
  <c r="J801" i="11"/>
  <c r="BK753" i="11"/>
  <c r="J725" i="11"/>
  <c r="J671" i="11"/>
  <c r="BK627" i="11"/>
  <c r="BK557" i="11"/>
  <c r="BK497" i="11"/>
  <c r="J428" i="11"/>
  <c r="J356" i="11"/>
  <c r="J328" i="11"/>
  <c r="J220" i="11"/>
  <c r="BK163" i="11"/>
  <c r="BK1196" i="11"/>
  <c r="J1170" i="11"/>
  <c r="BK1092" i="11"/>
  <c r="BK1024" i="11"/>
  <c r="J946" i="11"/>
  <c r="BK904" i="11"/>
  <c r="BK857" i="11"/>
  <c r="J759" i="11"/>
  <c r="BK681" i="11"/>
  <c r="BK633" i="11"/>
  <c r="J563" i="11"/>
  <c r="J525" i="11"/>
  <c r="J507" i="11"/>
  <c r="J461" i="11"/>
  <c r="J404" i="11"/>
  <c r="J290" i="11"/>
  <c r="BK247" i="11"/>
  <c r="J163" i="11"/>
  <c r="BK844" i="12"/>
  <c r="BK793" i="12"/>
  <c r="J737" i="12"/>
  <c r="BK631" i="12"/>
  <c r="BK597" i="12"/>
  <c r="BK549" i="12"/>
  <c r="BK499" i="12"/>
  <c r="J445" i="12"/>
  <c r="BK372" i="12"/>
  <c r="J259" i="12"/>
  <c r="J212" i="12"/>
  <c r="J144" i="12"/>
  <c r="J850" i="12"/>
  <c r="BK811" i="12"/>
  <c r="BK787" i="12"/>
  <c r="BK731" i="12"/>
  <c r="BK681" i="12"/>
  <c r="BK619" i="12"/>
  <c r="BK567" i="12"/>
  <c r="J517" i="12"/>
  <c r="BK451" i="12"/>
  <c r="J384" i="12"/>
  <c r="BK340" i="12"/>
  <c r="J318" i="12"/>
  <c r="J275" i="12"/>
  <c r="BK223" i="12"/>
  <c r="BK904" i="12"/>
  <c r="J892" i="12"/>
  <c r="BK850" i="12"/>
  <c r="BK775" i="12"/>
  <c r="BK745" i="12"/>
  <c r="J697" i="12"/>
  <c r="BK585" i="12"/>
  <c r="J555" i="12"/>
  <c r="BK511" i="12"/>
  <c r="BK475" i="12"/>
  <c r="BK433" i="12"/>
  <c r="BK390" i="12"/>
  <c r="BK325" i="12"/>
  <c r="BK259" i="12"/>
  <c r="J886" i="12"/>
  <c r="BK753" i="12"/>
  <c r="BK697" i="12"/>
  <c r="J661" i="12"/>
  <c r="BK591" i="12"/>
  <c r="BK529" i="12"/>
  <c r="J487" i="12"/>
  <c r="J439" i="12"/>
  <c r="BK408" i="12"/>
  <c r="J372" i="12"/>
  <c r="J353" i="12"/>
  <c r="J245" i="12"/>
  <c r="BK158" i="12"/>
  <c r="BK1499" i="13"/>
  <c r="BK1471" i="13"/>
  <c r="BK1405" i="13"/>
  <c r="BK1379" i="13"/>
  <c r="J1365" i="13"/>
  <c r="J1337" i="13"/>
  <c r="BK1286" i="13"/>
  <c r="J1236" i="13"/>
  <c r="BK1082" i="13"/>
  <c r="J1006" i="13"/>
  <c r="J925" i="13"/>
  <c r="BK885" i="13"/>
  <c r="BK799" i="13"/>
  <c r="J760" i="13"/>
  <c r="BK745" i="13"/>
  <c r="J721" i="13"/>
  <c r="BK685" i="13"/>
  <c r="BK670" i="13"/>
  <c r="BK628" i="13"/>
  <c r="BK599" i="13"/>
  <c r="BK593" i="13"/>
  <c r="BK516" i="13"/>
  <c r="J504" i="13"/>
  <c r="BK481" i="13"/>
  <c r="BK460" i="13"/>
  <c r="BK362" i="13"/>
  <c r="BK335" i="13"/>
  <c r="J323" i="13"/>
  <c r="J313" i="13"/>
  <c r="BK242" i="13"/>
  <c r="J175" i="13"/>
  <c r="BK145" i="13"/>
  <c r="BK135" i="13"/>
  <c r="BK1531" i="13"/>
  <c r="BK1525" i="13"/>
  <c r="BK1517" i="13"/>
  <c r="BK1503" i="13"/>
  <c r="BK1487" i="13"/>
  <c r="J1454" i="13"/>
  <c r="BK1415" i="13"/>
  <c r="BK1387" i="13"/>
  <c r="BK1371" i="13"/>
  <c r="J1329" i="13"/>
  <c r="BK1306" i="13"/>
  <c r="BK1268" i="13"/>
  <c r="BK1248" i="13"/>
  <c r="BK1038" i="13"/>
  <c r="BK1002" i="13"/>
  <c r="J991" i="13"/>
  <c r="BK931" i="13"/>
  <c r="BK906" i="13"/>
  <c r="BK829" i="13"/>
  <c r="BK747" i="13"/>
  <c r="J737" i="13"/>
  <c r="BK723" i="13"/>
  <c r="BK693" i="13"/>
  <c r="J670" i="13"/>
  <c r="BK624" i="13"/>
  <c r="BK589" i="13"/>
  <c r="J569" i="13"/>
  <c r="J552" i="13"/>
  <c r="BK544" i="13"/>
  <c r="J530" i="13"/>
  <c r="J514" i="13"/>
  <c r="BK496" i="13"/>
  <c r="BK466" i="13"/>
  <c r="BK450" i="13"/>
  <c r="J362" i="13"/>
  <c r="J333" i="13"/>
  <c r="J289" i="13"/>
  <c r="J233" i="13"/>
  <c r="J181" i="13"/>
  <c r="J155" i="13"/>
  <c r="J139" i="13"/>
  <c r="J1443" i="13"/>
  <c r="J1401" i="13"/>
  <c r="J1377" i="13"/>
  <c r="BK1353" i="13"/>
  <c r="BK1299" i="13"/>
  <c r="J1256" i="13"/>
  <c r="BK1236" i="13"/>
  <c r="J1020" i="13"/>
  <c r="J998" i="13"/>
  <c r="J978" i="13"/>
  <c r="J931" i="13"/>
  <c r="BK861" i="13"/>
  <c r="J842" i="13"/>
  <c r="J749" i="13"/>
  <c r="BK733" i="13"/>
  <c r="J716" i="13"/>
  <c r="BK687" i="13"/>
  <c r="J668" i="13"/>
  <c r="BK637" i="13"/>
  <c r="J593" i="13"/>
  <c r="BK569" i="13"/>
  <c r="J550" i="13"/>
  <c r="J542" i="13"/>
  <c r="J518" i="13"/>
  <c r="BK470" i="13"/>
  <c r="J464" i="13"/>
  <c r="BK393" i="13"/>
  <c r="J356" i="13"/>
  <c r="J335" i="13"/>
  <c r="J325" i="13"/>
  <c r="BK319" i="13"/>
  <c r="J309" i="13"/>
  <c r="BK244" i="13"/>
  <c r="J225" i="13"/>
  <c r="J1511" i="13"/>
  <c r="BK1497" i="13"/>
  <c r="J1458" i="13"/>
  <c r="J1411" i="13"/>
  <c r="BK1375" i="13"/>
  <c r="J1353" i="13"/>
  <c r="J1341" i="13"/>
  <c r="BK1291" i="13"/>
  <c r="J1273" i="13"/>
  <c r="J1244" i="13"/>
  <c r="BK1020" i="13"/>
  <c r="BK991" i="13"/>
  <c r="BK966" i="13"/>
  <c r="J901" i="13"/>
  <c r="BK872" i="13"/>
  <c r="BK846" i="13"/>
  <c r="BK813" i="13"/>
  <c r="BK758" i="13"/>
  <c r="BK749" i="13"/>
  <c r="J727" i="13"/>
  <c r="BK695" i="13"/>
  <c r="J666" i="13"/>
  <c r="J624" i="13"/>
  <c r="J579" i="13"/>
  <c r="J556" i="13"/>
  <c r="BK542" i="13"/>
  <c r="BK532" i="13"/>
  <c r="J524" i="13"/>
  <c r="BK514" i="13"/>
  <c r="J500" i="13"/>
  <c r="BK399" i="13"/>
  <c r="J358" i="13"/>
  <c r="BK309" i="13"/>
  <c r="J244" i="13"/>
  <c r="J219" i="13"/>
  <c r="BK175" i="13"/>
  <c r="J149" i="13"/>
  <c r="BK826" i="14"/>
  <c r="BK820" i="14"/>
  <c r="BK798" i="14"/>
  <c r="J777" i="14"/>
  <c r="J722" i="14"/>
  <c r="BK697" i="14"/>
  <c r="BK685" i="14"/>
  <c r="J641" i="14"/>
  <c r="BK619" i="14"/>
  <c r="BK581" i="14"/>
  <c r="J559" i="14"/>
  <c r="J521" i="14"/>
  <c r="J483" i="14"/>
  <c r="BK450" i="14"/>
  <c r="J432" i="14"/>
  <c r="J395" i="14"/>
  <c r="J371" i="14"/>
  <c r="BK355" i="14"/>
  <c r="J343" i="14"/>
  <c r="BK307" i="14"/>
  <c r="BK299" i="14"/>
  <c r="BK201" i="14"/>
  <c r="BK132" i="14"/>
  <c r="BK805" i="14"/>
  <c r="BK759" i="14"/>
  <c r="BK722" i="14"/>
  <c r="BK695" i="14"/>
  <c r="BK645" i="14"/>
  <c r="BK633" i="14"/>
  <c r="J611" i="14"/>
  <c r="BK588" i="14"/>
  <c r="BK563" i="14"/>
  <c r="J531" i="14"/>
  <c r="J507" i="14"/>
  <c r="BK491" i="14"/>
  <c r="J457" i="14"/>
  <c r="BK425" i="14"/>
  <c r="J409" i="14"/>
  <c r="J381" i="14"/>
  <c r="J367" i="14"/>
  <c r="J335" i="14"/>
  <c r="BK293" i="14"/>
  <c r="BK253" i="14"/>
  <c r="BK216" i="14"/>
  <c r="BK173" i="14"/>
  <c r="BK136" i="14"/>
  <c r="J805" i="14"/>
  <c r="BK789" i="14"/>
  <c r="BK726" i="14"/>
  <c r="BK712" i="14"/>
  <c r="J685" i="14"/>
  <c r="J659" i="14"/>
  <c r="J627" i="14"/>
  <c r="J567" i="14"/>
  <c r="J537" i="14"/>
  <c r="BK507" i="14"/>
  <c r="J477" i="14"/>
  <c r="BK457" i="14"/>
  <c r="BK432" i="14"/>
  <c r="J411" i="14"/>
  <c r="BK395" i="14"/>
  <c r="J379" i="14"/>
  <c r="BK357" i="14"/>
  <c r="J347" i="14"/>
  <c r="J330" i="14"/>
  <c r="BK291" i="14"/>
  <c r="BK258" i="14"/>
  <c r="J226" i="14"/>
  <c r="BK185" i="14"/>
  <c r="BK175" i="14"/>
  <c r="J167" i="14"/>
  <c r="J136" i="14"/>
  <c r="J753" i="14"/>
  <c r="BK747" i="14"/>
  <c r="BK743" i="14"/>
  <c r="J726" i="14"/>
  <c r="BK720" i="14"/>
  <c r="BK710" i="14"/>
  <c r="BK702" i="14"/>
  <c r="J697" i="14"/>
  <c r="BK689" i="14"/>
  <c r="J664" i="14"/>
  <c r="J655" i="14"/>
  <c r="BK627" i="14"/>
  <c r="J623" i="14"/>
  <c r="J619" i="14"/>
  <c r="J617" i="14"/>
  <c r="J600" i="14"/>
  <c r="J596" i="14"/>
  <c r="J588" i="14"/>
  <c r="J581" i="14"/>
  <c r="J571" i="14"/>
  <c r="BK521" i="14"/>
  <c r="J468" i="14"/>
  <c r="J455" i="14"/>
  <c r="BK399" i="14"/>
  <c r="BK385" i="14"/>
  <c r="J375" i="14"/>
  <c r="BK365" i="14"/>
  <c r="BK343" i="14"/>
  <c r="J301" i="14"/>
  <c r="J243" i="14"/>
  <c r="BK181" i="14"/>
  <c r="J160" i="14"/>
  <c r="J287" i="15"/>
  <c r="J269" i="15"/>
  <c r="BK256" i="15"/>
  <c r="BK236" i="15"/>
  <c r="J206" i="15"/>
  <c r="BK195" i="15"/>
  <c r="BK183" i="15"/>
  <c r="BK150" i="15"/>
  <c r="J134" i="15"/>
  <c r="BK254" i="15"/>
  <c r="BK248" i="15"/>
  <c r="J224" i="15"/>
  <c r="J197" i="15"/>
  <c r="BK176" i="15"/>
  <c r="J162" i="15"/>
  <c r="J140" i="15"/>
  <c r="J130" i="15"/>
  <c r="J246" i="15"/>
  <c r="J230" i="15"/>
  <c r="BK215" i="15"/>
  <c r="J202" i="15"/>
  <c r="J183" i="15"/>
  <c r="J145" i="15"/>
  <c r="BK287" i="15"/>
  <c r="BK269" i="15"/>
  <c r="BK258" i="15"/>
  <c r="BK244" i="15"/>
  <c r="BK213" i="15"/>
  <c r="J195" i="15"/>
  <c r="J172" i="15"/>
  <c r="J158" i="15"/>
  <c r="BK1296" i="16"/>
  <c r="BK1290" i="16"/>
  <c r="J1282" i="16"/>
  <c r="BK1274" i="16"/>
  <c r="J1268" i="16"/>
  <c r="BK1256" i="16"/>
  <c r="BK1242" i="16"/>
  <c r="BK1232" i="16"/>
  <c r="J1220" i="16"/>
  <c r="J1214" i="16"/>
  <c r="J1208" i="16"/>
  <c r="BK1200" i="16"/>
  <c r="J1194" i="16"/>
  <c r="J1186" i="16"/>
  <c r="BK1176" i="16"/>
  <c r="BK1168" i="16"/>
  <c r="BK1162" i="16"/>
  <c r="BK1154" i="16"/>
  <c r="J1150" i="16"/>
  <c r="BK1146" i="16"/>
  <c r="J1142" i="16"/>
  <c r="J956" i="16"/>
  <c r="J942" i="16"/>
  <c r="BK934" i="16"/>
  <c r="J916" i="16"/>
  <c r="J906" i="16"/>
  <c r="BK886" i="16"/>
  <c r="J876" i="16"/>
  <c r="J858" i="16"/>
  <c r="BK840" i="16"/>
  <c r="BK822" i="16"/>
  <c r="J814" i="16"/>
  <c r="J528" i="16"/>
  <c r="J485" i="16"/>
  <c r="J476" i="16"/>
  <c r="J442" i="16"/>
  <c r="J434" i="16"/>
  <c r="BK406" i="16"/>
  <c r="J388" i="16"/>
  <c r="BK376" i="16"/>
  <c r="BK355" i="16"/>
  <c r="J343" i="16"/>
  <c r="BK328" i="16"/>
  <c r="J322" i="16"/>
  <c r="J299" i="16"/>
  <c r="BK236" i="16"/>
  <c r="BK182" i="16"/>
  <c r="J147" i="16"/>
  <c r="J135" i="16"/>
  <c r="BK1104" i="16"/>
  <c r="J1084" i="16"/>
  <c r="BK1056" i="16"/>
  <c r="J1035" i="16"/>
  <c r="J1014" i="16"/>
  <c r="BK980" i="16"/>
  <c r="BK968" i="16"/>
  <c r="BK944" i="16"/>
  <c r="J910" i="16"/>
  <c r="J900" i="16"/>
  <c r="BK892" i="16"/>
  <c r="J874" i="16"/>
  <c r="BK858" i="16"/>
  <c r="J844" i="16"/>
  <c r="J832" i="16"/>
  <c r="J822" i="16"/>
  <c r="BK804" i="16"/>
  <c r="BK780" i="16"/>
  <c r="J760" i="16"/>
  <c r="BK742" i="16"/>
  <c r="BK722" i="16"/>
  <c r="BK710" i="16"/>
  <c r="BK688" i="16"/>
  <c r="BK670" i="16"/>
  <c r="BK656" i="16"/>
  <c r="J642" i="16"/>
  <c r="J624" i="16"/>
  <c r="J612" i="16"/>
  <c r="J590" i="16"/>
  <c r="J578" i="16"/>
  <c r="J560" i="16"/>
  <c r="BK528" i="16"/>
  <c r="J502" i="16"/>
  <c r="J480" i="16"/>
  <c r="BK469" i="16"/>
  <c r="J446" i="16"/>
  <c r="BK424" i="16"/>
  <c r="BK410" i="16"/>
  <c r="BK392" i="16"/>
  <c r="BK370" i="16"/>
  <c r="J359" i="16"/>
  <c r="BK318" i="16"/>
  <c r="J308" i="16"/>
  <c r="BK281" i="16"/>
  <c r="J245" i="16"/>
  <c r="BK196" i="16"/>
  <c r="BK155" i="16"/>
  <c r="BK1272" i="16"/>
  <c r="BK1262" i="16"/>
  <c r="J1258" i="16"/>
  <c r="BK1250" i="16"/>
  <c r="BK1244" i="16"/>
  <c r="BK1236" i="16"/>
  <c r="J1230" i="16"/>
  <c r="BK1222" i="16"/>
  <c r="BK1214" i="16"/>
  <c r="BK1204" i="16"/>
  <c r="BK1196" i="16"/>
  <c r="BK1188" i="16"/>
  <c r="BK1180" i="16"/>
  <c r="BK1172" i="16"/>
  <c r="J1164" i="16"/>
  <c r="BK1138" i="16"/>
  <c r="J1132" i="16"/>
  <c r="J1124" i="16"/>
  <c r="J1104" i="16"/>
  <c r="BK1088" i="16"/>
  <c r="J1068" i="16"/>
  <c r="BK1033" i="16"/>
  <c r="BK1010" i="16"/>
  <c r="BK986" i="16"/>
  <c r="J972" i="16"/>
  <c r="J944" i="16"/>
  <c r="BK930" i="16"/>
  <c r="BK914" i="16"/>
  <c r="BK872" i="16"/>
  <c r="BK866" i="16"/>
  <c r="BK844" i="16"/>
  <c r="BK814" i="16"/>
  <c r="BK798" i="16"/>
  <c r="J788" i="16"/>
  <c r="BK760" i="16"/>
  <c r="BK752" i="16"/>
  <c r="BK736" i="16"/>
  <c r="J722" i="16"/>
  <c r="BK706" i="16"/>
  <c r="J688" i="16"/>
  <c r="BK666" i="16"/>
  <c r="J650" i="16"/>
  <c r="J628" i="16"/>
  <c r="BK598" i="16"/>
  <c r="BK564" i="16"/>
  <c r="BK542" i="16"/>
  <c r="BK510" i="16"/>
  <c r="BK490" i="16"/>
  <c r="J467" i="16"/>
  <c r="J453" i="16"/>
  <c r="BK444" i="16"/>
  <c r="BK428" i="16"/>
  <c r="J404" i="16"/>
  <c r="J366" i="16"/>
  <c r="J345" i="16"/>
  <c r="J324" i="16"/>
  <c r="BK308" i="16"/>
  <c r="J236" i="16"/>
  <c r="J196" i="16"/>
  <c r="BK170" i="16"/>
  <c r="BK139" i="16"/>
  <c r="BK1130" i="16"/>
  <c r="J1116" i="16"/>
  <c r="BK1092" i="16"/>
  <c r="BK1076" i="16"/>
  <c r="BK1053" i="16"/>
  <c r="BK1041" i="16"/>
  <c r="J1027" i="16"/>
  <c r="J1010" i="16"/>
  <c r="BK988" i="16"/>
  <c r="BK978" i="16"/>
  <c r="J960" i="16"/>
  <c r="J954" i="16"/>
  <c r="BK938" i="16"/>
  <c r="J926" i="16"/>
  <c r="BK918" i="16"/>
  <c r="BK912" i="16"/>
  <c r="J902" i="16"/>
  <c r="BK880" i="16"/>
  <c r="J794" i="16"/>
  <c r="J784" i="16"/>
  <c r="J764" i="16"/>
  <c r="BK746" i="16"/>
  <c r="BK732" i="16"/>
  <c r="BK720" i="16"/>
  <c r="J698" i="16"/>
  <c r="J692" i="16"/>
  <c r="J670" i="16"/>
  <c r="J658" i="16"/>
  <c r="J644" i="16"/>
  <c r="BK628" i="16"/>
  <c r="J608" i="16"/>
  <c r="J586" i="16"/>
  <c r="J556" i="16"/>
  <c r="BK538" i="16"/>
  <c r="J520" i="16"/>
  <c r="J494" i="16"/>
  <c r="J465" i="16"/>
  <c r="J455" i="16"/>
  <c r="BK442" i="16"/>
  <c r="BK432" i="16"/>
  <c r="BK420" i="16"/>
  <c r="BK412" i="16"/>
  <c r="J398" i="16"/>
  <c r="J380" i="16"/>
  <c r="J363" i="16"/>
  <c r="BK343" i="16"/>
  <c r="BK335" i="16"/>
  <c r="J320" i="16"/>
  <c r="BK312" i="16"/>
  <c r="BK289" i="16"/>
  <c r="J258" i="16"/>
  <c r="BK180" i="16"/>
  <c r="J174" i="16"/>
  <c r="BK151" i="16"/>
  <c r="J683" i="17"/>
  <c r="BK675" i="17"/>
  <c r="J663" i="17"/>
  <c r="BK651" i="17"/>
  <c r="J633" i="17"/>
  <c r="BK619" i="17"/>
  <c r="BK602" i="17"/>
  <c r="BK582" i="17"/>
  <c r="J561" i="17"/>
  <c r="BK529" i="17"/>
  <c r="J517" i="17"/>
  <c r="BK497" i="17"/>
  <c r="J469" i="17"/>
  <c r="BK459" i="17"/>
  <c r="BK453" i="17"/>
  <c r="J437" i="17"/>
  <c r="BK409" i="17"/>
  <c r="J392" i="17"/>
  <c r="BK382" i="17"/>
  <c r="J366" i="17"/>
  <c r="J351" i="17"/>
  <c r="BK337" i="17"/>
  <c r="BK305" i="17"/>
  <c r="J284" i="17"/>
  <c r="J233" i="17"/>
  <c r="BK172" i="17"/>
  <c r="BK146" i="17"/>
  <c r="J675" i="17"/>
  <c r="J667" i="17"/>
  <c r="J647" i="17"/>
  <c r="BK628" i="17"/>
  <c r="BK604" i="17"/>
  <c r="BK573" i="17"/>
  <c r="BK557" i="17"/>
  <c r="J539" i="17"/>
  <c r="BK521" i="17"/>
  <c r="J509" i="17"/>
  <c r="BK499" i="17"/>
  <c r="BK483" i="17"/>
  <c r="J473" i="17"/>
  <c r="J433" i="17"/>
  <c r="J388" i="17"/>
  <c r="J374" i="17"/>
  <c r="J362" i="17"/>
  <c r="BK339" i="17"/>
  <c r="J329" i="17"/>
  <c r="BK311" i="17"/>
  <c r="BK297" i="17"/>
  <c r="BK204" i="17"/>
  <c r="J176" i="17"/>
  <c r="J136" i="17"/>
  <c r="J651" i="17"/>
  <c r="BK639" i="17"/>
  <c r="BK610" i="17"/>
  <c r="BK567" i="17"/>
  <c r="BK559" i="17"/>
  <c r="J549" i="17"/>
  <c r="BK509" i="17"/>
  <c r="BK487" i="17"/>
  <c r="BK469" i="17"/>
  <c r="J445" i="17"/>
  <c r="BK399" i="17"/>
  <c r="J386" i="17"/>
  <c r="BK360" i="17"/>
  <c r="J347" i="17"/>
  <c r="BK313" i="17"/>
  <c r="J257" i="17"/>
  <c r="J214" i="17"/>
  <c r="J186" i="17"/>
  <c r="J174" i="17"/>
  <c r="BK669" i="17"/>
  <c r="J655" i="17"/>
  <c r="J641" i="17"/>
  <c r="J610" i="17"/>
  <c r="BK580" i="17"/>
  <c r="J559" i="17"/>
  <c r="BK539" i="17"/>
  <c r="J507" i="17"/>
  <c r="J487" i="17"/>
  <c r="J465" i="17"/>
  <c r="BK445" i="17"/>
  <c r="J421" i="17"/>
  <c r="BK404" i="17"/>
  <c r="J390" i="17"/>
  <c r="J372" i="17"/>
  <c r="BK358" i="17"/>
  <c r="BK323" i="17"/>
  <c r="J297" i="17"/>
  <c r="J219" i="17"/>
  <c r="J180" i="17"/>
  <c r="J172" i="17"/>
  <c r="BK132" i="17"/>
  <c r="BK301" i="18"/>
  <c r="BK275" i="18"/>
  <c r="BK249" i="18"/>
  <c r="J234" i="18"/>
  <c r="J221" i="18"/>
  <c r="BK192" i="18"/>
  <c r="BK174" i="18"/>
  <c r="BK154" i="18"/>
  <c r="BK140" i="18"/>
  <c r="J309" i="18"/>
  <c r="J277" i="18"/>
  <c r="J265" i="18"/>
  <c r="J255" i="18"/>
  <c r="J245" i="18"/>
  <c r="BK225" i="18"/>
  <c r="J202" i="18"/>
  <c r="J188" i="18"/>
  <c r="J160" i="18"/>
  <c r="BK303" i="18"/>
  <c r="BK283" i="18"/>
  <c r="BK267" i="18"/>
  <c r="BK234" i="18"/>
  <c r="BK212" i="18"/>
  <c r="BK204" i="18"/>
  <c r="BK188" i="18"/>
  <c r="BK176" i="18"/>
  <c r="BK160" i="18"/>
  <c r="BK142" i="18"/>
  <c r="J303" i="18"/>
  <c r="BK273" i="18"/>
  <c r="BK257" i="18"/>
  <c r="J217" i="18"/>
  <c r="BK200" i="18"/>
  <c r="BK170" i="18"/>
  <c r="BK136" i="18"/>
  <c r="BK201" i="19"/>
  <c r="BK175" i="19"/>
  <c r="J155" i="19"/>
  <c r="BK126" i="19"/>
  <c r="BK197" i="19"/>
  <c r="J185" i="19"/>
  <c r="BK171" i="19"/>
  <c r="J152" i="19"/>
  <c r="BK128" i="19"/>
  <c r="BK187" i="19"/>
  <c r="BK173" i="19"/>
  <c r="J167" i="19"/>
  <c r="J150" i="19"/>
  <c r="BK140" i="19"/>
  <c r="J124" i="19"/>
  <c r="J189" i="19"/>
  <c r="J173" i="19"/>
  <c r="BK159" i="19"/>
  <c r="J140" i="19"/>
  <c r="J126" i="19"/>
  <c r="J281" i="20"/>
  <c r="J267" i="20"/>
  <c r="BK241" i="20"/>
  <c r="J221" i="20"/>
  <c r="BK208" i="20"/>
  <c r="BK196" i="20"/>
  <c r="J178" i="20"/>
  <c r="BK166" i="20"/>
  <c r="J132" i="20"/>
  <c r="J297" i="20"/>
  <c r="BK293" i="20"/>
  <c r="BK289" i="20"/>
  <c r="J283" i="20"/>
  <c r="J271" i="20"/>
  <c r="BK263" i="20"/>
  <c r="J257" i="20"/>
  <c r="BK245" i="20"/>
  <c r="BK221" i="20"/>
  <c r="J210" i="20"/>
  <c r="BK202" i="20"/>
  <c r="BK186" i="20"/>
  <c r="J170" i="20"/>
  <c r="BK162" i="20"/>
  <c r="BK146" i="20"/>
  <c r="BK303" i="20"/>
  <c r="J287" i="20"/>
  <c r="J263" i="20"/>
  <c r="J249" i="20"/>
  <c r="J233" i="20"/>
  <c r="J225" i="20"/>
  <c r="J202" i="20"/>
  <c r="J186" i="20"/>
  <c r="BK176" i="20"/>
  <c r="J156" i="20"/>
  <c r="BK144" i="20"/>
  <c r="BK128" i="20"/>
  <c r="J299" i="20"/>
  <c r="BK283" i="20"/>
  <c r="BK265" i="20"/>
  <c r="BK249" i="20"/>
  <c r="J241" i="20"/>
  <c r="BK231" i="20"/>
  <c r="BK210" i="20"/>
  <c r="J192" i="20"/>
  <c r="BK184" i="20"/>
  <c r="J162" i="20"/>
  <c r="J142" i="20"/>
  <c r="J128" i="20"/>
  <c r="J247" i="21"/>
  <c r="J229" i="21"/>
  <c r="J221" i="21"/>
  <c r="J207" i="21"/>
  <c r="J195" i="21"/>
  <c r="J176" i="21"/>
  <c r="J168" i="21"/>
  <c r="J154" i="21"/>
  <c r="J138" i="21"/>
  <c r="BK249" i="21"/>
  <c r="BK237" i="21"/>
  <c r="J217" i="21"/>
  <c r="J183" i="21"/>
  <c r="J174" i="21"/>
  <c r="J156" i="21"/>
  <c r="J136" i="21"/>
  <c r="BK245" i="21"/>
  <c r="J215" i="21"/>
  <c r="BK199" i="21"/>
  <c r="BK168" i="21"/>
  <c r="J150" i="21"/>
  <c r="BK138" i="21"/>
  <c r="J130" i="21"/>
  <c r="J243" i="21"/>
  <c r="J231" i="21"/>
  <c r="BK225" i="21"/>
  <c r="BK203" i="21"/>
  <c r="BK195" i="21"/>
  <c r="BK187" i="21"/>
  <c r="BK174" i="21"/>
  <c r="BK160" i="21"/>
  <c r="J146" i="21"/>
  <c r="BK126" i="21"/>
  <c r="BK231" i="22"/>
  <c r="BK209" i="22"/>
  <c r="J197" i="22"/>
  <c r="J178" i="22"/>
  <c r="J172" i="22"/>
  <c r="BK148" i="22"/>
  <c r="BK245" i="22"/>
  <c r="BK233" i="22"/>
  <c r="BK221" i="22"/>
  <c r="J213" i="22"/>
  <c r="J199" i="22"/>
  <c r="BK189" i="22"/>
  <c r="BK166" i="22"/>
  <c r="BK154" i="22"/>
  <c r="J142" i="22"/>
  <c r="J241" i="22"/>
  <c r="J233" i="22"/>
  <c r="BK213" i="22"/>
  <c r="J184" i="22"/>
  <c r="BK168" i="22"/>
  <c r="J158" i="22"/>
  <c r="BK146" i="22"/>
  <c r="J132" i="22"/>
  <c r="BK229" i="22"/>
  <c r="J209" i="22"/>
  <c r="BK197" i="22"/>
  <c r="BK184" i="22"/>
  <c r="BK158" i="22"/>
  <c r="J136" i="22"/>
  <c r="J171" i="23"/>
  <c r="J153" i="23"/>
  <c r="BK143" i="23"/>
  <c r="J125" i="23"/>
  <c r="BK159" i="23"/>
  <c r="J149" i="23"/>
  <c r="BK167" i="23"/>
  <c r="J159" i="23"/>
  <c r="J139" i="23"/>
  <c r="J137" i="23"/>
  <c r="J175" i="24"/>
  <c r="J157" i="24"/>
  <c r="BK141" i="24"/>
  <c r="J171" i="24"/>
  <c r="BK125" i="24"/>
  <c r="BK177" i="24"/>
  <c r="J163" i="24"/>
  <c r="J137" i="24"/>
  <c r="J181" i="24"/>
  <c r="BK165" i="24"/>
  <c r="BK149" i="24"/>
  <c r="BK137" i="24"/>
  <c r="BK163" i="25"/>
  <c r="J151" i="25"/>
  <c r="J139" i="25"/>
  <c r="J159" i="25"/>
  <c r="J129" i="25"/>
  <c r="BK167" i="25"/>
  <c r="J147" i="25"/>
  <c r="BK137" i="25"/>
  <c r="BK120" i="25"/>
  <c r="BK149" i="25"/>
  <c r="J120" i="25"/>
  <c r="J153" i="26"/>
  <c r="J129" i="26"/>
  <c r="BK157" i="26"/>
  <c r="J147" i="26"/>
  <c r="J139" i="26"/>
  <c r="J165" i="26"/>
  <c r="J145" i="26"/>
  <c r="J133" i="26"/>
  <c r="BK165" i="26"/>
  <c r="J137" i="26"/>
  <c r="J143" i="27"/>
  <c r="BK125" i="27"/>
  <c r="J157" i="27"/>
  <c r="J145" i="27"/>
  <c r="J135" i="27"/>
  <c r="BK120" i="27"/>
  <c r="BK141" i="27"/>
  <c r="BK153" i="27"/>
  <c r="BK143" i="27"/>
  <c r="J120" i="27"/>
  <c r="J167" i="28"/>
  <c r="J157" i="28"/>
  <c r="BK167" i="28"/>
  <c r="BK161" i="28"/>
  <c r="J147" i="28"/>
  <c r="BK133" i="28"/>
  <c r="J173" i="28"/>
  <c r="J151" i="28"/>
  <c r="J139" i="28"/>
  <c r="BK173" i="28"/>
  <c r="J163" i="28"/>
  <c r="BK147" i="28"/>
  <c r="J137" i="28"/>
  <c r="BK120" i="28"/>
  <c r="BK434" i="29"/>
  <c r="BK422" i="29"/>
  <c r="BK398" i="29"/>
  <c r="BK372" i="29"/>
  <c r="BK338" i="29"/>
  <c r="J319" i="29"/>
  <c r="J288" i="29"/>
  <c r="BK244" i="29"/>
  <c r="BK213" i="29"/>
  <c r="J197" i="29"/>
  <c r="BK157" i="29"/>
  <c r="BK463" i="29"/>
  <c r="BK442" i="29"/>
  <c r="BK420" i="29"/>
  <c r="J404" i="29"/>
  <c r="BK390" i="29"/>
  <c r="BK376" i="29"/>
  <c r="BK364" i="29"/>
  <c r="J338" i="29"/>
  <c r="J273" i="29"/>
  <c r="BK258" i="29"/>
  <c r="BK252" i="29"/>
  <c r="J238" i="29"/>
  <c r="J229" i="29"/>
  <c r="BK203" i="29"/>
  <c r="J193" i="29"/>
  <c r="BK181" i="29"/>
  <c r="J169" i="29"/>
  <c r="J139" i="29"/>
  <c r="BK458" i="29"/>
  <c r="BK430" i="29"/>
  <c r="BK404" i="29"/>
  <c r="J372" i="29"/>
  <c r="J360" i="29"/>
  <c r="BK342" i="29"/>
  <c r="J326" i="29"/>
  <c r="J314" i="29"/>
  <c r="J295" i="29"/>
  <c r="J277" i="29"/>
  <c r="J261" i="29"/>
  <c r="BK246" i="29"/>
  <c r="J222" i="29"/>
  <c r="BK199" i="29"/>
  <c r="BK165" i="29"/>
  <c r="BK451" i="29"/>
  <c r="BK436" i="29"/>
  <c r="J426" i="29"/>
  <c r="J408" i="29"/>
  <c r="J364" i="29"/>
  <c r="J344" i="29"/>
  <c r="J330" i="29"/>
  <c r="J293" i="29"/>
  <c r="J252" i="29"/>
  <c r="J205" i="29"/>
  <c r="BK169" i="29"/>
  <c r="BK145" i="29"/>
  <c r="J434" i="30"/>
  <c r="J401" i="30"/>
  <c r="BK389" i="30"/>
  <c r="BK369" i="30"/>
  <c r="BK357" i="30"/>
  <c r="J327" i="30"/>
  <c r="J313" i="30"/>
  <c r="J270" i="30"/>
  <c r="J252" i="30"/>
  <c r="J244" i="30"/>
  <c r="BK207" i="30"/>
  <c r="J199" i="30"/>
  <c r="BK181" i="30"/>
  <c r="BK165" i="30"/>
  <c r="BK131" i="30"/>
  <c r="BK411" i="30"/>
  <c r="J391" i="30"/>
  <c r="BK359" i="30"/>
  <c r="J335" i="30"/>
  <c r="BK313" i="30"/>
  <c r="BK287" i="30"/>
  <c r="BK266" i="30"/>
  <c r="BK238" i="30"/>
  <c r="BK218" i="30"/>
  <c r="J197" i="30"/>
  <c r="J185" i="30"/>
  <c r="J163" i="30"/>
  <c r="BK419" i="30"/>
  <c r="BK405" i="30"/>
  <c r="J377" i="30"/>
  <c r="BK353" i="30"/>
  <c r="J343" i="30"/>
  <c r="J329" i="30"/>
  <c r="J321" i="30"/>
  <c r="BK261" i="30"/>
  <c r="BK242" i="30"/>
  <c r="J232" i="30"/>
  <c r="BK203" i="30"/>
  <c r="BK187" i="30"/>
  <c r="BK163" i="30"/>
  <c r="J147" i="30"/>
  <c r="J413" i="30"/>
  <c r="BK391" i="30"/>
  <c r="J373" i="30"/>
  <c r="J341" i="30"/>
  <c r="BK319" i="30"/>
  <c r="BK302" i="30"/>
  <c r="BK285" i="30"/>
  <c r="BK244" i="30"/>
  <c r="J220" i="30"/>
  <c r="BK199" i="30"/>
  <c r="J169" i="30"/>
  <c r="J643" i="31"/>
  <c r="J608" i="31"/>
  <c r="J535" i="31"/>
  <c r="BK507" i="31"/>
  <c r="BK487" i="31"/>
  <c r="BK472" i="31"/>
  <c r="BK461" i="31"/>
  <c r="J441" i="31"/>
  <c r="J397" i="31"/>
  <c r="J378" i="31"/>
  <c r="BK354" i="31"/>
  <c r="J301" i="31"/>
  <c r="BK277" i="31"/>
  <c r="J250" i="31"/>
  <c r="BK216" i="31"/>
  <c r="BK187" i="31"/>
  <c r="BK148" i="31"/>
  <c r="BK139" i="31"/>
  <c r="BK638" i="31"/>
  <c r="BK567" i="31"/>
  <c r="J540" i="31"/>
  <c r="BK526" i="31"/>
  <c r="J494" i="31"/>
  <c r="J475" i="31"/>
  <c r="BK432" i="31"/>
  <c r="J401" i="31"/>
  <c r="J384" i="31"/>
  <c r="BK363" i="31"/>
  <c r="J347" i="31"/>
  <c r="BK306" i="31"/>
  <c r="BK290" i="31"/>
  <c r="J244" i="31"/>
  <c r="BK225" i="31"/>
  <c r="BK194" i="31"/>
  <c r="J162" i="31"/>
  <c r="BK133" i="31"/>
  <c r="J631" i="31"/>
  <c r="BK608" i="31"/>
  <c r="J529" i="31"/>
  <c r="BK502" i="31"/>
  <c r="BK455" i="31"/>
  <c r="BK436" i="31"/>
  <c r="BK408" i="31"/>
  <c r="J381" i="31"/>
  <c r="BK339" i="31"/>
  <c r="BK330" i="31"/>
  <c r="J303" i="31"/>
  <c r="J272" i="31"/>
  <c r="J240" i="31"/>
  <c r="J216" i="31"/>
  <c r="J194" i="31"/>
  <c r="BK168" i="31"/>
  <c r="J567" i="31"/>
  <c r="BK537" i="31"/>
  <c r="J492" i="31"/>
  <c r="J470" i="31"/>
  <c r="BK449" i="31"/>
  <c r="J436" i="31"/>
  <c r="J408" i="31"/>
  <c r="BK342" i="31"/>
  <c r="J290" i="31"/>
  <c r="BK212" i="31"/>
  <c r="J180" i="31"/>
  <c r="J139" i="31"/>
  <c r="BK218" i="32"/>
  <c r="J154" i="32"/>
  <c r="BK137" i="32"/>
  <c r="BK232" i="32"/>
  <c r="J180" i="32"/>
  <c r="BK154" i="32"/>
  <c r="BK229" i="32"/>
  <c r="J169" i="32"/>
  <c r="J232" i="32"/>
  <c r="J176" i="32"/>
  <c r="J143" i="32"/>
  <c r="J244" i="33"/>
  <c r="BK226" i="33"/>
  <c r="BK180" i="33"/>
  <c r="BK162" i="33"/>
  <c r="J221" i="33"/>
  <c r="BK191" i="33"/>
  <c r="J133" i="33"/>
  <c r="J191" i="33"/>
  <c r="J135" i="33"/>
  <c r="J231" i="33"/>
  <c r="BK217" i="33"/>
  <c r="J154" i="33"/>
  <c r="BK130" i="33"/>
  <c r="J220" i="34"/>
  <c r="BK213" i="34"/>
  <c r="J207" i="34"/>
  <c r="BK197" i="34"/>
  <c r="J192" i="34"/>
  <c r="BK184" i="34"/>
  <c r="J179" i="34"/>
  <c r="BK172" i="34"/>
  <c r="BK167" i="34"/>
  <c r="J160" i="34"/>
  <c r="BK138" i="34"/>
  <c r="J134" i="34"/>
  <c r="BK216" i="34"/>
  <c r="BK204" i="34"/>
  <c r="BK192" i="34"/>
  <c r="BK177" i="34"/>
  <c r="J168" i="34"/>
  <c r="BK160" i="34"/>
  <c r="BK156" i="34"/>
  <c r="BK154" i="34"/>
  <c r="BK145" i="34"/>
  <c r="BK140" i="34"/>
  <c r="BK127" i="34"/>
  <c r="J218" i="34"/>
  <c r="J209" i="34"/>
  <c r="BK203" i="34"/>
  <c r="BK196" i="34"/>
  <c r="BK193" i="34"/>
  <c r="BK185" i="34"/>
  <c r="BK176" i="34"/>
  <c r="BK166" i="34"/>
  <c r="J156" i="34"/>
  <c r="J151" i="34"/>
  <c r="BK146" i="34"/>
  <c r="J126" i="34"/>
  <c r="J216" i="34"/>
  <c r="J203" i="34"/>
  <c r="BK200" i="34"/>
  <c r="J186" i="34"/>
  <c r="J175" i="34"/>
  <c r="J167" i="34"/>
  <c r="BK151" i="34"/>
  <c r="J145" i="34"/>
  <c r="J137" i="34"/>
  <c r="BK134" i="34"/>
  <c r="J127" i="34"/>
  <c r="J235" i="35"/>
  <c r="J217" i="35"/>
  <c r="BK207" i="35"/>
  <c r="BK201" i="35"/>
  <c r="BK185" i="35"/>
  <c r="J177" i="35"/>
  <c r="J169" i="35"/>
  <c r="BK157" i="35"/>
  <c r="BK143" i="35"/>
  <c r="J249" i="35"/>
  <c r="BK241" i="35"/>
  <c r="J229" i="35"/>
  <c r="J223" i="35"/>
  <c r="J211" i="35"/>
  <c r="J199" i="35"/>
  <c r="BK181" i="35"/>
  <c r="BK163" i="35"/>
  <c r="BK149" i="35"/>
  <c r="J133" i="35"/>
  <c r="BK117" i="35"/>
  <c r="J241" i="35"/>
  <c r="J231" i="35"/>
  <c r="BK213" i="35"/>
  <c r="BK199" i="35"/>
  <c r="BK177" i="35"/>
  <c r="J151" i="35"/>
  <c r="BK137" i="35"/>
  <c r="J119" i="35"/>
  <c r="J187" i="35"/>
  <c r="BK175" i="35"/>
  <c r="J147" i="35"/>
  <c r="J135" i="35"/>
  <c r="BK123" i="35"/>
  <c r="BK155" i="36"/>
  <c r="J142" i="36"/>
  <c r="J169" i="36"/>
  <c r="BK144" i="36"/>
  <c r="J165" i="36"/>
  <c r="BK157" i="36"/>
  <c r="BK140" i="36"/>
  <c r="J124" i="36"/>
  <c r="J157" i="36"/>
  <c r="J140" i="36"/>
  <c r="J130" i="36"/>
  <c r="J197" i="37"/>
  <c r="BK189" i="37"/>
  <c r="BK177" i="37"/>
  <c r="J165" i="37"/>
  <c r="BK140" i="37"/>
  <c r="BK124" i="37"/>
  <c r="BK199" i="37"/>
  <c r="J169" i="37"/>
  <c r="J163" i="37"/>
  <c r="BK152" i="37"/>
  <c r="BK142" i="37"/>
  <c r="BK207" i="37"/>
  <c r="BK191" i="37"/>
  <c r="J177" i="37"/>
  <c r="J161" i="37"/>
  <c r="BK146" i="37"/>
  <c r="J201" i="37"/>
  <c r="J185" i="37"/>
  <c r="J167" i="37"/>
  <c r="BK138" i="37"/>
  <c r="BK239" i="38"/>
  <c r="J221" i="38"/>
  <c r="J205" i="38"/>
  <c r="BK183" i="38"/>
  <c r="BK173" i="38"/>
  <c r="J145" i="38"/>
  <c r="BK243" i="38"/>
  <c r="BK231" i="38"/>
  <c r="BK209" i="38"/>
  <c r="BK201" i="38"/>
  <c r="J187" i="38"/>
  <c r="J181" i="38"/>
  <c r="BK165" i="38"/>
  <c r="J143" i="38"/>
  <c r="J127" i="38"/>
  <c r="J241" i="38"/>
  <c r="J229" i="38"/>
  <c r="BK221" i="38"/>
  <c r="J209" i="38"/>
  <c r="J185" i="38"/>
  <c r="BK167" i="38"/>
  <c r="BK143" i="38"/>
  <c r="J135" i="38"/>
  <c r="J121" i="38"/>
  <c r="BK219" i="38"/>
  <c r="J213" i="38"/>
  <c r="J197" i="38"/>
  <c r="BK171" i="38"/>
  <c r="BK161" i="38"/>
  <c r="J157" i="38"/>
  <c r="BK147" i="38"/>
  <c r="J131" i="38"/>
  <c r="J119" i="38"/>
  <c r="J205" i="39"/>
  <c r="J190" i="39"/>
  <c r="BK167" i="39"/>
  <c r="BK149" i="39"/>
  <c r="BK139" i="39"/>
  <c r="BK213" i="39"/>
  <c r="J179" i="39"/>
  <c r="BK161" i="39"/>
  <c r="BK145" i="39"/>
  <c r="BK133" i="39"/>
  <c r="J207" i="39"/>
  <c r="J192" i="39"/>
  <c r="BK177" i="39"/>
  <c r="BK165" i="39"/>
  <c r="J130" i="39"/>
  <c r="J157" i="39"/>
  <c r="J141" i="39"/>
  <c r="J126" i="39"/>
  <c r="BK170" i="40"/>
  <c r="J154" i="40"/>
  <c r="BK124" i="40"/>
  <c r="BK166" i="40"/>
  <c r="J155" i="40"/>
  <c r="BK132" i="40"/>
  <c r="J169" i="40"/>
  <c r="J161" i="40"/>
  <c r="BK135" i="40"/>
  <c r="J213" i="41"/>
  <c r="BK199" i="41"/>
  <c r="J189" i="41"/>
  <c r="BK176" i="41"/>
  <c r="BK163" i="41"/>
  <c r="BK146" i="41"/>
  <c r="BK132" i="41"/>
  <c r="BK211" i="41"/>
  <c r="J191" i="41"/>
  <c r="BK180" i="41"/>
  <c r="J169" i="41"/>
  <c r="J161" i="41"/>
  <c r="BK152" i="41"/>
  <c r="BK140" i="41"/>
  <c r="J225" i="41"/>
  <c r="J215" i="41"/>
  <c r="BK194" i="41"/>
  <c r="J176" i="41"/>
  <c r="J157" i="41"/>
  <c r="J130" i="41"/>
  <c r="J219" i="41"/>
  <c r="BK201" i="41"/>
  <c r="BK312" i="42"/>
  <c r="J297" i="42"/>
  <c r="BK287" i="42"/>
  <c r="J273" i="42"/>
  <c r="BK263" i="42"/>
  <c r="J255" i="42"/>
  <c r="BK231" i="42"/>
  <c r="BK209" i="42"/>
  <c r="J193" i="42"/>
  <c r="J183" i="42"/>
  <c r="J163" i="42"/>
  <c r="BK151" i="42"/>
  <c r="J136" i="42"/>
  <c r="BK155" i="42"/>
  <c r="BK295" i="42"/>
  <c r="BK269" i="42"/>
  <c r="BK249" i="42"/>
  <c r="BK241" i="42"/>
  <c r="J215" i="42"/>
  <c r="J199" i="42"/>
  <c r="J177" i="42"/>
  <c r="BK166" i="42"/>
  <c r="BK145" i="42"/>
  <c r="J134" i="42"/>
  <c r="J124" i="42"/>
  <c r="J303" i="42"/>
  <c r="J281" i="42"/>
  <c r="BK261" i="42"/>
  <c r="J253" i="42"/>
  <c r="J229" i="42"/>
  <c r="J207" i="42"/>
  <c r="J191" i="42"/>
  <c r="J179" i="42"/>
  <c r="J130" i="42"/>
  <c r="BK163" i="2"/>
  <c r="J161" i="2"/>
  <c r="BK131" i="2"/>
  <c r="BK172" i="2"/>
  <c r="BK153" i="2"/>
  <c r="BK142" i="2"/>
  <c r="BK181" i="2"/>
  <c r="BK155" i="2"/>
  <c r="BK144" i="2"/>
  <c r="BK136" i="2"/>
  <c r="BK128" i="2"/>
  <c r="BK166" i="2"/>
  <c r="J170" i="3"/>
  <c r="BK154" i="3"/>
  <c r="J135" i="3"/>
  <c r="J186" i="3"/>
  <c r="J160" i="3"/>
  <c r="BK123" i="3"/>
  <c r="J150" i="3"/>
  <c r="BK178" i="3"/>
  <c r="BK135" i="3"/>
  <c r="BK529" i="4"/>
  <c r="J509" i="4"/>
  <c r="J439" i="4"/>
  <c r="J355" i="4"/>
  <c r="J306" i="4"/>
  <c r="J260" i="4"/>
  <c r="J238" i="4"/>
  <c r="J211" i="4"/>
  <c r="BK160" i="4"/>
  <c r="J146" i="4"/>
  <c r="J549" i="4"/>
  <c r="J457" i="4"/>
  <c r="J424" i="4"/>
  <c r="J413" i="4"/>
  <c r="BK355" i="4"/>
  <c r="BK313" i="4"/>
  <c r="BK288" i="4"/>
  <c r="BK240" i="4"/>
  <c r="BK202" i="4"/>
  <c r="J187" i="4"/>
  <c r="BK163" i="4"/>
  <c r="J450" i="4"/>
  <c r="BK422" i="4"/>
  <c r="J373" i="4"/>
  <c r="J324" i="4"/>
  <c r="BK272" i="4"/>
  <c r="J240" i="4"/>
  <c r="BK191" i="4"/>
  <c r="BK157" i="4"/>
  <c r="J140" i="4"/>
  <c r="J529" i="4"/>
  <c r="J463" i="4"/>
  <c r="J399" i="4"/>
  <c r="J322" i="4"/>
  <c r="BK278" i="4"/>
  <c r="J257" i="4"/>
  <c r="J223" i="4"/>
  <c r="J202" i="4"/>
  <c r="BK176" i="4"/>
  <c r="J128" i="4"/>
  <c r="J509" i="5"/>
  <c r="J445" i="5"/>
  <c r="BK428" i="5"/>
  <c r="BK408" i="5"/>
  <c r="J369" i="5"/>
  <c r="J321" i="5"/>
  <c r="BK285" i="5"/>
  <c r="BK243" i="5"/>
  <c r="J225" i="5"/>
  <c r="J188" i="5"/>
  <c r="BK175" i="5"/>
  <c r="J125" i="5"/>
  <c r="BK455" i="5"/>
  <c r="J417" i="5"/>
  <c r="J346" i="5"/>
  <c r="BK289" i="5"/>
  <c r="BK231" i="5"/>
  <c r="BK201" i="5"/>
  <c r="BK182" i="5"/>
  <c r="BK128" i="5"/>
  <c r="BK509" i="5"/>
  <c r="J465" i="5"/>
  <c r="BK420" i="5"/>
  <c r="BK346" i="5"/>
  <c r="BK318" i="5"/>
  <c r="J249" i="5"/>
  <c r="J231" i="5"/>
  <c r="BK178" i="5"/>
  <c r="BK154" i="5"/>
  <c r="J516" i="5"/>
  <c r="J428" i="5"/>
  <c r="BK385" i="5"/>
  <c r="BK321" i="5"/>
  <c r="J285" i="5"/>
  <c r="J240" i="5"/>
  <c r="J160" i="5"/>
  <c r="BK148" i="5"/>
  <c r="BK131" i="5"/>
  <c r="BK128" i="6"/>
  <c r="J171" i="6"/>
  <c r="BK151" i="6"/>
  <c r="BK124" i="6"/>
  <c r="BK176" i="6"/>
  <c r="BK146" i="6"/>
  <c r="J293" i="7"/>
  <c r="J251" i="7"/>
  <c r="BK196" i="7"/>
  <c r="BK178" i="7"/>
  <c r="BK161" i="7"/>
  <c r="BK140" i="7"/>
  <c r="BK299" i="7"/>
  <c r="J258" i="7"/>
  <c r="BK205" i="7"/>
  <c r="J190" i="7"/>
  <c r="BK153" i="7"/>
  <c r="J128" i="7"/>
  <c r="BK275" i="7"/>
  <c r="BK236" i="7"/>
  <c r="J187" i="7"/>
  <c r="J147" i="7"/>
  <c r="BK296" i="7"/>
  <c r="BK231" i="7"/>
  <c r="J202" i="7"/>
  <c r="J181" i="7"/>
  <c r="J140" i="7"/>
  <c r="BK283" i="8"/>
  <c r="J266" i="8"/>
  <c r="BK241" i="8"/>
  <c r="BK231" i="8"/>
  <c r="J198" i="8"/>
  <c r="BK184" i="8"/>
  <c r="J155" i="8"/>
  <c r="BK294" i="8"/>
  <c r="BK279" i="8"/>
  <c r="BK259" i="8"/>
  <c r="J126" i="8"/>
  <c r="J279" i="8"/>
  <c r="BK261" i="8"/>
  <c r="BK251" i="8"/>
  <c r="BK234" i="8"/>
  <c r="BK205" i="8"/>
  <c r="BK162" i="8"/>
  <c r="BK137" i="8"/>
  <c r="J382" i="9"/>
  <c r="J302" i="9"/>
  <c r="J237" i="9"/>
  <c r="J183" i="9"/>
  <c r="BK160" i="9"/>
  <c r="BK362" i="9"/>
  <c r="BK271" i="9"/>
  <c r="J216" i="9"/>
  <c r="J180" i="9"/>
  <c r="BK163" i="9"/>
  <c r="J366" i="9"/>
  <c r="BK292" i="9"/>
  <c r="J261" i="9"/>
  <c r="BK206" i="9"/>
  <c r="J193" i="9"/>
  <c r="J149" i="9"/>
  <c r="BK371" i="9"/>
  <c r="J271" i="9"/>
  <c r="J204" i="9"/>
  <c r="BK186" i="9"/>
  <c r="J163" i="9"/>
  <c r="BK143" i="9"/>
  <c r="J157" i="10"/>
  <c r="J124" i="10"/>
  <c r="BK144" i="10"/>
  <c r="BK177" i="10"/>
  <c r="J1158" i="11"/>
  <c r="J1116" i="11"/>
  <c r="BK1074" i="11"/>
  <c r="J992" i="11"/>
  <c r="BK926" i="11"/>
  <c r="J869" i="11"/>
  <c r="J813" i="11"/>
  <c r="BK769" i="11"/>
  <c r="BK741" i="11"/>
  <c r="J663" i="11"/>
  <c r="BK551" i="11"/>
  <c r="BK507" i="11"/>
  <c r="BK455" i="11"/>
  <c r="J334" i="11"/>
  <c r="J304" i="11"/>
  <c r="J247" i="11"/>
  <c r="BK196" i="11"/>
  <c r="J1196" i="11"/>
  <c r="BK1158" i="11"/>
  <c r="J1144" i="11"/>
  <c r="BK1053" i="11"/>
  <c r="J1018" i="11"/>
  <c r="BK946" i="11"/>
  <c r="J891" i="11"/>
  <c r="BK781" i="11"/>
  <c r="BK695" i="11"/>
  <c r="J627" i="11"/>
  <c r="J485" i="11"/>
  <c r="BK416" i="11"/>
  <c r="BK385" i="11"/>
  <c r="BK304" i="11"/>
  <c r="J285" i="11"/>
  <c r="BK220" i="11"/>
  <c r="BK1170" i="11"/>
  <c r="J1104" i="11"/>
  <c r="J1086" i="11"/>
  <c r="J1043" i="11"/>
  <c r="BK992" i="11"/>
  <c r="J968" i="11"/>
  <c r="BK897" i="11"/>
  <c r="BK851" i="11"/>
  <c r="J819" i="11"/>
  <c r="J781" i="11"/>
  <c r="J747" i="11"/>
  <c r="BK715" i="11"/>
  <c r="BK663" i="11"/>
  <c r="J609" i="11"/>
  <c r="BK525" i="11"/>
  <c r="BK491" i="11"/>
  <c r="BK422" i="11"/>
  <c r="BK340" i="11"/>
  <c r="J316" i="11"/>
  <c r="J205" i="11"/>
  <c r="J148" i="11"/>
  <c r="BK1209" i="11"/>
  <c r="J1184" i="11"/>
  <c r="BK1116" i="11"/>
  <c r="J1063" i="11"/>
  <c r="BK998" i="11"/>
  <c r="BK911" i="11"/>
  <c r="BK883" i="11"/>
  <c r="BK839" i="11"/>
  <c r="J695" i="11"/>
  <c r="BK639" i="11"/>
  <c r="BK601" i="11"/>
  <c r="BK541" i="11"/>
  <c r="BK513" i="11"/>
  <c r="BK467" i="11"/>
  <c r="J398" i="11"/>
  <c r="J340" i="11"/>
  <c r="J253" i="11"/>
  <c r="J185" i="11"/>
  <c r="J866" i="12"/>
  <c r="BK819" i="12"/>
  <c r="J775" i="12"/>
  <c r="J640" i="12"/>
  <c r="BK605" i="12"/>
  <c r="BK555" i="12"/>
  <c r="J505" i="12"/>
  <c r="J463" i="12"/>
  <c r="J408" i="12"/>
  <c r="J332" i="12"/>
  <c r="J253" i="12"/>
  <c r="J202" i="12"/>
  <c r="J130" i="12"/>
  <c r="BK838" i="12"/>
  <c r="BK799" i="12"/>
  <c r="BK768" i="12"/>
  <c r="J715" i="12"/>
  <c r="BK640" i="12"/>
  <c r="BK579" i="12"/>
  <c r="J529" i="12"/>
  <c r="BK457" i="12"/>
  <c r="J402" i="12"/>
  <c r="J348" i="12"/>
  <c r="J325" i="12"/>
  <c r="J287" i="12"/>
  <c r="J233" i="12"/>
  <c r="J916" i="12"/>
  <c r="BK898" i="12"/>
  <c r="J856" i="12"/>
  <c r="J799" i="12"/>
  <c r="BK761" i="12"/>
  <c r="BK737" i="12"/>
  <c r="J689" i="12"/>
  <c r="BK613" i="12"/>
  <c r="J549" i="12"/>
  <c r="BK493" i="12"/>
  <c r="BK469" i="12"/>
  <c r="BK426" i="12"/>
  <c r="BK353" i="12"/>
  <c r="BK287" i="12"/>
  <c r="BK212" i="12"/>
  <c r="BK866" i="12"/>
  <c r="J723" i="12"/>
  <c r="BK689" i="12"/>
  <c r="BK625" i="12"/>
  <c r="BK535" i="12"/>
  <c r="BK517" i="12"/>
  <c r="J469" i="12"/>
  <c r="BK420" i="12"/>
  <c r="J390" i="12"/>
  <c r="J340" i="12"/>
  <c r="J267" i="12"/>
  <c r="BK173" i="12"/>
  <c r="J1515" i="13"/>
  <c r="J1482" i="13"/>
  <c r="J1460" i="13"/>
  <c r="BK1395" i="13"/>
  <c r="BK1377" i="13"/>
  <c r="J1349" i="13"/>
  <c r="J1333" i="13"/>
  <c r="J1262" i="13"/>
  <c r="J1218" i="13"/>
  <c r="BK1018" i="13"/>
  <c r="J1002" i="13"/>
  <c r="J937" i="13"/>
  <c r="BK889" i="13"/>
  <c r="J792" i="13"/>
  <c r="J758" i="13"/>
  <c r="J741" i="13"/>
  <c r="BK714" i="13"/>
  <c r="BK683" i="13"/>
  <c r="BK666" i="13"/>
  <c r="BK604" i="13"/>
  <c r="BK585" i="13"/>
  <c r="BK512" i="13"/>
  <c r="BK502" i="13"/>
  <c r="J476" i="13"/>
  <c r="J470" i="13"/>
  <c r="J397" i="13"/>
  <c r="J350" i="13"/>
  <c r="BK325" i="13"/>
  <c r="BK317" i="13"/>
  <c r="J278" i="13"/>
  <c r="BK225" i="13"/>
  <c r="J163" i="13"/>
  <c r="BK139" i="13"/>
  <c r="J1531" i="13"/>
  <c r="J1525" i="13"/>
  <c r="J1517" i="13"/>
  <c r="J1499" i="13"/>
  <c r="BK1491" i="13"/>
  <c r="BK1458" i="13"/>
  <c r="J1409" i="13"/>
  <c r="BK1391" i="13"/>
  <c r="J1375" i="13"/>
  <c r="BK1333" i="13"/>
  <c r="J1299" i="13"/>
  <c r="BK1262" i="13"/>
  <c r="J1148" i="13"/>
  <c r="BK1016" i="13"/>
  <c r="J1000" i="13"/>
  <c r="BK983" i="13"/>
  <c r="BK925" i="13"/>
  <c r="J872" i="13"/>
  <c r="BK792" i="13"/>
  <c r="BK743" i="13"/>
  <c r="J733" i="13"/>
  <c r="J725" i="13"/>
  <c r="BK706" i="13"/>
  <c r="BK689" i="13"/>
  <c r="BK639" i="13"/>
  <c r="J612" i="13"/>
  <c r="J571" i="13"/>
  <c r="BK556" i="13"/>
  <c r="J548" i="13"/>
  <c r="BK536" i="13"/>
  <c r="J522" i="13"/>
  <c r="BK498" i="13"/>
  <c r="BK464" i="13"/>
  <c r="J458" i="13"/>
  <c r="BK395" i="13"/>
  <c r="BK352" i="13"/>
  <c r="BK315" i="13"/>
  <c r="J246" i="13"/>
  <c r="BK194" i="13"/>
  <c r="J157" i="13"/>
  <c r="BK141" i="13"/>
  <c r="BK1465" i="13"/>
  <c r="J1417" i="13"/>
  <c r="BK1383" i="13"/>
  <c r="BK1369" i="13"/>
  <c r="J1321" i="13"/>
  <c r="BK1282" i="13"/>
  <c r="J1248" i="13"/>
  <c r="J1038" i="13"/>
  <c r="BK1000" i="13"/>
  <c r="J983" i="13"/>
  <c r="J951" i="13"/>
  <c r="J885" i="13"/>
  <c r="J855" i="13"/>
  <c r="BK756" i="13"/>
  <c r="J739" i="13"/>
  <c r="BK721" i="13"/>
  <c r="BK698" i="13"/>
  <c r="BK677" i="13"/>
  <c r="J660" i="13"/>
  <c r="J604" i="13"/>
  <c r="J595" i="13"/>
  <c r="J585" i="13"/>
  <c r="BK561" i="13"/>
  <c r="BK540" i="13"/>
  <c r="J516" i="13"/>
  <c r="BK494" i="13"/>
  <c r="J478" i="13"/>
  <c r="J462" i="13"/>
  <c r="J354" i="13"/>
  <c r="BK329" i="13"/>
  <c r="BK321" i="13"/>
  <c r="BK246" i="13"/>
  <c r="BK207" i="13"/>
  <c r="J1503" i="13"/>
  <c r="BK1454" i="13"/>
  <c r="BK1409" i="13"/>
  <c r="J1397" i="13"/>
  <c r="BK1357" i="13"/>
  <c r="BK1337" i="13"/>
  <c r="J1310" i="13"/>
  <c r="J1268" i="13"/>
  <c r="BK1166" i="13"/>
  <c r="J1018" i="13"/>
  <c r="J985" i="13"/>
  <c r="BK918" i="13"/>
  <c r="BK895" i="13"/>
  <c r="J859" i="13"/>
  <c r="J833" i="13"/>
  <c r="J799" i="13"/>
  <c r="J756" i="13"/>
  <c r="BK718" i="13"/>
  <c r="J693" i="13"/>
  <c r="BK664" i="13"/>
  <c r="BK622" i="13"/>
  <c r="J577" i="13"/>
  <c r="BK552" i="13"/>
  <c r="J540" i="13"/>
  <c r="BK530" i="13"/>
  <c r="BK522" i="13"/>
  <c r="BK510" i="13"/>
  <c r="J496" i="13"/>
  <c r="J468" i="13"/>
  <c r="J395" i="13"/>
  <c r="J268" i="13"/>
  <c r="BK213" i="13"/>
  <c r="BK155" i="13"/>
  <c r="J147" i="13"/>
  <c r="J824" i="14"/>
  <c r="BK816" i="14"/>
  <c r="J781" i="14"/>
  <c r="J759" i="14"/>
  <c r="J702" i="14"/>
  <c r="J689" i="14"/>
  <c r="BK643" i="14"/>
  <c r="J629" i="14"/>
  <c r="J592" i="14"/>
  <c r="BK571" i="14"/>
  <c r="J491" i="14"/>
  <c r="BK477" i="14"/>
  <c r="J448" i="14"/>
  <c r="BK409" i="14"/>
  <c r="BK383" i="14"/>
  <c r="J357" i="14"/>
  <c r="J345" i="14"/>
  <c r="J318" i="14"/>
  <c r="J297" i="14"/>
  <c r="J216" i="14"/>
  <c r="BK179" i="14"/>
  <c r="BK811" i="14"/>
  <c r="BK777" i="14"/>
  <c r="BK724" i="14"/>
  <c r="BK718" i="14"/>
  <c r="BK659" i="14"/>
  <c r="BK641" i="14"/>
  <c r="BK617" i="14"/>
  <c r="BK600" i="14"/>
  <c r="J575" i="14"/>
  <c r="J535" i="14"/>
  <c r="BK511" i="14"/>
  <c r="J495" i="14"/>
  <c r="J466" i="14"/>
  <c r="BK434" i="14"/>
  <c r="BK411" i="14"/>
  <c r="J387" i="14"/>
  <c r="J369" i="14"/>
  <c r="BK345" i="14"/>
  <c r="BK318" i="14"/>
  <c r="J263" i="14"/>
  <c r="J231" i="14"/>
  <c r="BK189" i="14"/>
  <c r="BK171" i="14"/>
  <c r="J132" i="14"/>
  <c r="J800" i="14"/>
  <c r="J787" i="14"/>
  <c r="J718" i="14"/>
  <c r="J706" i="14"/>
  <c r="BK673" i="14"/>
  <c r="BK650" i="14"/>
  <c r="J613" i="14"/>
  <c r="J555" i="14"/>
  <c r="BK535" i="14"/>
  <c r="BK499" i="14"/>
  <c r="J472" i="14"/>
  <c r="BK455" i="14"/>
  <c r="J413" i="14"/>
  <c r="J397" i="14"/>
  <c r="J391" i="14"/>
  <c r="BK367" i="14"/>
  <c r="J351" i="14"/>
  <c r="BK337" i="14"/>
  <c r="BK316" i="14"/>
  <c r="BK263" i="14"/>
  <c r="BK231" i="14"/>
  <c r="J201" i="14"/>
  <c r="J181" i="14"/>
  <c r="J171" i="14"/>
  <c r="BK155" i="14"/>
  <c r="J816" i="14"/>
  <c r="BK800" i="14"/>
  <c r="J789" i="14"/>
  <c r="BK559" i="14"/>
  <c r="BK531" i="14"/>
  <c r="J511" i="14"/>
  <c r="BK466" i="14"/>
  <c r="J444" i="14"/>
  <c r="BK389" i="14"/>
  <c r="BK381" i="14"/>
  <c r="BK371" i="14"/>
  <c r="J361" i="14"/>
  <c r="J339" i="14"/>
  <c r="J299" i="14"/>
  <c r="BK183" i="14"/>
  <c r="BK167" i="14"/>
  <c r="J144" i="14"/>
  <c r="BK275" i="15"/>
  <c r="J260" i="15"/>
  <c r="BK246" i="15"/>
  <c r="BK224" i="15"/>
  <c r="BK193" i="15"/>
  <c r="BK181" i="15"/>
  <c r="J170" i="15"/>
  <c r="BK130" i="15"/>
  <c r="BK252" i="15"/>
  <c r="BK230" i="15"/>
  <c r="BK210" i="15"/>
  <c r="BK187" i="15"/>
  <c r="BK170" i="15"/>
  <c r="BK158" i="15"/>
  <c r="BK138" i="15"/>
  <c r="J252" i="15"/>
  <c r="J236" i="15"/>
  <c r="J213" i="15"/>
  <c r="BK197" i="15"/>
  <c r="BK185" i="15"/>
  <c r="J152" i="15"/>
  <c r="J283" i="15"/>
  <c r="BK267" i="15"/>
  <c r="J254" i="15"/>
  <c r="BK217" i="15"/>
  <c r="J210" i="15"/>
  <c r="J191" i="15"/>
  <c r="J166" i="15"/>
  <c r="J1294" i="16"/>
  <c r="J1284" i="16"/>
  <c r="J1277" i="16"/>
  <c r="BK1270" i="16"/>
  <c r="BK1260" i="16"/>
  <c r="BK1246" i="16"/>
  <c r="BK1234" i="16"/>
  <c r="J1224" i="16"/>
  <c r="J1216" i="16"/>
  <c r="BK1210" i="16"/>
  <c r="J1204" i="16"/>
  <c r="J1196" i="16"/>
  <c r="J1188" i="16"/>
  <c r="J1180" i="16"/>
  <c r="J1172" i="16"/>
  <c r="BK1164" i="16"/>
  <c r="BK1158" i="16"/>
  <c r="BK1152" i="16"/>
  <c r="J1148" i="16"/>
  <c r="J1144" i="16"/>
  <c r="J1140" i="16"/>
  <c r="BK962" i="16"/>
  <c r="J948" i="16"/>
  <c r="J938" i="16"/>
  <c r="J920" i="16"/>
  <c r="BK894" i="16"/>
  <c r="J884" i="16"/>
  <c r="BK874" i="16"/>
  <c r="BK852" i="16"/>
  <c r="BK836" i="16"/>
  <c r="BK816" i="16"/>
  <c r="BK532" i="16"/>
  <c r="J487" i="16"/>
  <c r="J478" i="16"/>
  <c r="J444" i="16"/>
  <c r="J428" i="16"/>
  <c r="BK404" i="16"/>
  <c r="BK380" i="16"/>
  <c r="BK366" i="16"/>
  <c r="BK351" i="16"/>
  <c r="BK337" i="16"/>
  <c r="BK324" i="16"/>
  <c r="J310" i="16"/>
  <c r="J283" i="16"/>
  <c r="BK206" i="16"/>
  <c r="J172" i="16"/>
  <c r="J139" i="16"/>
  <c r="BK1124" i="16"/>
  <c r="BK1096" i="16"/>
  <c r="J1060" i="16"/>
  <c r="J1041" i="16"/>
  <c r="BK1027" i="16"/>
  <c r="BK1002" i="16"/>
  <c r="J978" i="16"/>
  <c r="BK964" i="16"/>
  <c r="BK948" i="16"/>
  <c r="J930" i="16"/>
  <c r="J908" i="16"/>
  <c r="BK896" i="16"/>
  <c r="J888" i="16"/>
  <c r="J870" i="16"/>
  <c r="BK848" i="16"/>
  <c r="J836" i="16"/>
  <c r="J826" i="16"/>
  <c r="J802" i="16"/>
  <c r="BK772" i="16"/>
  <c r="BK758" i="16"/>
  <c r="J740" i="16"/>
  <c r="J732" i="16"/>
  <c r="BK702" i="16"/>
  <c r="BK682" i="16"/>
  <c r="J662" i="16"/>
  <c r="J646" i="16"/>
  <c r="BK640" i="16"/>
  <c r="J620" i="16"/>
  <c r="BK600" i="16"/>
  <c r="BK586" i="16"/>
  <c r="J568" i="16"/>
  <c r="J546" i="16"/>
  <c r="BK512" i="16"/>
  <c r="J490" i="16"/>
  <c r="BK473" i="16"/>
  <c r="BK457" i="16"/>
  <c r="BK426" i="16"/>
  <c r="BK414" i="16"/>
  <c r="BK400" i="16"/>
  <c r="BK386" i="16"/>
  <c r="BK363" i="16"/>
  <c r="BK353" i="16"/>
  <c r="J314" i="16"/>
  <c r="BK306" i="16"/>
  <c r="BK279" i="16"/>
  <c r="BK222" i="16"/>
  <c r="J182" i="16"/>
  <c r="BK147" i="16"/>
  <c r="J1270" i="16"/>
  <c r="J1260" i="16"/>
  <c r="BK1254" i="16"/>
  <c r="BK1248" i="16"/>
  <c r="J1244" i="16"/>
  <c r="J1238" i="16"/>
  <c r="J1232" i="16"/>
  <c r="J1228" i="16"/>
  <c r="BK1218" i="16"/>
  <c r="J1210" i="16"/>
  <c r="J1200" i="16"/>
  <c r="BK1192" i="16"/>
  <c r="BK1184" i="16"/>
  <c r="J1178" i="16"/>
  <c r="BK1170" i="16"/>
  <c r="J1158" i="16"/>
  <c r="J1152" i="16"/>
  <c r="J1136" i="16"/>
  <c r="BK1128" i="16"/>
  <c r="BK1116" i="16"/>
  <c r="J1092" i="16"/>
  <c r="BK1072" i="16"/>
  <c r="J1047" i="16"/>
  <c r="J1020" i="16"/>
  <c r="J1002" i="16"/>
  <c r="J980" i="16"/>
  <c r="BK952" i="16"/>
  <c r="J928" i="16"/>
  <c r="J904" i="16"/>
  <c r="J878" i="16"/>
  <c r="J862" i="16"/>
  <c r="BK832" i="16"/>
  <c r="J816" i="16"/>
  <c r="J804" i="16"/>
  <c r="J790" i="16"/>
  <c r="J772" i="16"/>
  <c r="J754" i="16"/>
  <c r="BK740" i="16"/>
  <c r="BK724" i="16"/>
  <c r="BK714" i="16"/>
  <c r="BK694" i="16"/>
  <c r="J678" i="16"/>
  <c r="BK654" i="16"/>
  <c r="BK636" i="16"/>
  <c r="BK616" i="16"/>
  <c r="BK578" i="16"/>
  <c r="BK560" i="16"/>
  <c r="BK534" i="16"/>
  <c r="J506" i="16"/>
  <c r="BK485" i="16"/>
  <c r="BK465" i="16"/>
  <c r="BK451" i="16"/>
  <c r="J438" i="16"/>
  <c r="J412" i="16"/>
  <c r="BK396" i="16"/>
  <c r="J355" i="16"/>
  <c r="J335" i="16"/>
  <c r="BK316" i="16"/>
  <c r="J273" i="16"/>
  <c r="BK201" i="16"/>
  <c r="J151" i="16"/>
  <c r="BK135" i="16"/>
  <c r="J1128" i="16"/>
  <c r="J1112" i="16"/>
  <c r="J1088" i="16"/>
  <c r="BK1068" i="16"/>
  <c r="J1049" i="16"/>
  <c r="J1039" i="16"/>
  <c r="BK1018" i="16"/>
  <c r="BK1004" i="16"/>
  <c r="J984" i="16"/>
  <c r="BK970" i="16"/>
  <c r="J964" i="16"/>
  <c r="J952" i="16"/>
  <c r="J940" i="16"/>
  <c r="BK932" i="16"/>
  <c r="BK920" i="16"/>
  <c r="BK906" i="16"/>
  <c r="J896" i="16"/>
  <c r="BK878" i="16"/>
  <c r="J852" i="16"/>
  <c r="BK788" i="16"/>
  <c r="J768" i="16"/>
  <c r="BK750" i="16"/>
  <c r="J736" i="16"/>
  <c r="J724" i="16"/>
  <c r="J706" i="16"/>
  <c r="J694" i="16"/>
  <c r="BK680" i="16"/>
  <c r="J666" i="16"/>
  <c r="BK646" i="16"/>
  <c r="J636" i="16"/>
  <c r="BK604" i="16"/>
  <c r="BK582" i="16"/>
  <c r="J554" i="16"/>
  <c r="J542" i="16"/>
  <c r="BK524" i="16"/>
  <c r="BK502" i="16"/>
  <c r="J469" i="16"/>
  <c r="J459" i="16"/>
  <c r="J451" i="16"/>
  <c r="J436" i="16"/>
  <c r="J424" i="16"/>
  <c r="BK416" i="16"/>
  <c r="BK408" i="16"/>
  <c r="J386" i="16"/>
  <c r="J370" i="16"/>
  <c r="BK359" i="16"/>
  <c r="BK341" i="16"/>
  <c r="BK330" i="16"/>
  <c r="J316" i="16"/>
  <c r="BK304" i="16"/>
  <c r="J281" i="16"/>
  <c r="J229" i="16"/>
  <c r="J176" i="16"/>
  <c r="BK160" i="16"/>
  <c r="J133" i="16"/>
  <c r="J681" i="17"/>
  <c r="J671" i="17"/>
  <c r="BK659" i="17"/>
  <c r="BK645" i="17"/>
  <c r="J637" i="17"/>
  <c r="J617" i="17"/>
  <c r="J592" i="17"/>
  <c r="J567" i="17"/>
  <c r="BK555" i="17"/>
  <c r="J527" i="17"/>
  <c r="BK513" i="17"/>
  <c r="BK489" i="17"/>
  <c r="BK465" i="17"/>
  <c r="BK451" i="17"/>
  <c r="J425" i="17"/>
  <c r="BK406" i="17"/>
  <c r="BK386" i="17"/>
  <c r="BK372" i="17"/>
  <c r="J360" i="17"/>
  <c r="BK343" i="17"/>
  <c r="J333" i="17"/>
  <c r="BK299" i="17"/>
  <c r="BK257" i="17"/>
  <c r="J224" i="17"/>
  <c r="J167" i="17"/>
  <c r="BK142" i="17"/>
  <c r="J673" i="17"/>
  <c r="BK665" i="17"/>
  <c r="BK633" i="17"/>
  <c r="BK621" i="17"/>
  <c r="J580" i="17"/>
  <c r="J571" i="17"/>
  <c r="J551" i="17"/>
  <c r="BK533" i="17"/>
  <c r="BK511" i="17"/>
  <c r="BK501" i="17"/>
  <c r="BK493" i="17"/>
  <c r="J475" i="17"/>
  <c r="BK437" i="17"/>
  <c r="BK397" i="17"/>
  <c r="BK380" i="17"/>
  <c r="J364" i="17"/>
  <c r="BK347" i="17"/>
  <c r="BK335" i="17"/>
  <c r="J327" i="17"/>
  <c r="BK307" i="17"/>
  <c r="BK247" i="17"/>
  <c r="BK196" i="17"/>
  <c r="J146" i="17"/>
  <c r="J134" i="17"/>
  <c r="BK649" i="17"/>
  <c r="BK617" i="17"/>
  <c r="BK592" i="17"/>
  <c r="BK563" i="17"/>
  <c r="J553" i="17"/>
  <c r="BK527" i="17"/>
  <c r="BK507" i="17"/>
  <c r="BK485" i="17"/>
  <c r="J463" i="17"/>
  <c r="BK429" i="17"/>
  <c r="J395" i="17"/>
  <c r="BK374" i="17"/>
  <c r="J353" i="17"/>
  <c r="BK341" i="17"/>
  <c r="BK271" i="17"/>
  <c r="BK224" i="17"/>
  <c r="J196" i="17"/>
  <c r="J178" i="17"/>
  <c r="BK673" i="17"/>
  <c r="BK661" i="17"/>
  <c r="J649" i="17"/>
  <c r="J625" i="17"/>
  <c r="J597" i="17"/>
  <c r="BK575" i="17"/>
  <c r="BK553" i="17"/>
  <c r="J537" i="17"/>
  <c r="J501" i="17"/>
  <c r="J485" i="17"/>
  <c r="BK457" i="17"/>
  <c r="BK433" i="17"/>
  <c r="J417" i="17"/>
  <c r="J402" i="17"/>
  <c r="BK378" i="17"/>
  <c r="BK368" i="17"/>
  <c r="J337" i="17"/>
  <c r="J307" i="17"/>
  <c r="J271" i="17"/>
  <c r="BK209" i="17"/>
  <c r="BK176" i="17"/>
  <c r="J140" i="17"/>
  <c r="J307" i="18"/>
  <c r="J288" i="18"/>
  <c r="BK265" i="18"/>
  <c r="J247" i="18"/>
  <c r="BK232" i="18"/>
  <c r="BK217" i="18"/>
  <c r="BK190" i="18"/>
  <c r="BK166" i="18"/>
  <c r="BK152" i="18"/>
  <c r="J134" i="18"/>
  <c r="J299" i="18"/>
  <c r="J273" i="18"/>
  <c r="BK263" i="18"/>
  <c r="J253" i="18"/>
  <c r="J241" i="18"/>
  <c r="BK223" i="18"/>
  <c r="J198" i="18"/>
  <c r="J178" i="18"/>
  <c r="J154" i="18"/>
  <c r="J297" i="18"/>
  <c r="BK279" i="18"/>
  <c r="J251" i="18"/>
  <c r="BK230" i="18"/>
  <c r="J210" i="18"/>
  <c r="BK202" i="18"/>
  <c r="BK194" i="18"/>
  <c r="BK178" i="18"/>
  <c r="J168" i="18"/>
  <c r="J147" i="18"/>
  <c r="BK305" i="18"/>
  <c r="BK299" i="18"/>
  <c r="J269" i="18"/>
  <c r="BK255" i="18"/>
  <c r="BK208" i="18"/>
  <c r="J192" i="18"/>
  <c r="BK164" i="18"/>
  <c r="BK203" i="19"/>
  <c r="J177" i="19"/>
  <c r="J159" i="19"/>
  <c r="J132" i="19"/>
  <c r="J203" i="19"/>
  <c r="J193" i="19"/>
  <c r="J179" i="19"/>
  <c r="J165" i="19"/>
  <c r="BK146" i="19"/>
  <c r="BK132" i="19"/>
  <c r="BK124" i="19"/>
  <c r="BK189" i="19"/>
  <c r="BK181" i="19"/>
  <c r="J169" i="19"/>
  <c r="BK155" i="19"/>
  <c r="J142" i="19"/>
  <c r="BK195" i="19"/>
  <c r="BK179" i="19"/>
  <c r="BK161" i="19"/>
  <c r="J146" i="19"/>
  <c r="J128" i="19"/>
  <c r="BK287" i="20"/>
  <c r="BK271" i="20"/>
  <c r="J243" i="20"/>
  <c r="BK223" i="20"/>
  <c r="BK212" i="20"/>
  <c r="BK194" i="20"/>
  <c r="J180" i="20"/>
  <c r="BK160" i="20"/>
  <c r="BK136" i="20"/>
  <c r="BK299" i="20"/>
  <c r="BK237" i="20"/>
  <c r="J200" i="20"/>
  <c r="BK180" i="20"/>
  <c r="J160" i="20"/>
  <c r="J154" i="20"/>
  <c r="J144" i="20"/>
  <c r="J303" i="20"/>
  <c r="BK279" i="20"/>
  <c r="BK257" i="20"/>
  <c r="J247" i="20"/>
  <c r="J231" i="20"/>
  <c r="BK218" i="20"/>
  <c r="J208" i="20"/>
  <c r="J194" i="20"/>
  <c r="BK178" i="20"/>
  <c r="BK172" i="20"/>
  <c r="BK154" i="20"/>
  <c r="BK142" i="20"/>
  <c r="J126" i="20"/>
  <c r="J285" i="20"/>
  <c r="BK267" i="20"/>
  <c r="BK255" i="20"/>
  <c r="BK243" i="20"/>
  <c r="BK233" i="20"/>
  <c r="BK225" i="20"/>
  <c r="BK204" i="20"/>
  <c r="J176" i="20"/>
  <c r="BK164" i="20"/>
  <c r="BK150" i="20"/>
  <c r="BK126" i="20"/>
  <c r="BK239" i="21"/>
  <c r="BK223" i="21"/>
  <c r="BK215" i="21"/>
  <c r="J203" i="21"/>
  <c r="BK191" i="21"/>
  <c r="BK170" i="21"/>
  <c r="J160" i="21"/>
  <c r="BK148" i="21"/>
  <c r="J128" i="21"/>
  <c r="J241" i="21"/>
  <c r="J225" i="21"/>
  <c r="BK189" i="21"/>
  <c r="BK176" i="21"/>
  <c r="J158" i="21"/>
  <c r="J126" i="21"/>
  <c r="J237" i="21"/>
  <c r="BK217" i="21"/>
  <c r="J197" i="21"/>
  <c r="J162" i="21"/>
  <c r="BK142" i="21"/>
  <c r="BK132" i="21"/>
  <c r="J245" i="21"/>
  <c r="BK229" i="21"/>
  <c r="J205" i="21"/>
  <c r="BK197" i="21"/>
  <c r="J189" i="21"/>
  <c r="BK179" i="21"/>
  <c r="BK162" i="21"/>
  <c r="J148" i="21"/>
  <c r="J132" i="21"/>
  <c r="BK237" i="22"/>
  <c r="BK215" i="22"/>
  <c r="BK195" i="22"/>
  <c r="BK180" i="22"/>
  <c r="BK170" i="22"/>
  <c r="J146" i="22"/>
  <c r="J130" i="22"/>
  <c r="BK241" i="22"/>
  <c r="J225" i="22"/>
  <c r="J215" i="22"/>
  <c r="J205" i="22"/>
  <c r="J191" i="22"/>
  <c r="J174" i="22"/>
  <c r="BK160" i="22"/>
  <c r="J148" i="22"/>
  <c r="J245" i="22"/>
  <c r="BK235" i="22"/>
  <c r="BK223" i="22"/>
  <c r="J189" i="22"/>
  <c r="J170" i="22"/>
  <c r="J162" i="22"/>
  <c r="J152" i="22"/>
  <c r="J138" i="22"/>
  <c r="BK124" i="22"/>
  <c r="BK225" i="22"/>
  <c r="BK205" i="22"/>
  <c r="J195" i="22"/>
  <c r="J182" i="22"/>
  <c r="J144" i="22"/>
  <c r="BK130" i="22"/>
  <c r="J165" i="23"/>
  <c r="J151" i="23"/>
  <c r="BK139" i="23"/>
  <c r="J167" i="23"/>
  <c r="BK151" i="23"/>
  <c r="J123" i="23"/>
  <c r="BK165" i="23"/>
  <c r="BK149" i="23"/>
  <c r="J133" i="23"/>
  <c r="BK129" i="23"/>
  <c r="BK167" i="24"/>
  <c r="BK151" i="24"/>
  <c r="J120" i="24"/>
  <c r="J151" i="24"/>
  <c r="BK181" i="24"/>
  <c r="J165" i="24"/>
  <c r="J143" i="24"/>
  <c r="BK120" i="24"/>
  <c r="J167" i="24"/>
  <c r="BK153" i="24"/>
  <c r="J141" i="24"/>
  <c r="J125" i="24"/>
  <c r="BK159" i="25"/>
  <c r="J149" i="25"/>
  <c r="J123" i="25"/>
  <c r="BK161" i="25"/>
  <c r="BK143" i="25"/>
  <c r="J175" i="25"/>
  <c r="J161" i="25"/>
  <c r="J143" i="25"/>
  <c r="J125" i="25"/>
  <c r="BK171" i="25"/>
  <c r="BK147" i="25"/>
  <c r="J157" i="26"/>
  <c r="BK133" i="26"/>
  <c r="BK163" i="26"/>
  <c r="BK145" i="26"/>
  <c r="BK129" i="26"/>
  <c r="BK169" i="26"/>
  <c r="BK139" i="26"/>
  <c r="BK123" i="26"/>
  <c r="J167" i="26"/>
  <c r="BK153" i="26"/>
  <c r="BK125" i="26"/>
  <c r="BK135" i="27"/>
  <c r="J123" i="27"/>
  <c r="J153" i="27"/>
  <c r="J312" i="29"/>
  <c r="BK277" i="29"/>
  <c r="J217" i="29"/>
  <c r="BK205" i="29"/>
  <c r="BK183" i="29"/>
  <c r="J135" i="29"/>
  <c r="J458" i="29"/>
  <c r="J424" i="29"/>
  <c r="BK408" i="29"/>
  <c r="J392" i="29"/>
  <c r="J384" i="29"/>
  <c r="J348" i="29"/>
  <c r="BK336" i="29"/>
  <c r="BK269" i="29"/>
  <c r="J256" i="29"/>
  <c r="J246" i="29"/>
  <c r="BK240" i="29"/>
  <c r="BK224" i="29"/>
  <c r="J203" i="29"/>
  <c r="BK197" i="29"/>
  <c r="J183" i="29"/>
  <c r="J171" i="29"/>
  <c r="J145" i="29"/>
  <c r="J131" i="29"/>
  <c r="J442" i="29"/>
  <c r="BK414" i="29"/>
  <c r="J376" i="29"/>
  <c r="BK366" i="29"/>
  <c r="J352" i="29"/>
  <c r="BK330" i="29"/>
  <c r="BK312" i="29"/>
  <c r="BK291" i="29"/>
  <c r="BK273" i="29"/>
  <c r="J258" i="29"/>
  <c r="BK242" i="29"/>
  <c r="BK217" i="29"/>
  <c r="BK193" i="29"/>
  <c r="J161" i="29"/>
  <c r="BK446" i="29"/>
  <c r="BK428" i="29"/>
  <c r="J414" i="29"/>
  <c r="BK392" i="29"/>
  <c r="J362" i="29"/>
  <c r="J336" i="29"/>
  <c r="BK308" i="29"/>
  <c r="BK295" i="29"/>
  <c r="J254" i="29"/>
  <c r="BK222" i="29"/>
  <c r="BK177" i="29"/>
  <c r="BK161" i="29"/>
  <c r="BK131" i="29"/>
  <c r="BK429" i="30"/>
  <c r="BK397" i="30"/>
  <c r="BK387" i="30"/>
  <c r="J367" i="30"/>
  <c r="BK345" i="30"/>
  <c r="J319" i="30"/>
  <c r="J306" i="30"/>
  <c r="J261" i="30"/>
  <c r="J248" i="30"/>
  <c r="BK227" i="30"/>
  <c r="J203" i="30"/>
  <c r="BK191" i="30"/>
  <c r="BK179" i="30"/>
  <c r="J135" i="30"/>
  <c r="J429" i="30"/>
  <c r="J409" i="30"/>
  <c r="BK381" i="30"/>
  <c r="J357" i="30"/>
  <c r="J349" i="30"/>
  <c r="J325" i="30"/>
  <c r="BK293" i="30"/>
  <c r="BK279" i="30"/>
  <c r="BK248" i="30"/>
  <c r="BK225" i="30"/>
  <c r="BK209" i="30"/>
  <c r="BK189" i="30"/>
  <c r="J165" i="30"/>
  <c r="J424" i="30"/>
  <c r="BK415" i="30"/>
  <c r="BK395" i="30"/>
  <c r="BK375" i="30"/>
  <c r="J369" i="30"/>
  <c r="J345" i="30"/>
  <c r="J339" i="30"/>
  <c r="J323" i="30"/>
  <c r="J266" i="30"/>
  <c r="BK250" i="30"/>
  <c r="BK236" i="30"/>
  <c r="BK213" i="30"/>
  <c r="J189" i="30"/>
  <c r="J167" i="30"/>
  <c r="J157" i="30"/>
  <c r="J419" i="30"/>
  <c r="BK409" i="30"/>
  <c r="J389" i="30"/>
  <c r="J365" i="30"/>
  <c r="BK331" i="30"/>
  <c r="J317" i="30"/>
  <c r="J297" i="30"/>
  <c r="BK282" i="30"/>
  <c r="J250" i="30"/>
  <c r="BK234" i="30"/>
  <c r="J218" i="30"/>
  <c r="J181" i="30"/>
  <c r="BK161" i="30"/>
  <c r="BK627" i="31"/>
  <c r="BK540" i="31"/>
  <c r="J510" i="31"/>
  <c r="BK496" i="31"/>
  <c r="J480" i="31"/>
  <c r="J465" i="31"/>
  <c r="BK444" i="31"/>
  <c r="BK401" i="31"/>
  <c r="J387" i="31"/>
  <c r="J366" i="31"/>
  <c r="BK318" i="31"/>
  <c r="BK292" i="31"/>
  <c r="BK259" i="31"/>
  <c r="BK244" i="31"/>
  <c r="J212" i="31"/>
  <c r="J175" i="31"/>
  <c r="J152" i="31"/>
  <c r="J136" i="31"/>
  <c r="BK635" i="31"/>
  <c r="BK553" i="31"/>
  <c r="J537" i="31"/>
  <c r="J507" i="31"/>
  <c r="BK485" i="31"/>
  <c r="BK467" i="31"/>
  <c r="BK416" i="31"/>
  <c r="BK397" i="31"/>
  <c r="J369" i="31"/>
  <c r="J354" i="31"/>
  <c r="BK336" i="31"/>
  <c r="J294" i="31"/>
  <c r="BK272" i="31"/>
  <c r="BK240" i="31"/>
  <c r="BK220" i="31"/>
  <c r="J187" i="31"/>
  <c r="J148" i="31"/>
  <c r="J635" i="31"/>
  <c r="J619" i="31"/>
  <c r="BK543" i="31"/>
  <c r="BK510" i="31"/>
  <c r="J482" i="31"/>
  <c r="J449" i="31"/>
  <c r="BK420" i="31"/>
  <c r="BK387" i="31"/>
  <c r="J363" i="31"/>
  <c r="J336" i="31"/>
  <c r="J310" i="31"/>
  <c r="J283" i="31"/>
  <c r="BK250" i="31"/>
  <c r="BK228" i="31"/>
  <c r="BK198" i="31"/>
  <c r="BK173" i="31"/>
  <c r="BK586" i="31"/>
  <c r="J547" i="31"/>
  <c r="BK494" i="31"/>
  <c r="BK475" i="31"/>
  <c r="BK452" i="31"/>
  <c r="BK441" i="31"/>
  <c r="J416" i="31"/>
  <c r="BK347" i="31"/>
  <c r="BK301" i="31"/>
  <c r="J259" i="31"/>
  <c r="J207" i="31"/>
  <c r="J173" i="31"/>
  <c r="BK136" i="31"/>
  <c r="BK213" i="32"/>
  <c r="BK186" i="32"/>
  <c r="BK143" i="32"/>
  <c r="J236" i="32"/>
  <c r="J209" i="32"/>
  <c r="J151" i="32"/>
  <c r="J198" i="32"/>
  <c r="BK161" i="32"/>
  <c r="BK209" i="32"/>
  <c r="J172" i="32"/>
  <c r="BK157" i="32"/>
  <c r="BK237" i="33"/>
  <c r="J206" i="33"/>
  <c r="J172" i="33"/>
  <c r="BK154" i="33"/>
  <c r="J217" i="33"/>
  <c r="J187" i="33"/>
  <c r="J148" i="33"/>
  <c r="BK213" i="33"/>
  <c r="J142" i="33"/>
  <c r="J237" i="33"/>
  <c r="J213" i="33"/>
  <c r="BK148" i="33"/>
  <c r="BK133" i="33"/>
  <c r="J219" i="34"/>
  <c r="J214" i="34"/>
  <c r="BK209" i="34"/>
  <c r="J202" i="34"/>
  <c r="J194" i="34"/>
  <c r="J190" i="34"/>
  <c r="BK180" i="34"/>
  <c r="J173" i="34"/>
  <c r="J166" i="34"/>
  <c r="J157" i="34"/>
  <c r="BK137" i="34"/>
  <c r="BK128" i="34"/>
  <c r="J211" i="34"/>
  <c r="J193" i="34"/>
  <c r="J185" i="34"/>
  <c r="J170" i="34"/>
  <c r="BK164" i="34"/>
  <c r="BK158" i="34"/>
  <c r="J153" i="34"/>
  <c r="J146" i="34"/>
  <c r="BK141" i="34"/>
  <c r="BK133" i="34"/>
  <c r="BK219" i="34"/>
  <c r="BK215" i="34"/>
  <c r="BK207" i="34"/>
  <c r="BK198" i="34"/>
  <c r="BK194" i="34"/>
  <c r="BK186" i="34"/>
  <c r="BK179" i="34"/>
  <c r="BK171" i="34"/>
  <c r="BK163" i="34"/>
  <c r="BK153" i="34"/>
  <c r="J136" i="34"/>
  <c r="J221" i="34"/>
  <c r="J215" i="34"/>
  <c r="BK210" i="34"/>
  <c r="J198" i="34"/>
  <c r="J187" i="34"/>
  <c r="BK181" i="34"/>
  <c r="J172" i="34"/>
  <c r="J158" i="34"/>
  <c r="J147" i="34"/>
  <c r="BK142" i="34"/>
  <c r="BK139" i="34"/>
  <c r="J133" i="34"/>
  <c r="BK243" i="35"/>
  <c r="BK229" i="35"/>
  <c r="J215" i="35"/>
  <c r="J209" i="35"/>
  <c r="J195" i="35"/>
  <c r="J183" i="35"/>
  <c r="BK173" i="35"/>
  <c r="J165" i="35"/>
  <c r="J149" i="35"/>
  <c r="J123" i="35"/>
  <c r="J243" i="35"/>
  <c r="BK231" i="35"/>
  <c r="J219" i="35"/>
  <c r="J207" i="35"/>
  <c r="J197" i="35"/>
  <c r="J173" i="35"/>
  <c r="BK159" i="35"/>
  <c r="BK145" i="35"/>
  <c r="J127" i="35"/>
  <c r="BK247" i="35"/>
  <c r="BK235" i="35"/>
  <c r="BK223" i="35"/>
  <c r="BK205" i="35"/>
  <c r="BK193" i="35"/>
  <c r="BK161" i="35"/>
  <c r="J139" i="35"/>
  <c r="BK127" i="35"/>
  <c r="J193" i="35"/>
  <c r="J181" i="35"/>
  <c r="J159" i="35"/>
  <c r="J145" i="35"/>
  <c r="BK133" i="35"/>
  <c r="BK119" i="35"/>
  <c r="BK149" i="36"/>
  <c r="J126" i="36"/>
  <c r="BK165" i="36"/>
  <c r="BK130" i="36"/>
  <c r="J161" i="36"/>
  <c r="BK151" i="36"/>
  <c r="J132" i="36"/>
  <c r="J163" i="36"/>
  <c r="J144" i="36"/>
  <c r="J138" i="36"/>
  <c r="BK126" i="36"/>
  <c r="J193" i="37"/>
  <c r="BK179" i="37"/>
  <c r="BK154" i="37"/>
  <c r="BK128" i="37"/>
  <c r="J207" i="37"/>
  <c r="J189" i="37"/>
  <c r="BK167" i="37"/>
  <c r="J154" i="37"/>
  <c r="J146" i="37"/>
  <c r="BK136" i="37"/>
  <c r="J128" i="37"/>
  <c r="BK201" i="37"/>
  <c r="J175" i="37"/>
  <c r="BK159" i="37"/>
  <c r="J138" i="37"/>
  <c r="BK197" i="37"/>
  <c r="BK183" i="37"/>
  <c r="BK171" i="37"/>
  <c r="BK148" i="37"/>
  <c r="J132" i="37"/>
  <c r="BK235" i="38"/>
  <c r="J211" i="38"/>
  <c r="BK187" i="38"/>
  <c r="BK175" i="38"/>
  <c r="J147" i="38"/>
  <c r="BK117" i="38"/>
  <c r="J217" i="38"/>
  <c r="BK205" i="38"/>
  <c r="J193" i="38"/>
  <c r="J183" i="38"/>
  <c r="J177" i="38"/>
  <c r="BK145" i="38"/>
  <c r="BK131" i="38"/>
  <c r="BK119" i="38"/>
  <c r="BK233" i="38"/>
  <c r="BK223" i="38"/>
  <c r="BK211" i="38"/>
  <c r="BK193" i="38"/>
  <c r="BK169" i="38"/>
  <c r="BK149" i="38"/>
  <c r="BK137" i="38"/>
  <c r="BK123" i="38"/>
  <c r="J233" i="38"/>
  <c r="BK217" i="38"/>
  <c r="BK199" i="38"/>
  <c r="BK181" i="38"/>
  <c r="J165" i="38"/>
  <c r="J159" i="38"/>
  <c r="BK153" i="38"/>
  <c r="BK135" i="38"/>
  <c r="BK125" i="38"/>
  <c r="J210" i="39"/>
  <c r="J198" i="39"/>
  <c r="BK179" i="39"/>
  <c r="J161" i="39"/>
  <c r="J155" i="39"/>
  <c r="BK141" i="39"/>
  <c r="BK203" i="39"/>
  <c r="J188" i="39"/>
  <c r="J171" i="39"/>
  <c r="J153" i="39"/>
  <c r="J139" i="39"/>
  <c r="BK130" i="39"/>
  <c r="BK205" i="39"/>
  <c r="BK186" i="39"/>
  <c r="J169" i="39"/>
  <c r="BK153" i="39"/>
  <c r="BK126" i="39"/>
  <c r="J151" i="39"/>
  <c r="BK179" i="40"/>
  <c r="BK169" i="40"/>
  <c r="J152" i="40"/>
  <c r="BK176" i="40"/>
  <c r="J170" i="40"/>
  <c r="J160" i="40"/>
  <c r="BK139" i="40"/>
  <c r="BK173" i="40"/>
  <c r="J162" i="40"/>
  <c r="J139" i="40"/>
  <c r="J223" i="41"/>
  <c r="J211" i="41"/>
  <c r="J197" i="41"/>
  <c r="BK184" i="41"/>
  <c r="BK169" i="41"/>
  <c r="BK161" i="41"/>
  <c r="BK148" i="41"/>
  <c r="J136" i="41"/>
  <c r="BK215" i="41"/>
  <c r="J199" i="41"/>
  <c r="J187" i="41"/>
  <c r="BK173" i="41"/>
  <c r="BK165" i="41"/>
  <c r="BK157" i="41"/>
  <c r="J148" i="41"/>
  <c r="J138" i="41"/>
  <c r="BK217" i="41"/>
  <c r="BK197" i="41"/>
  <c r="BK178" i="41"/>
  <c r="BK159" i="41"/>
  <c r="BK136" i="41"/>
  <c r="BK225" i="41"/>
  <c r="BK207" i="41"/>
  <c r="BK305" i="42"/>
  <c r="BK293" i="42"/>
  <c r="BK283" i="42"/>
  <c r="J267" i="42"/>
  <c r="BK257" i="42"/>
  <c r="BK235" i="42"/>
  <c r="J217" i="42"/>
  <c r="BK203" i="42"/>
  <c r="BK189" i="42"/>
  <c r="J172" i="42"/>
  <c r="J155" i="42"/>
  <c r="BK147" i="42"/>
  <c r="J132" i="42"/>
  <c r="J312" i="42"/>
  <c r="J299" i="42"/>
  <c r="J285" i="42"/>
  <c r="BK273" i="42"/>
  <c r="BK251" i="42"/>
  <c r="J241" i="42"/>
  <c r="J223" i="42"/>
  <c r="BK215" i="42"/>
  <c r="J209" i="42"/>
  <c r="BK187" i="42"/>
  <c r="BK179" i="42"/>
  <c r="BK168" i="42"/>
  <c r="J159" i="42"/>
  <c r="BK141" i="42"/>
  <c r="BK128" i="42"/>
  <c r="BK297" i="42"/>
  <c r="BK281" i="42"/>
  <c r="BK267" i="42"/>
  <c r="J251" i="42"/>
  <c r="J243" i="42"/>
  <c r="J225" i="42"/>
  <c r="J205" i="42"/>
  <c r="BK197" i="42"/>
  <c r="J175" i="42"/>
  <c r="BK163" i="42"/>
  <c r="BK143" i="42"/>
  <c r="BK130" i="42"/>
  <c r="J301" i="42"/>
  <c r="J275" i="42"/>
  <c r="BK259" i="42"/>
  <c r="BK237" i="42"/>
  <c r="BK227" i="42"/>
  <c r="BK199" i="42"/>
  <c r="J187" i="42"/>
  <c r="J151" i="42"/>
  <c r="J126" i="42"/>
  <c r="J172" i="2"/>
  <c r="BK161" i="2"/>
  <c r="J136" i="2"/>
  <c r="AS94" i="1"/>
  <c r="BK150" i="3"/>
  <c r="J129" i="3"/>
  <c r="BK170" i="3"/>
  <c r="BK142" i="3"/>
  <c r="J178" i="3"/>
  <c r="BK132" i="3"/>
  <c r="J157" i="3"/>
  <c r="J538" i="4"/>
  <c r="BK516" i="4"/>
  <c r="BK445" i="4"/>
  <c r="J367" i="4"/>
  <c r="J313" i="4"/>
  <c r="BK264" i="4"/>
  <c r="BK234" i="4"/>
  <c r="J194" i="4"/>
  <c r="J157" i="4"/>
  <c r="BK137" i="4"/>
  <c r="J483" i="4"/>
  <c r="BK431" i="4"/>
  <c r="J404" i="4"/>
  <c r="BK359" i="4"/>
  <c r="BK324" i="4"/>
  <c r="BK306" i="4"/>
  <c r="J282" i="4"/>
  <c r="J234" i="4"/>
  <c r="J191" i="4"/>
  <c r="J173" i="4"/>
  <c r="BK483" i="4"/>
  <c r="J445" i="4"/>
  <c r="BK424" i="4"/>
  <c r="BK382" i="4"/>
  <c r="BK322" i="4"/>
  <c r="J288" i="4"/>
  <c r="BK250" i="4"/>
  <c r="J206" i="4"/>
  <c r="J160" i="4"/>
  <c r="J137" i="4"/>
  <c r="J516" i="4"/>
  <c r="J420" i="4"/>
  <c r="BK404" i="4"/>
  <c r="J359" i="4"/>
  <c r="BK310" i="4"/>
  <c r="BK260" i="4"/>
  <c r="BK227" i="4"/>
  <c r="J215" i="4"/>
  <c r="BK198" i="4"/>
  <c r="J151" i="4"/>
  <c r="BK519" i="5"/>
  <c r="BK498" i="5"/>
  <c r="BK439" i="5"/>
  <c r="BK417" i="5"/>
  <c r="J385" i="5"/>
  <c r="J350" i="5"/>
  <c r="J309" i="5"/>
  <c r="BK264" i="5"/>
  <c r="J228" i="5"/>
  <c r="BK195" i="5"/>
  <c r="BK185" i="5"/>
  <c r="J148" i="5"/>
  <c r="J131" i="5"/>
  <c r="J448" i="5"/>
  <c r="BK369" i="5"/>
  <c r="BK301" i="5"/>
  <c r="J237" i="5"/>
  <c r="BK207" i="5"/>
  <c r="J192" i="5"/>
  <c r="J140" i="5"/>
  <c r="J526" i="5"/>
  <c r="J476" i="5"/>
  <c r="BK422" i="5"/>
  <c r="BK359" i="5"/>
  <c r="BK342" i="5"/>
  <c r="J301" i="5"/>
  <c r="BK246" i="5"/>
  <c r="J207" i="5"/>
  <c r="J175" i="5"/>
  <c r="J151" i="5"/>
  <c r="J532" i="5"/>
  <c r="BK445" i="5"/>
  <c r="J401" i="5"/>
  <c r="BK362" i="5"/>
  <c r="J305" i="5"/>
  <c r="BK269" i="5"/>
  <c r="J246" i="5"/>
  <c r="J201" i="5"/>
  <c r="J154" i="5"/>
  <c r="J141" i="6"/>
  <c r="J132" i="6"/>
  <c r="J176" i="6"/>
  <c r="J156" i="6"/>
  <c r="BK137" i="6"/>
  <c r="BK171" i="6"/>
  <c r="BK156" i="6"/>
  <c r="J124" i="6"/>
  <c r="BK271" i="7"/>
  <c r="J243" i="7"/>
  <c r="BK190" i="7"/>
  <c r="J167" i="7"/>
  <c r="J143" i="7"/>
  <c r="J303" i="7"/>
  <c r="BK247" i="7"/>
  <c r="BK208" i="7"/>
  <c r="BK193" i="7"/>
  <c r="BK150" i="7"/>
  <c r="BK303" i="7"/>
  <c r="J286" i="7"/>
  <c r="J266" i="7"/>
  <c r="J213" i="7"/>
  <c r="BK181" i="7"/>
  <c r="BK125" i="7"/>
  <c r="BK251" i="7"/>
  <c r="J218" i="7"/>
  <c r="J196" i="7"/>
  <c r="J175" i="7"/>
  <c r="J134" i="7"/>
  <c r="BK273" i="8"/>
  <c r="BK254" i="8"/>
  <c r="J236" i="8"/>
  <c r="BK225" i="8"/>
  <c r="BK196" i="8"/>
  <c r="BK180" i="8"/>
  <c r="J162" i="8"/>
  <c r="J290" i="8"/>
  <c r="J251" i="8"/>
  <c r="BK249" i="8"/>
  <c r="J246" i="8"/>
  <c r="BK244" i="8"/>
  <c r="J241" i="8"/>
  <c r="BK236" i="8"/>
  <c r="J231" i="8"/>
  <c r="J228" i="8"/>
  <c r="J225" i="8"/>
  <c r="BK218" i="8"/>
  <c r="J215" i="8"/>
  <c r="J212" i="8"/>
  <c r="J205" i="8"/>
  <c r="BK198" i="8"/>
  <c r="J196" i="8"/>
  <c r="BK193" i="8"/>
  <c r="J189" i="8"/>
  <c r="BK187" i="8"/>
  <c r="J184" i="8"/>
  <c r="J180" i="8"/>
  <c r="BK167" i="8"/>
  <c r="BK155" i="8"/>
  <c r="J152" i="8"/>
  <c r="J148" i="8"/>
  <c r="J145" i="8"/>
  <c r="J142" i="8"/>
  <c r="BK139" i="8"/>
  <c r="J137" i="8"/>
  <c r="J129" i="8"/>
  <c r="J139" i="8"/>
  <c r="J294" i="8"/>
  <c r="BK266" i="8"/>
  <c r="J254" i="8"/>
  <c r="BK239" i="8"/>
  <c r="BK215" i="8"/>
  <c r="BK173" i="8"/>
  <c r="BK145" i="8"/>
  <c r="BK129" i="8"/>
  <c r="J324" i="9"/>
  <c r="J285" i="9"/>
  <c r="J206" i="9"/>
  <c r="BK180" i="9"/>
  <c r="J155" i="9"/>
  <c r="BK376" i="9"/>
  <c r="J298" i="9"/>
  <c r="BK230" i="9"/>
  <c r="BK193" i="9"/>
  <c r="J169" i="9"/>
  <c r="BK155" i="9"/>
  <c r="BK345" i="9"/>
  <c r="BK278" i="9"/>
  <c r="BK204" i="9"/>
  <c r="J195" i="9"/>
  <c r="J143" i="9"/>
  <c r="BK366" i="9"/>
  <c r="BK261" i="9"/>
  <c r="BK195" i="9"/>
  <c r="BK183" i="9"/>
  <c r="J152" i="9"/>
  <c r="J170" i="10"/>
  <c r="J130" i="10"/>
  <c r="J177" i="10"/>
  <c r="BK124" i="10"/>
  <c r="J163" i="10"/>
  <c r="BK1124" i="11"/>
  <c r="BK1104" i="11"/>
  <c r="BK1030" i="11"/>
  <c r="BK934" i="11"/>
  <c r="J904" i="11"/>
  <c r="J829" i="11"/>
  <c r="BK793" i="11"/>
  <c r="J735" i="11"/>
  <c r="BK569" i="11"/>
  <c r="J541" i="11"/>
  <c r="J491" i="11"/>
  <c r="BK442" i="11"/>
  <c r="J385" i="11"/>
  <c r="J310" i="11"/>
  <c r="BK262" i="11"/>
  <c r="J235" i="11"/>
  <c r="BK1202" i="11"/>
  <c r="J1176" i="11"/>
  <c r="BK1152" i="11"/>
  <c r="J1080" i="11"/>
  <c r="J1024" i="11"/>
  <c r="BK968" i="11"/>
  <c r="J934" i="11"/>
  <c r="J857" i="11"/>
  <c r="J769" i="11"/>
  <c r="BK689" i="11"/>
  <c r="J633" i="11"/>
  <c r="BK479" i="11"/>
  <c r="J455" i="11"/>
  <c r="BK404" i="11"/>
  <c r="J322" i="11"/>
  <c r="J297" i="11"/>
  <c r="J262" i="11"/>
  <c r="J179" i="11"/>
  <c r="J1152" i="11"/>
  <c r="BK1098" i="11"/>
  <c r="J1074" i="11"/>
  <c r="BK1018" i="11"/>
  <c r="BK986" i="11"/>
  <c r="BK960" i="11"/>
  <c r="BK891" i="11"/>
  <c r="BK845" i="11"/>
  <c r="BK813" i="11"/>
  <c r="J787" i="11"/>
  <c r="J741" i="11"/>
  <c r="J705" i="11"/>
  <c r="BK655" i="11"/>
  <c r="J575" i="11"/>
  <c r="J513" i="11"/>
  <c r="BK485" i="11"/>
  <c r="BK410" i="11"/>
  <c r="BK334" i="11"/>
  <c r="BK270" i="11"/>
  <c r="BK179" i="11"/>
  <c r="J1209" i="11"/>
  <c r="BK1184" i="11"/>
  <c r="BK1130" i="11"/>
  <c r="BK1086" i="11"/>
  <c r="BK1004" i="11"/>
  <c r="BK940" i="11"/>
  <c r="J863" i="11"/>
  <c r="BK787" i="11"/>
  <c r="BK705" i="11"/>
  <c r="J647" i="11"/>
  <c r="J593" i="11"/>
  <c r="BK531" i="11"/>
  <c r="BK473" i="11"/>
  <c r="BK428" i="11"/>
  <c r="J373" i="11"/>
  <c r="J270" i="11"/>
  <c r="BK191" i="11"/>
  <c r="BK876" i="12"/>
  <c r="J826" i="12"/>
  <c r="J787" i="12"/>
  <c r="J731" i="12"/>
  <c r="J625" i="12"/>
  <c r="J591" i="12"/>
  <c r="J541" i="12"/>
  <c r="J481" i="12"/>
  <c r="BK402" i="12"/>
  <c r="J304" i="12"/>
  <c r="BK233" i="12"/>
  <c r="J173" i="12"/>
  <c r="BK892" i="12"/>
  <c r="BK805" i="12"/>
  <c r="BK781" i="12"/>
  <c r="BK723" i="12"/>
  <c r="J673" i="12"/>
  <c r="J613" i="12"/>
  <c r="J561" i="12"/>
  <c r="BK505" i="12"/>
  <c r="BK445" i="12"/>
  <c r="BK378" i="12"/>
  <c r="BK332" i="12"/>
  <c r="J297" i="12"/>
  <c r="BK267" i="12"/>
  <c r="BK916" i="12"/>
  <c r="J904" i="12"/>
  <c r="BK886" i="12"/>
  <c r="J805" i="12"/>
  <c r="J768" i="12"/>
  <c r="J709" i="12"/>
  <c r="BK661" i="12"/>
  <c r="J579" i="12"/>
  <c r="BK541" i="12"/>
  <c r="BK487" i="12"/>
  <c r="J451" i="12"/>
  <c r="J414" i="12"/>
  <c r="J358" i="12"/>
  <c r="BK304" i="12"/>
  <c r="BK245" i="12"/>
  <c r="J838" i="12"/>
  <c r="BK709" i="12"/>
  <c r="J681" i="12"/>
  <c r="J605" i="12"/>
  <c r="J567" i="12"/>
  <c r="J523" i="12"/>
  <c r="J457" i="12"/>
  <c r="BK414" i="12"/>
  <c r="BK384" i="12"/>
  <c r="BK358" i="12"/>
  <c r="BK311" i="12"/>
  <c r="BK187" i="12"/>
  <c r="BK1511" i="13"/>
  <c r="J1487" i="13"/>
  <c r="J1465" i="13"/>
  <c r="BK1411" i="13"/>
  <c r="J1387" i="13"/>
  <c r="BK1367" i="13"/>
  <c r="BK1341" i="13"/>
  <c r="J1317" i="13"/>
  <c r="BK1254" i="13"/>
  <c r="J1201" i="13"/>
  <c r="J1016" i="13"/>
  <c r="J968" i="13"/>
  <c r="BK901" i="13"/>
  <c r="J861" i="13"/>
  <c r="BK778" i="13"/>
  <c r="BK753" i="13"/>
  <c r="BK725" i="13"/>
  <c r="J706" i="13"/>
  <c r="J681" i="13"/>
  <c r="BK668" i="13"/>
  <c r="BK612" i="13"/>
  <c r="J597" i="13"/>
  <c r="BK526" i="13"/>
  <c r="J508" i="13"/>
  <c r="BK500" i="13"/>
  <c r="J474" i="13"/>
  <c r="BK454" i="13"/>
  <c r="BK356" i="13"/>
  <c r="BK333" i="13"/>
  <c r="J321" i="13"/>
  <c r="J311" i="13"/>
  <c r="J237" i="13"/>
  <c r="J169" i="13"/>
  <c r="J141" i="13"/>
  <c r="BK1533" i="13"/>
  <c r="BK1527" i="13"/>
  <c r="BK1521" i="13"/>
  <c r="BK1515" i="13"/>
  <c r="J1497" i="13"/>
  <c r="J1477" i="13"/>
  <c r="BK1443" i="13"/>
  <c r="BK1397" i="13"/>
  <c r="BK1385" i="13"/>
  <c r="J1367" i="13"/>
  <c r="BK1310" i="13"/>
  <c r="J1291" i="13"/>
  <c r="J1258" i="13"/>
  <c r="J1082" i="13"/>
  <c r="J1012" i="13"/>
  <c r="J993" i="13"/>
  <c r="BK937" i="13"/>
  <c r="J912" i="13"/>
  <c r="BK842" i="13"/>
  <c r="J774" i="13"/>
  <c r="BK741" i="13"/>
  <c r="BK729" i="13"/>
  <c r="BK716" i="13"/>
  <c r="BK691" i="13"/>
  <c r="BK681" i="13"/>
  <c r="J628" i="13"/>
  <c r="BK579" i="13"/>
  <c r="BK563" i="13"/>
  <c r="BK550" i="13"/>
  <c r="J538" i="13"/>
  <c r="J528" i="13"/>
  <c r="J512" i="13"/>
  <c r="BK478" i="13"/>
  <c r="BK462" i="13"/>
  <c r="J452" i="13"/>
  <c r="J393" i="13"/>
  <c r="J331" i="13"/>
  <c r="BK278" i="13"/>
  <c r="J227" i="13"/>
  <c r="BK169" i="13"/>
  <c r="BK149" i="13"/>
  <c r="BK137" i="13"/>
  <c r="BK1434" i="13"/>
  <c r="J1379" i="13"/>
  <c r="J1357" i="13"/>
  <c r="J1306" i="13"/>
  <c r="BK1258" i="13"/>
  <c r="BK1244" i="13"/>
  <c r="BK1012" i="13"/>
  <c r="BK993" i="13"/>
  <c r="J966" i="13"/>
  <c r="J906" i="13"/>
  <c r="BK859" i="13"/>
  <c r="J813" i="13"/>
  <c r="J747" i="13"/>
  <c r="J729" i="13"/>
  <c r="J695" i="13"/>
  <c r="J683" i="13"/>
  <c r="J639" i="13"/>
  <c r="J599" i="13"/>
  <c r="J589" i="13"/>
  <c r="J565" i="13"/>
  <c r="BK548" i="13"/>
  <c r="J534" i="13"/>
  <c r="BK506" i="13"/>
  <c r="J481" i="13"/>
  <c r="J472" i="13"/>
  <c r="BK458" i="13"/>
  <c r="J352" i="13"/>
  <c r="BK327" i="13"/>
  <c r="J317" i="13"/>
  <c r="BK268" i="13"/>
  <c r="BK227" i="13"/>
  <c r="J194" i="13"/>
  <c r="J1491" i="13"/>
  <c r="J1434" i="13"/>
  <c r="BK1401" i="13"/>
  <c r="J1361" i="13"/>
  <c r="BK1345" i="13"/>
  <c r="BK1317" i="13"/>
  <c r="J1277" i="13"/>
  <c r="BK1148" i="13"/>
  <c r="BK1006" i="13"/>
  <c r="BK968" i="13"/>
  <c r="J876" i="13"/>
  <c r="J846" i="13"/>
  <c r="J820" i="13"/>
  <c r="BK760" i="13"/>
  <c r="J745" i="13"/>
  <c r="J698" i="13"/>
  <c r="J689" i="13"/>
  <c r="BK662" i="13"/>
  <c r="BK620" i="13"/>
  <c r="BK571" i="13"/>
  <c r="BK546" i="13"/>
  <c r="BK538" i="13"/>
  <c r="BK528" i="13"/>
  <c r="J520" i="13"/>
  <c r="BK508" i="13"/>
  <c r="J494" i="13"/>
  <c r="BK456" i="13"/>
  <c r="BK397" i="13"/>
  <c r="J319" i="13"/>
  <c r="BK289" i="13"/>
  <c r="BK221" i="13"/>
  <c r="BK181" i="13"/>
  <c r="J151" i="13"/>
  <c r="J145" i="13"/>
  <c r="J826" i="14"/>
  <c r="BK818" i="14"/>
  <c r="BK783" i="14"/>
  <c r="BK765" i="14"/>
  <c r="BK706" i="14"/>
  <c r="J695" i="14"/>
  <c r="BK681" i="14"/>
  <c r="J637" i="14"/>
  <c r="J607" i="14"/>
  <c r="J577" i="14"/>
  <c r="BK555" i="14"/>
  <c r="J503" i="14"/>
  <c r="J462" i="14"/>
  <c r="J439" i="14"/>
  <c r="J402" i="14"/>
  <c r="BK377" i="14"/>
  <c r="BK359" i="14"/>
  <c r="BK351" i="14"/>
  <c r="J323" i="14"/>
  <c r="BK301" i="14"/>
  <c r="BK221" i="14"/>
  <c r="J189" i="14"/>
  <c r="BK813" i="14"/>
  <c r="BK781" i="14"/>
  <c r="J743" i="14"/>
  <c r="J712" i="14"/>
  <c r="J673" i="14"/>
  <c r="J643" i="14"/>
  <c r="BK629" i="14"/>
  <c r="BK607" i="14"/>
  <c r="BK577" i="14"/>
  <c r="J547" i="14"/>
  <c r="BK525" i="14"/>
  <c r="J499" i="14"/>
  <c r="J481" i="14"/>
  <c r="J450" i="14"/>
  <c r="J415" i="14"/>
  <c r="BK397" i="14"/>
  <c r="J377" i="14"/>
  <c r="J355" i="14"/>
  <c r="J337" i="14"/>
  <c r="BK297" i="14"/>
  <c r="J258" i="14"/>
  <c r="BK226" i="14"/>
  <c r="J185" i="14"/>
  <c r="J165" i="14"/>
  <c r="J813" i="14"/>
  <c r="J798" i="14"/>
  <c r="BK770" i="14"/>
  <c r="J724" i="14"/>
  <c r="J710" i="14"/>
  <c r="J677" i="14"/>
  <c r="BK655" i="14"/>
  <c r="BK623" i="14"/>
  <c r="BK547" i="14"/>
  <c r="J525" i="14"/>
  <c r="BK481" i="14"/>
  <c r="BK460" i="14"/>
  <c r="J434" i="14"/>
  <c r="BK415" i="14"/>
  <c r="J399" i="14"/>
  <c r="J389" i="14"/>
  <c r="J365" i="14"/>
  <c r="BK349" i="14"/>
  <c r="BK323" i="14"/>
  <c r="J293" i="14"/>
  <c r="J253" i="14"/>
  <c r="J221" i="14"/>
  <c r="J183" i="14"/>
  <c r="J173" i="14"/>
  <c r="BK165" i="14"/>
  <c r="BK144" i="14"/>
  <c r="J809" i="14"/>
  <c r="BK791" i="14"/>
  <c r="J765" i="14"/>
  <c r="J563" i="14"/>
  <c r="BK541" i="14"/>
  <c r="BK472" i="14"/>
  <c r="J460" i="14"/>
  <c r="BK419" i="14"/>
  <c r="BK387" i="14"/>
  <c r="BK379" i="14"/>
  <c r="BK369" i="14"/>
  <c r="J349" i="14"/>
  <c r="BK305" i="14"/>
  <c r="BK248" i="14"/>
  <c r="J211" i="14"/>
  <c r="J155" i="14"/>
  <c r="BK283" i="15"/>
  <c r="BK262" i="15"/>
  <c r="J248" i="15"/>
  <c r="J232" i="15"/>
  <c r="J204" i="15"/>
  <c r="BK191" i="15"/>
  <c r="J174" i="15"/>
  <c r="BK168" i="15"/>
  <c r="J138" i="15"/>
  <c r="BK271" i="15"/>
  <c r="BK232" i="15"/>
  <c r="J220" i="15"/>
  <c r="J193" i="15"/>
  <c r="J181" i="15"/>
  <c r="BK166" i="15"/>
  <c r="BK156" i="15"/>
  <c r="BK132" i="15"/>
  <c r="BK238" i="15"/>
  <c r="J217" i="15"/>
  <c r="BK206" i="15"/>
  <c r="J187" i="15"/>
  <c r="J156" i="15"/>
  <c r="BK134" i="15"/>
  <c r="J275" i="15"/>
  <c r="J262" i="15"/>
  <c r="J256" i="15"/>
  <c r="J228" i="15"/>
  <c r="BK204" i="15"/>
  <c r="J176" i="15"/>
  <c r="J164" i="15"/>
  <c r="BK152" i="15"/>
  <c r="BK1294" i="16"/>
  <c r="BK1284" i="16"/>
  <c r="BK1277" i="16"/>
  <c r="J1272" i="16"/>
  <c r="J1262" i="16"/>
  <c r="J1254" i="16"/>
  <c r="BK1238" i="16"/>
  <c r="BK1226" i="16"/>
  <c r="J1218" i="16"/>
  <c r="BK1208" i="16"/>
  <c r="J1202" i="16"/>
  <c r="J1192" i="16"/>
  <c r="J1184" i="16"/>
  <c r="BK1178" i="16"/>
  <c r="J1170" i="16"/>
  <c r="J1160" i="16"/>
  <c r="J1154" i="16"/>
  <c r="BK1148" i="16"/>
  <c r="BK1144" i="16"/>
  <c r="BK1140" i="16"/>
  <c r="BK954" i="16"/>
  <c r="BK940" i="16"/>
  <c r="BK922" i="16"/>
  <c r="BK908" i="16"/>
  <c r="J892" i="16"/>
  <c r="BK882" i="16"/>
  <c r="J866" i="16"/>
  <c r="J848" i="16"/>
  <c r="BK830" i="16"/>
  <c r="J806" i="16"/>
  <c r="J512" i="16"/>
  <c r="BK483" i="16"/>
  <c r="J473" i="16"/>
  <c r="J440" i="16"/>
  <c r="BK422" i="16"/>
  <c r="BK402" i="16"/>
  <c r="J382" i="16"/>
  <c r="BK374" i="16"/>
  <c r="J353" i="16"/>
  <c r="BK345" i="16"/>
  <c r="J326" i="16"/>
  <c r="BK320" i="16"/>
  <c r="J289" i="16"/>
  <c r="J222" i="16"/>
  <c r="J180" i="16"/>
  <c r="BK141" i="16"/>
  <c r="J1138" i="16"/>
  <c r="J1100" i="16"/>
  <c r="BK1064" i="16"/>
  <c r="BK1045" i="16"/>
  <c r="J1031" i="16"/>
  <c r="J1006" i="16"/>
  <c r="BK984" i="16"/>
  <c r="J970" i="16"/>
  <c r="J962" i="16"/>
  <c r="BK946" i="16"/>
  <c r="J918" i="16"/>
  <c r="BK902" i="16"/>
  <c r="J894" i="16"/>
  <c r="J886" i="16"/>
  <c r="J868" i="16"/>
  <c r="BK842" i="16"/>
  <c r="J830" i="16"/>
  <c r="BK810" i="16"/>
  <c r="BK784" i="16"/>
  <c r="BK764" i="16"/>
  <c r="J752" i="16"/>
  <c r="J720" i="16"/>
  <c r="BK696" i="16"/>
  <c r="J684" i="16"/>
  <c r="J668" i="16"/>
  <c r="BK650" i="16"/>
  <c r="BK638" i="16"/>
  <c r="J616" i="16"/>
  <c r="J598" i="16"/>
  <c r="J582" i="16"/>
  <c r="BK572" i="16"/>
  <c r="J538" i="16"/>
  <c r="J510" i="16"/>
  <c r="BK476" i="16"/>
  <c r="J463" i="16"/>
  <c r="BK440" i="16"/>
  <c r="BK418" i="16"/>
  <c r="J408" i="16"/>
  <c r="J396" i="16"/>
  <c r="BK368" i="16"/>
  <c r="BK357" i="16"/>
  <c r="BK347" i="16"/>
  <c r="J312" i="16"/>
  <c r="BK294" i="16"/>
  <c r="BK273" i="16"/>
  <c r="J201" i="16"/>
  <c r="J160" i="16"/>
  <c r="BK133" i="16"/>
  <c r="BK1268" i="16"/>
  <c r="BK1258" i="16"/>
  <c r="BK1252" i="16"/>
  <c r="J1248" i="16"/>
  <c r="J1240" i="16"/>
  <c r="J1236" i="16"/>
  <c r="BK1230" i="16"/>
  <c r="BK1224" i="16"/>
  <c r="BK1216" i="16"/>
  <c r="J1206" i="16"/>
  <c r="J1198" i="16"/>
  <c r="BK1190" i="16"/>
  <c r="J1182" i="16"/>
  <c r="J1174" i="16"/>
  <c r="J1166" i="16"/>
  <c r="BK1160" i="16"/>
  <c r="J1156" i="16"/>
  <c r="BK1134" i="16"/>
  <c r="BK1126" i="16"/>
  <c r="J1108" i="16"/>
  <c r="BK1080" i="16"/>
  <c r="BK1060" i="16"/>
  <c r="BK1039" i="16"/>
  <c r="J1018" i="16"/>
  <c r="J997" i="16"/>
  <c r="BK974" i="16"/>
  <c r="J950" i="16"/>
  <c r="BK926" i="16"/>
  <c r="BK900" i="16"/>
  <c r="BK870" i="16"/>
  <c r="BK856" i="16"/>
  <c r="BK828" i="16"/>
  <c r="BK806" i="16"/>
  <c r="BK794" i="16"/>
  <c r="J780" i="16"/>
  <c r="BK768" i="16"/>
  <c r="J750" i="16"/>
  <c r="BK728" i="16"/>
  <c r="J718" i="16"/>
  <c r="J708" i="16"/>
  <c r="J682" i="16"/>
  <c r="BK674" i="16"/>
  <c r="BK642" i="16"/>
  <c r="BK624" i="16"/>
  <c r="BK590" i="16"/>
  <c r="BK568" i="16"/>
  <c r="J550" i="16"/>
  <c r="BK516" i="16"/>
  <c r="BK494" i="16"/>
  <c r="BK471" i="16"/>
  <c r="J461" i="16"/>
  <c r="BK446" i="16"/>
  <c r="BK430" i="16"/>
  <c r="J400" i="16"/>
  <c r="J374" i="16"/>
  <c r="J341" i="16"/>
  <c r="J318" i="16"/>
  <c r="J279" i="16"/>
  <c r="BK229" i="16"/>
  <c r="BK189" i="16"/>
  <c r="BK145" i="16"/>
  <c r="BK1132" i="16"/>
  <c r="BK1120" i="16"/>
  <c r="BK1100" i="16"/>
  <c r="J1080" i="16"/>
  <c r="J1056" i="16"/>
  <c r="J1045" i="16"/>
  <c r="BK1031" i="16"/>
  <c r="BK1014" i="16"/>
  <c r="BK997" i="16"/>
  <c r="J982" i="16"/>
  <c r="J968" i="16"/>
  <c r="BK958" i="16"/>
  <c r="J946" i="16"/>
  <c r="J936" i="16"/>
  <c r="BK924" i="16"/>
  <c r="BK916" i="16"/>
  <c r="BK904" i="16"/>
  <c r="J882" i="16"/>
  <c r="BK854" i="16"/>
  <c r="BK790" i="16"/>
  <c r="BK770" i="16"/>
  <c r="BK756" i="16"/>
  <c r="J738" i="16"/>
  <c r="BK726" i="16"/>
  <c r="BK708" i="16"/>
  <c r="J696" i="16"/>
  <c r="BK678" i="16"/>
  <c r="BK662" i="16"/>
  <c r="J640" i="16"/>
  <c r="BK620" i="16"/>
  <c r="J594" i="16"/>
  <c r="J564" i="16"/>
  <c r="BK550" i="16"/>
  <c r="J532" i="16"/>
  <c r="BK498" i="16"/>
  <c r="J471" i="16"/>
  <c r="BK461" i="16"/>
  <c r="BK453" i="16"/>
  <c r="BK438" i="16"/>
  <c r="J430" i="16"/>
  <c r="J418" i="16"/>
  <c r="J410" i="16"/>
  <c r="BK388" i="16"/>
  <c r="J376" i="16"/>
  <c r="J351" i="16"/>
  <c r="BK339" i="16"/>
  <c r="J328" i="16"/>
  <c r="BK314" i="16"/>
  <c r="J294" i="16"/>
  <c r="BK283" i="16"/>
  <c r="BK245" i="16"/>
  <c r="BK176" i="16"/>
  <c r="J165" i="16"/>
  <c r="BK137" i="16"/>
  <c r="BK681" i="17"/>
  <c r="J677" i="17"/>
  <c r="J665" i="17"/>
  <c r="J653" i="17"/>
  <c r="BK641" i="17"/>
  <c r="J621" i="17"/>
  <c r="J604" i="17"/>
  <c r="J584" i="17"/>
  <c r="J563" i="17"/>
  <c r="J533" i="17"/>
  <c r="J521" i="17"/>
  <c r="BK503" i="17"/>
  <c r="J477" i="17"/>
  <c r="J457" i="17"/>
  <c r="J449" i="17"/>
  <c r="BK421" i="17"/>
  <c r="J404" i="17"/>
  <c r="J384" i="17"/>
  <c r="J368" i="17"/>
  <c r="J358" i="17"/>
  <c r="J339" i="17"/>
  <c r="J331" i="17"/>
  <c r="BK262" i="17"/>
  <c r="BK242" i="17"/>
  <c r="BK174" i="17"/>
  <c r="BK156" i="17"/>
  <c r="J130" i="17"/>
  <c r="J669" i="17"/>
  <c r="J659" i="17"/>
  <c r="BK630" i="17"/>
  <c r="J606" i="17"/>
  <c r="J575" i="17"/>
  <c r="BK565" i="17"/>
  <c r="BK549" i="17"/>
  <c r="J529" i="17"/>
  <c r="BK505" i="17"/>
  <c r="J495" i="17"/>
  <c r="BK477" i="17"/>
  <c r="J459" i="17"/>
  <c r="BK417" i="17"/>
  <c r="BK390" i="17"/>
  <c r="J378" i="17"/>
  <c r="BK353" i="17"/>
  <c r="BK345" i="17"/>
  <c r="BK333" i="17"/>
  <c r="BK318" i="17"/>
  <c r="J305" i="17"/>
  <c r="J242" i="17"/>
  <c r="J188" i="17"/>
  <c r="J142" i="17"/>
  <c r="J132" i="17"/>
  <c r="BK647" i="17"/>
  <c r="BK612" i="17"/>
  <c r="BK597" i="17"/>
  <c r="J565" i="17"/>
  <c r="J557" i="17"/>
  <c r="BK545" i="17"/>
  <c r="J515" i="17"/>
  <c r="J489" i="17"/>
  <c r="BK475" i="17"/>
  <c r="J441" i="17"/>
  <c r="J397" i="17"/>
  <c r="J380" i="17"/>
  <c r="J349" i="17"/>
  <c r="BK327" i="17"/>
  <c r="J311" i="17"/>
  <c r="BK252" i="17"/>
  <c r="J204" i="17"/>
  <c r="J182" i="17"/>
  <c r="J156" i="17"/>
  <c r="BK663" i="17"/>
  <c r="BK653" i="17"/>
  <c r="J639" i="17"/>
  <c r="J619" i="17"/>
  <c r="J582" i="17"/>
  <c r="BK571" i="17"/>
  <c r="J541" i="17"/>
  <c r="J511" i="17"/>
  <c r="BK495" i="17"/>
  <c r="BK473" i="17"/>
  <c r="BK449" i="17"/>
  <c r="BK425" i="17"/>
  <c r="J406" i="17"/>
  <c r="BK392" i="17"/>
  <c r="BK384" i="17"/>
  <c r="J370" i="17"/>
  <c r="J345" i="17"/>
  <c r="J318" i="17"/>
  <c r="BK284" i="17"/>
  <c r="BK214" i="17"/>
  <c r="BK178" i="17"/>
  <c r="J162" i="17"/>
  <c r="BK309" i="18"/>
  <c r="J293" i="18"/>
  <c r="J257" i="18"/>
  <c r="BK237" i="18"/>
  <c r="J223" i="18"/>
  <c r="J200" i="18"/>
  <c r="J176" i="18"/>
  <c r="BK158" i="18"/>
  <c r="J142" i="18"/>
  <c r="J313" i="18"/>
  <c r="J279" i="18"/>
  <c r="BK271" i="18"/>
  <c r="J261" i="18"/>
  <c r="BK251" i="18"/>
  <c r="J237" i="18"/>
  <c r="J212" i="18"/>
  <c r="J196" i="18"/>
  <c r="J172" i="18"/>
  <c r="BK307" i="18"/>
  <c r="BK288" i="18"/>
  <c r="BK269" i="18"/>
  <c r="BK241" i="18"/>
  <c r="J215" i="18"/>
  <c r="J206" i="18"/>
  <c r="BK198" i="18"/>
  <c r="BK184" i="18"/>
  <c r="BK172" i="18"/>
  <c r="J158" i="18"/>
  <c r="J140" i="18"/>
  <c r="J301" i="18"/>
  <c r="J275" i="18"/>
  <c r="J259" i="18"/>
  <c r="J225" i="18"/>
  <c r="J204" i="18"/>
  <c r="J184" i="18"/>
  <c r="J166" i="18"/>
  <c r="J132" i="18"/>
  <c r="J187" i="19"/>
  <c r="BK163" i="19"/>
  <c r="BK157" i="19"/>
  <c r="BK130" i="19"/>
  <c r="J199" i="19"/>
  <c r="BK191" i="19"/>
  <c r="BK177" i="19"/>
  <c r="BK142" i="19"/>
  <c r="J130" i="19"/>
  <c r="J197" i="19"/>
  <c r="BK183" i="19"/>
  <c r="BK165" i="19"/>
  <c r="J148" i="19"/>
  <c r="J138" i="19"/>
  <c r="J201" i="19"/>
  <c r="J191" i="19"/>
  <c r="J175" i="19"/>
  <c r="J157" i="19"/>
  <c r="J144" i="19"/>
  <c r="BK295" i="20"/>
  <c r="J279" i="20"/>
  <c r="J269" i="20"/>
  <c r="J235" i="20"/>
  <c r="J218" i="20"/>
  <c r="BK200" i="20"/>
  <c r="J188" i="20"/>
  <c r="BK174" i="20"/>
  <c r="BK140" i="20"/>
  <c r="J301" i="20"/>
  <c r="BK285" i="20"/>
  <c r="BK273" i="20"/>
  <c r="J265" i="20"/>
  <c r="J259" i="20"/>
  <c r="J253" i="20"/>
  <c r="J223" i="20"/>
  <c r="J212" i="20"/>
  <c r="J204" i="20"/>
  <c r="J190" i="20"/>
  <c r="J172" i="20"/>
  <c r="BK168" i="20"/>
  <c r="BK156" i="20"/>
  <c r="J138" i="20"/>
  <c r="J291" i="20"/>
  <c r="J273" i="20"/>
  <c r="J251" i="20"/>
  <c r="J239" i="20"/>
  <c r="J227" i="20"/>
  <c r="J214" i="20"/>
  <c r="J198" i="20"/>
  <c r="J184" i="20"/>
  <c r="J164" i="20"/>
  <c r="J146" i="20"/>
  <c r="J130" i="20"/>
  <c r="BK301" i="20"/>
  <c r="BK281" i="20"/>
  <c r="J261" i="20"/>
  <c r="BK247" i="20"/>
  <c r="BK239" i="20"/>
  <c r="J229" i="20"/>
  <c r="BK214" i="20"/>
  <c r="BK190" i="20"/>
  <c r="J182" i="20"/>
  <c r="BK158" i="20"/>
  <c r="J148" i="20"/>
  <c r="J136" i="20"/>
  <c r="BK227" i="21"/>
  <c r="BK219" i="21"/>
  <c r="J209" i="21"/>
  <c r="BK201" i="21"/>
  <c r="J187" i="21"/>
  <c r="BK166" i="21"/>
  <c r="BK150" i="21"/>
  <c r="BK130" i="21"/>
  <c r="BK243" i="21"/>
  <c r="BK233" i="21"/>
  <c r="J213" i="21"/>
  <c r="J181" i="21"/>
  <c r="BK172" i="21"/>
  <c r="BK154" i="21"/>
  <c r="BK247" i="21"/>
  <c r="J235" i="21"/>
  <c r="BK209" i="21"/>
  <c r="BK183" i="21"/>
  <c r="J152" i="21"/>
  <c r="J140" i="21"/>
  <c r="BK128" i="21"/>
  <c r="BK235" i="21"/>
  <c r="J227" i="21"/>
  <c r="J223" i="21"/>
  <c r="J201" i="21"/>
  <c r="J193" i="21"/>
  <c r="BK185" i="21"/>
  <c r="J164" i="21"/>
  <c r="BK158" i="21"/>
  <c r="BK144" i="21"/>
  <c r="J221" i="22"/>
  <c r="BK207" i="22"/>
  <c r="BK191" i="22"/>
  <c r="J176" i="22"/>
  <c r="J168" i="22"/>
  <c r="BK142" i="22"/>
  <c r="BK243" i="22"/>
  <c r="J227" i="22"/>
  <c r="BK219" i="22"/>
  <c r="J207" i="22"/>
  <c r="BK203" i="22"/>
  <c r="J186" i="22"/>
  <c r="J164" i="22"/>
  <c r="BK152" i="22"/>
  <c r="BK136" i="22"/>
  <c r="J237" i="22"/>
  <c r="BK227" i="22"/>
  <c r="J201" i="22"/>
  <c r="BK172" i="22"/>
  <c r="BK164" i="22"/>
  <c r="J154" i="22"/>
  <c r="J140" i="22"/>
  <c r="BK128" i="22"/>
  <c r="J231" i="22"/>
  <c r="J219" i="22"/>
  <c r="J203" i="22"/>
  <c r="J193" i="22"/>
  <c r="BK178" i="22"/>
  <c r="BK150" i="22"/>
  <c r="BK132" i="22"/>
  <c r="J124" i="22"/>
  <c r="BK161" i="23"/>
  <c r="J145" i="23"/>
  <c r="BK123" i="23"/>
  <c r="J157" i="23"/>
  <c r="J143" i="23"/>
  <c r="J120" i="23"/>
  <c r="J161" i="23"/>
  <c r="J147" i="23"/>
  <c r="J129" i="23"/>
  <c r="BK120" i="23"/>
  <c r="BK163" i="24"/>
  <c r="J153" i="24"/>
  <c r="BK133" i="24"/>
  <c r="BK169" i="24"/>
  <c r="J123" i="24"/>
  <c r="BK171" i="24"/>
  <c r="J155" i="24"/>
  <c r="BK123" i="24"/>
  <c r="J169" i="24"/>
  <c r="BK157" i="24"/>
  <c r="BK147" i="24"/>
  <c r="J133" i="24"/>
  <c r="J165" i="25"/>
  <c r="BK153" i="25"/>
  <c r="BK133" i="25"/>
  <c r="BK165" i="25"/>
  <c r="J153" i="25"/>
  <c r="BK125" i="25"/>
  <c r="J163" i="25"/>
  <c r="BK145" i="25"/>
  <c r="J133" i="25"/>
  <c r="BK175" i="25"/>
  <c r="BK129" i="25"/>
  <c r="BK161" i="26"/>
  <c r="BK147" i="26"/>
  <c r="BK173" i="26"/>
  <c r="J149" i="26"/>
  <c r="BK120" i="26"/>
  <c r="J161" i="26"/>
  <c r="BK143" i="26"/>
  <c r="J125" i="26"/>
  <c r="J169" i="26"/>
  <c r="BK159" i="26"/>
  <c r="BK157" i="27"/>
  <c r="BK133" i="27"/>
  <c r="J161" i="27"/>
  <c r="J151" i="27"/>
  <c r="BK139" i="27"/>
  <c r="BK123" i="27"/>
  <c r="J147" i="27"/>
  <c r="J155" i="27"/>
  <c r="BK147" i="27"/>
  <c r="J125" i="27"/>
  <c r="J169" i="28"/>
  <c r="J159" i="28"/>
  <c r="BK129" i="28"/>
  <c r="BK163" i="28"/>
  <c r="BK149" i="28"/>
  <c r="BK137" i="28"/>
  <c r="J120" i="28"/>
  <c r="J153" i="28"/>
  <c r="J143" i="28"/>
  <c r="J129" i="28"/>
  <c r="BK169" i="28"/>
  <c r="BK153" i="28"/>
  <c r="J145" i="28"/>
  <c r="BK125" i="28"/>
  <c r="J446" i="29"/>
  <c r="J432" i="29"/>
  <c r="J420" i="29"/>
  <c r="BK394" i="29"/>
  <c r="J380" i="29"/>
  <c r="BK334" i="29"/>
  <c r="BK314" i="29"/>
  <c r="J285" i="29"/>
  <c r="BK238" i="29"/>
  <c r="J211" i="29"/>
  <c r="J191" i="29"/>
  <c r="BK175" i="29"/>
  <c r="J465" i="29"/>
  <c r="J456" i="29"/>
  <c r="J434" i="29"/>
  <c r="BK410" i="29"/>
  <c r="J398" i="29"/>
  <c r="BK380" i="29"/>
  <c r="J366" i="29"/>
  <c r="J342" i="29"/>
  <c r="BK285" i="29"/>
  <c r="J265" i="29"/>
  <c r="BK254" i="29"/>
  <c r="J244" i="29"/>
  <c r="J236" i="29"/>
  <c r="J213" i="29"/>
  <c r="J201" i="29"/>
  <c r="J189" i="29"/>
  <c r="J177" i="29"/>
  <c r="J167" i="29"/>
  <c r="J463" i="29"/>
  <c r="J451" i="29"/>
  <c r="J422" i="29"/>
  <c r="J390" i="29"/>
  <c r="BK368" i="29"/>
  <c r="BK358" i="29"/>
  <c r="J332" i="29"/>
  <c r="BK319" i="29"/>
  <c r="J303" i="29"/>
  <c r="BK288" i="29"/>
  <c r="BK265" i="29"/>
  <c r="BK250" i="29"/>
  <c r="J240" i="29"/>
  <c r="BK201" i="29"/>
  <c r="BK171" i="29"/>
  <c r="BK465" i="29"/>
  <c r="BK438" i="29"/>
  <c r="J430" i="29"/>
  <c r="J410" i="29"/>
  <c r="BK384" i="29"/>
  <c r="BK352" i="29"/>
  <c r="BK332" i="29"/>
  <c r="J299" i="29"/>
  <c r="BK256" i="29"/>
  <c r="BK229" i="29"/>
  <c r="J181" i="29"/>
  <c r="J165" i="29"/>
  <c r="BK139" i="29"/>
  <c r="J431" i="30"/>
  <c r="J405" i="30"/>
  <c r="J393" i="30"/>
  <c r="J383" i="30"/>
  <c r="J361" i="30"/>
  <c r="BK343" i="30"/>
  <c r="BK317" i="30"/>
  <c r="J302" i="30"/>
  <c r="J257" i="30"/>
  <c r="BK246" i="30"/>
  <c r="J225" i="30"/>
  <c r="BK201" i="30"/>
  <c r="J187" i="30"/>
  <c r="J175" i="30"/>
  <c r="J153" i="30"/>
  <c r="BK424" i="30"/>
  <c r="BK401" i="30"/>
  <c r="BK385" i="30"/>
  <c r="J353" i="30"/>
  <c r="BK339" i="30"/>
  <c r="BK308" i="30"/>
  <c r="J289" i="30"/>
  <c r="BK270" i="30"/>
  <c r="BK240" i="30"/>
  <c r="J213" i="30"/>
  <c r="J195" i="30"/>
  <c r="BK167" i="30"/>
  <c r="BK135" i="30"/>
  <c r="BK413" i="30"/>
  <c r="J381" i="30"/>
  <c r="BK367" i="30"/>
  <c r="BK349" i="30"/>
  <c r="BK335" i="30"/>
  <c r="BK325" i="30"/>
  <c r="J282" i="30"/>
  <c r="BK252" i="30"/>
  <c r="J234" i="30"/>
  <c r="BK205" i="30"/>
  <c r="J191" i="30"/>
  <c r="BK169" i="30"/>
  <c r="BK153" i="30"/>
  <c r="J415" i="30"/>
  <c r="J397" i="30"/>
  <c r="J385" i="30"/>
  <c r="J359" i="30"/>
  <c r="BK321" i="30"/>
  <c r="J308" i="30"/>
  <c r="BK289" i="30"/>
  <c r="J246" i="30"/>
  <c r="J227" i="30"/>
  <c r="J209" i="30"/>
  <c r="BK175" i="30"/>
  <c r="BK147" i="30"/>
  <c r="BK631" i="31"/>
  <c r="BK605" i="31"/>
  <c r="BK532" i="31"/>
  <c r="J505" i="31"/>
  <c r="J485" i="31"/>
  <c r="BK470" i="31"/>
  <c r="BK458" i="31"/>
  <c r="J428" i="31"/>
  <c r="J395" i="31"/>
  <c r="BK372" i="31"/>
  <c r="J349" i="31"/>
  <c r="BK303" i="31"/>
  <c r="BK283" i="31"/>
  <c r="BK256" i="31"/>
  <c r="J220" i="31"/>
  <c r="J191" i="31"/>
  <c r="J159" i="31"/>
  <c r="J142" i="31"/>
  <c r="BK643" i="31"/>
  <c r="J624" i="31"/>
  <c r="J543" i="31"/>
  <c r="J532" i="31"/>
  <c r="BK505" i="31"/>
  <c r="BK477" i="31"/>
  <c r="J458" i="31"/>
  <c r="BK404" i="31"/>
  <c r="BK381" i="31"/>
  <c r="J356" i="31"/>
  <c r="J339" i="31"/>
  <c r="BK310" i="31"/>
  <c r="J277" i="31"/>
  <c r="BK247" i="31"/>
  <c r="J228" i="31"/>
  <c r="BK203" i="31"/>
  <c r="BK159" i="31"/>
  <c r="BK145" i="31"/>
  <c r="J638" i="31"/>
  <c r="BK622" i="31"/>
  <c r="J586" i="31"/>
  <c r="J516" i="31"/>
  <c r="BK492" i="31"/>
  <c r="BK428" i="31"/>
  <c r="BK412" i="31"/>
  <c r="BK384" i="31"/>
  <c r="BK356" i="31"/>
  <c r="BK333" i="31"/>
  <c r="J306" i="31"/>
  <c r="BK267" i="31"/>
  <c r="J237" i="31"/>
  <c r="J203" i="31"/>
  <c r="BK175" i="31"/>
  <c r="BK165" i="31"/>
  <c r="J553" i="31"/>
  <c r="J526" i="31"/>
  <c r="J477" i="31"/>
  <c r="J461" i="31"/>
  <c r="J444" i="31"/>
  <c r="J420" i="31"/>
  <c r="J372" i="31"/>
  <c r="J318" i="31"/>
  <c r="J267" i="31"/>
  <c r="BK237" i="31"/>
  <c r="BK162" i="31"/>
  <c r="J133" i="31"/>
  <c r="BK205" i="32"/>
  <c r="BK180" i="32"/>
  <c r="BK131" i="32"/>
  <c r="J229" i="32"/>
  <c r="J218" i="32"/>
  <c r="J157" i="32"/>
  <c r="J131" i="32"/>
  <c r="BK176" i="32"/>
  <c r="J213" i="32"/>
  <c r="BK169" i="32"/>
  <c r="J124" i="32"/>
  <c r="BK240" i="33"/>
  <c r="BK187" i="33"/>
  <c r="BK168" i="33"/>
  <c r="BK127" i="33"/>
  <c r="BK194" i="33"/>
  <c r="J180" i="33"/>
  <c r="BK124" i="33"/>
  <c r="J162" i="33"/>
  <c r="J127" i="33"/>
  <c r="BK221" i="33"/>
  <c r="J168" i="33"/>
  <c r="BK135" i="33"/>
  <c r="J222" i="34"/>
  <c r="J217" i="34"/>
  <c r="J210" i="34"/>
  <c r="J205" i="34"/>
  <c r="J196" i="34"/>
  <c r="BK191" i="34"/>
  <c r="J183" i="34"/>
  <c r="J177" i="34"/>
  <c r="J171" i="34"/>
  <c r="J163" i="34"/>
  <c r="J152" i="34"/>
  <c r="BK135" i="34"/>
  <c r="BK221" i="34"/>
  <c r="BK205" i="34"/>
  <c r="J199" i="34"/>
  <c r="BK190" i="34"/>
  <c r="BK175" i="34"/>
  <c r="J165" i="34"/>
  <c r="J159" i="34"/>
  <c r="J155" i="34"/>
  <c r="J149" i="34"/>
  <c r="BK143" i="34"/>
  <c r="J139" i="34"/>
  <c r="BK126" i="34"/>
  <c r="J213" i="34"/>
  <c r="BK208" i="34"/>
  <c r="BK199" i="34"/>
  <c r="BK195" i="34"/>
  <c r="BK187" i="34"/>
  <c r="BK182" i="34"/>
  <c r="BK170" i="34"/>
  <c r="J161" i="34"/>
  <c r="BK152" i="34"/>
  <c r="BK147" i="34"/>
  <c r="BK130" i="34"/>
  <c r="BK220" i="34"/>
  <c r="BK214" i="34"/>
  <c r="BK202" i="34"/>
  <c r="BK189" i="34"/>
  <c r="BK183" i="34"/>
  <c r="J180" i="34"/>
  <c r="BK168" i="34"/>
  <c r="BK155" i="34"/>
  <c r="BK144" i="34"/>
  <c r="J141" i="34"/>
  <c r="BK136" i="34"/>
  <c r="J130" i="34"/>
  <c r="BK239" i="35"/>
  <c r="J225" i="35"/>
  <c r="J213" i="35"/>
  <c r="J203" i="35"/>
  <c r="BK191" i="35"/>
  <c r="J179" i="35"/>
  <c r="J171" i="35"/>
  <c r="J161" i="35"/>
  <c r="BK147" i="35"/>
  <c r="BK121" i="35"/>
  <c r="J245" i="35"/>
  <c r="J233" i="35"/>
  <c r="BK225" i="35"/>
  <c r="BK217" i="35"/>
  <c r="J205" i="35"/>
  <c r="BK187" i="35"/>
  <c r="BK171" i="35"/>
  <c r="J157" i="35"/>
  <c r="BK135" i="35"/>
  <c r="BK125" i="35"/>
  <c r="BK245" i="35"/>
  <c r="BK233" i="35"/>
  <c r="BK219" i="35"/>
  <c r="J201" i="35"/>
  <c r="J191" i="35"/>
  <c r="BK165" i="35"/>
  <c r="BK141" i="35"/>
  <c r="J129" i="35"/>
  <c r="J117" i="35"/>
  <c r="BK189" i="35"/>
  <c r="BK179" i="35"/>
  <c r="BK155" i="35"/>
  <c r="J143" i="35"/>
  <c r="J131" i="35"/>
  <c r="BK161" i="36"/>
  <c r="J147" i="36"/>
  <c r="BK124" i="36"/>
  <c r="J151" i="36"/>
  <c r="BK167" i="36"/>
  <c r="J159" i="36"/>
  <c r="J149" i="36"/>
  <c r="BK169" i="36"/>
  <c r="BK159" i="36"/>
  <c r="BK142" i="36"/>
  <c r="BK132" i="36"/>
  <c r="J203" i="37"/>
  <c r="J191" i="37"/>
  <c r="BK185" i="37"/>
  <c r="BK173" i="37"/>
  <c r="J142" i="37"/>
  <c r="BK126" i="37"/>
  <c r="BK203" i="37"/>
  <c r="J179" i="37"/>
  <c r="BK161" i="37"/>
  <c r="J150" i="37"/>
  <c r="BK144" i="37"/>
  <c r="BK130" i="37"/>
  <c r="BK205" i="37"/>
  <c r="BK187" i="37"/>
  <c r="J171" i="37"/>
  <c r="J156" i="37"/>
  <c r="J126" i="37"/>
  <c r="J195" i="37"/>
  <c r="J181" i="37"/>
  <c r="BK169" i="37"/>
  <c r="J144" i="37"/>
  <c r="J130" i="37"/>
  <c r="BK229" i="38"/>
  <c r="BK207" i="38"/>
  <c r="BK189" i="38"/>
  <c r="BK177" i="38"/>
  <c r="J149" i="38"/>
  <c r="BK141" i="38"/>
  <c r="J235" i="38"/>
  <c r="J225" i="38"/>
  <c r="J207" i="38"/>
  <c r="J199" i="38"/>
  <c r="BK185" i="38"/>
  <c r="J167" i="38"/>
  <c r="J151" i="38"/>
  <c r="J129" i="38"/>
  <c r="J117" i="38"/>
  <c r="J231" i="38"/>
  <c r="BK225" i="38"/>
  <c r="BK213" i="38"/>
  <c r="BK195" i="38"/>
  <c r="J171" i="38"/>
  <c r="J153" i="38"/>
  <c r="BK139" i="38"/>
  <c r="J125" i="38"/>
  <c r="J239" i="38"/>
  <c r="BK215" i="38"/>
  <c r="J201" i="38"/>
  <c r="J189" i="38"/>
  <c r="J169" i="38"/>
  <c r="BK159" i="38"/>
  <c r="BK155" i="38"/>
  <c r="J139" i="38"/>
  <c r="BK127" i="38"/>
  <c r="J213" i="39"/>
  <c r="J203" i="39"/>
  <c r="BK183" i="39"/>
  <c r="BK163" i="39"/>
  <c r="BK157" i="39"/>
  <c r="BK143" i="39"/>
  <c r="J124" i="39"/>
  <c r="BK190" i="39"/>
  <c r="J177" i="39"/>
  <c r="BK159" i="39"/>
  <c r="J143" i="39"/>
  <c r="J135" i="39"/>
  <c r="BK210" i="39"/>
  <c r="J194" i="39"/>
  <c r="J183" i="39"/>
  <c r="J167" i="39"/>
  <c r="BK135" i="39"/>
  <c r="BK173" i="39"/>
  <c r="BK155" i="39"/>
  <c r="J137" i="39"/>
  <c r="J176" i="40"/>
  <c r="BK160" i="40"/>
  <c r="J135" i="40"/>
  <c r="J174" i="40"/>
  <c r="BK161" i="40"/>
  <c r="J143" i="40"/>
  <c r="J179" i="40"/>
  <c r="J166" i="40"/>
  <c r="BK155" i="40"/>
  <c r="J132" i="40"/>
  <c r="J217" i="41"/>
  <c r="J204" i="41"/>
  <c r="J194" i="41"/>
  <c r="BK182" i="41"/>
  <c r="BK167" i="41"/>
  <c r="BK150" i="41"/>
  <c r="J144" i="41"/>
  <c r="BK128" i="41"/>
  <c r="BK204" i="41"/>
  <c r="BK189" i="41"/>
  <c r="J178" i="41"/>
  <c r="J167" i="41"/>
  <c r="J159" i="41"/>
  <c r="J150" i="41"/>
  <c r="BK144" i="41"/>
  <c r="J126" i="41"/>
  <c r="BK213" i="41"/>
  <c r="BK187" i="41"/>
  <c r="J173" i="41"/>
  <c r="BK154" i="41"/>
  <c r="J128" i="41"/>
  <c r="BK209" i="41"/>
  <c r="BK126" i="41"/>
  <c r="BK299" i="42"/>
  <c r="BK289" i="42"/>
  <c r="BK279" i="42"/>
  <c r="J271" i="42"/>
  <c r="J261" i="42"/>
  <c r="J245" i="42"/>
  <c r="BK221" i="42"/>
  <c r="BK207" i="42"/>
  <c r="BK191" i="42"/>
  <c r="BK175" i="42"/>
  <c r="BK157" i="42"/>
  <c r="J149" i="42"/>
  <c r="BK134" i="42"/>
  <c r="J315" i="42"/>
  <c r="BK301" i="42"/>
  <c r="J287" i="42"/>
  <c r="BK275" i="42"/>
  <c r="J259" i="42"/>
  <c r="BK243" i="42"/>
  <c r="J231" i="42"/>
  <c r="J227" i="42"/>
  <c r="J221" i="42"/>
  <c r="BK213" i="42"/>
  <c r="J201" i="42"/>
  <c r="BK185" i="42"/>
  <c r="BK177" i="42"/>
  <c r="J166" i="42"/>
  <c r="J157" i="42"/>
  <c r="J143" i="42"/>
  <c r="BK136" i="42"/>
  <c r="J307" i="42"/>
  <c r="J289" i="42"/>
  <c r="BK277" i="42"/>
  <c r="BK253" i="42"/>
  <c r="BK245" i="42"/>
  <c r="J239" i="42"/>
  <c r="BK223" i="42"/>
  <c r="J203" i="42"/>
  <c r="BK193" i="42"/>
  <c r="BK172" i="42"/>
  <c r="J161" i="42"/>
  <c r="J141" i="42"/>
  <c r="J128" i="42"/>
  <c r="BK315" i="42"/>
  <c r="BK310" i="42"/>
  <c r="J291" i="42"/>
  <c r="J269" i="42"/>
  <c r="J257" i="42"/>
  <c r="BK233" i="42"/>
  <c r="BK219" i="42"/>
  <c r="BK205" i="42"/>
  <c r="J189" i="42"/>
  <c r="BK159" i="42"/>
  <c r="BK132" i="42"/>
  <c r="T168" i="2" l="1"/>
  <c r="P127" i="2"/>
  <c r="BK149" i="2"/>
  <c r="J149" i="2" s="1"/>
  <c r="J100" i="2" s="1"/>
  <c r="BK160" i="2"/>
  <c r="J160" i="2"/>
  <c r="J101" i="2" s="1"/>
  <c r="P122" i="3"/>
  <c r="BK153" i="3"/>
  <c r="J153" i="3" s="1"/>
  <c r="J99" i="3" s="1"/>
  <c r="R166" i="3"/>
  <c r="T127" i="4"/>
  <c r="R256" i="4"/>
  <c r="P318" i="4"/>
  <c r="BK456" i="4"/>
  <c r="J456" i="4" s="1"/>
  <c r="J104" i="4" s="1"/>
  <c r="R124" i="5"/>
  <c r="T255" i="5"/>
  <c r="BK416" i="5"/>
  <c r="J416" i="5" s="1"/>
  <c r="J100" i="5" s="1"/>
  <c r="BK464" i="5"/>
  <c r="J464" i="5"/>
  <c r="J101" i="5" s="1"/>
  <c r="T123" i="6"/>
  <c r="T145" i="6"/>
  <c r="P163" i="6"/>
  <c r="P124" i="7"/>
  <c r="T212" i="7"/>
  <c r="T123" i="7" s="1"/>
  <c r="T122" i="7" s="1"/>
  <c r="T265" i="7"/>
  <c r="T278" i="7"/>
  <c r="P125" i="8"/>
  <c r="T179" i="8"/>
  <c r="R122" i="9"/>
  <c r="T370" i="9"/>
  <c r="P123" i="10"/>
  <c r="P122" i="10" s="1"/>
  <c r="P137" i="10"/>
  <c r="P150" i="10"/>
  <c r="P132" i="11"/>
  <c r="BK178" i="11"/>
  <c r="J178" i="11" s="1"/>
  <c r="J99" i="11" s="1"/>
  <c r="P204" i="11"/>
  <c r="T279" i="11"/>
  <c r="R454" i="11"/>
  <c r="T1042" i="11"/>
  <c r="R1183" i="11"/>
  <c r="R1182" i="11" s="1"/>
  <c r="P129" i="12"/>
  <c r="R172" i="12"/>
  <c r="P244" i="12"/>
  <c r="P243" i="12"/>
  <c r="R296" i="12"/>
  <c r="P432" i="12"/>
  <c r="T825" i="12"/>
  <c r="R134" i="13"/>
  <c r="BK480" i="13"/>
  <c r="J480" i="13" s="1"/>
  <c r="J99" i="13" s="1"/>
  <c r="BK560" i="13"/>
  <c r="J560" i="13"/>
  <c r="J100" i="13" s="1"/>
  <c r="BK697" i="13"/>
  <c r="J697" i="13"/>
  <c r="J101" i="13" s="1"/>
  <c r="BK720" i="13"/>
  <c r="J720" i="13" s="1"/>
  <c r="J102" i="13" s="1"/>
  <c r="P755" i="13"/>
  <c r="T762" i="13"/>
  <c r="P1510" i="13"/>
  <c r="P1509" i="13"/>
  <c r="P1508" i="13"/>
  <c r="T1520" i="13"/>
  <c r="T1519" i="13"/>
  <c r="BK1530" i="13"/>
  <c r="J1530" i="13" s="1"/>
  <c r="J112" i="13" s="1"/>
  <c r="BK131" i="14"/>
  <c r="J131" i="14"/>
  <c r="J98" i="14" s="1"/>
  <c r="BK408" i="14"/>
  <c r="J408" i="14" s="1"/>
  <c r="J100" i="14" s="1"/>
  <c r="BK459" i="14"/>
  <c r="J459" i="14" s="1"/>
  <c r="J102" i="14" s="1"/>
  <c r="P797" i="14"/>
  <c r="T808" i="14"/>
  <c r="R815" i="14"/>
  <c r="T823" i="14"/>
  <c r="T822" i="14"/>
  <c r="P129" i="15"/>
  <c r="T199" i="15"/>
  <c r="T212" i="15"/>
  <c r="P219" i="15"/>
  <c r="BK132" i="16"/>
  <c r="J132" i="16" s="1"/>
  <c r="J98" i="16" s="1"/>
  <c r="T365" i="16"/>
  <c r="R448" i="16"/>
  <c r="T475" i="16"/>
  <c r="T482" i="16"/>
  <c r="T489" i="16"/>
  <c r="R1055" i="16"/>
  <c r="T1281" i="16"/>
  <c r="T1280" i="16" s="1"/>
  <c r="T1279" i="16" s="1"/>
  <c r="R1293" i="16"/>
  <c r="R1292" i="16" s="1"/>
  <c r="T129" i="17"/>
  <c r="R394" i="17"/>
  <c r="R401" i="17"/>
  <c r="P408" i="17"/>
  <c r="P627" i="17"/>
  <c r="R636" i="17"/>
  <c r="R635" i="17" s="1"/>
  <c r="R680" i="17"/>
  <c r="R679" i="17" s="1"/>
  <c r="R131" i="18"/>
  <c r="T214" i="18"/>
  <c r="P229" i="18"/>
  <c r="T236" i="18"/>
  <c r="BK296" i="18"/>
  <c r="BK295" i="18" s="1"/>
  <c r="J295" i="18" s="1"/>
  <c r="J106" i="18" s="1"/>
  <c r="P123" i="19"/>
  <c r="P122" i="19" s="1"/>
  <c r="R135" i="19"/>
  <c r="R154" i="19"/>
  <c r="BK123" i="20"/>
  <c r="J123" i="20"/>
  <c r="J98" i="20" s="1"/>
  <c r="P135" i="20"/>
  <c r="T220" i="20"/>
  <c r="R123" i="21"/>
  <c r="R122" i="21"/>
  <c r="BK135" i="21"/>
  <c r="J135" i="21"/>
  <c r="J100" i="21" s="1"/>
  <c r="BK178" i="21"/>
  <c r="J178" i="21" s="1"/>
  <c r="J101" i="21" s="1"/>
  <c r="P123" i="22"/>
  <c r="P122" i="22" s="1"/>
  <c r="BK135" i="22"/>
  <c r="J135" i="22"/>
  <c r="J100" i="22" s="1"/>
  <c r="T188" i="22"/>
  <c r="T122" i="23"/>
  <c r="T118" i="23"/>
  <c r="T122" i="24"/>
  <c r="T118" i="24"/>
  <c r="T122" i="25"/>
  <c r="T118" i="25"/>
  <c r="T122" i="26"/>
  <c r="T118" i="26" s="1"/>
  <c r="T122" i="27"/>
  <c r="T118" i="27"/>
  <c r="P122" i="28"/>
  <c r="P118" i="28"/>
  <c r="AU121" i="1" s="1"/>
  <c r="R130" i="29"/>
  <c r="P260" i="29"/>
  <c r="R290" i="29"/>
  <c r="T311" i="29"/>
  <c r="P318" i="29"/>
  <c r="P450" i="29"/>
  <c r="BK460" i="29"/>
  <c r="J460" i="29"/>
  <c r="J108" i="29"/>
  <c r="T130" i="30"/>
  <c r="P256" i="30"/>
  <c r="T284" i="30"/>
  <c r="T305" i="30"/>
  <c r="BK312" i="30"/>
  <c r="J312" i="30"/>
  <c r="J106" i="30" s="1"/>
  <c r="R423" i="30"/>
  <c r="R132" i="31"/>
  <c r="R232" i="31"/>
  <c r="BK282" i="31"/>
  <c r="J282" i="31"/>
  <c r="J102" i="31" s="1"/>
  <c r="P440" i="31"/>
  <c r="R501" i="31"/>
  <c r="BK546" i="31"/>
  <c r="J546" i="31" s="1"/>
  <c r="J105" i="31" s="1"/>
  <c r="BK634" i="31"/>
  <c r="J634" i="31"/>
  <c r="J108" i="31" s="1"/>
  <c r="BK642" i="31"/>
  <c r="J642" i="31"/>
  <c r="J110" i="31"/>
  <c r="P123" i="33"/>
  <c r="P141" i="33"/>
  <c r="T190" i="33"/>
  <c r="BK125" i="34"/>
  <c r="BK124" i="34" s="1"/>
  <c r="J124" i="34" s="1"/>
  <c r="J97" i="34" s="1"/>
  <c r="T132" i="34"/>
  <c r="R162" i="34"/>
  <c r="BK178" i="34"/>
  <c r="J178" i="34" s="1"/>
  <c r="J102" i="34" s="1"/>
  <c r="BK206" i="34"/>
  <c r="J206" i="34"/>
  <c r="J103" i="34" s="1"/>
  <c r="BK116" i="35"/>
  <c r="J116" i="35" s="1"/>
  <c r="P123" i="36"/>
  <c r="P122" i="36"/>
  <c r="T135" i="36"/>
  <c r="P146" i="36"/>
  <c r="R123" i="37"/>
  <c r="R122" i="37" s="1"/>
  <c r="P135" i="37"/>
  <c r="BK158" i="37"/>
  <c r="J158" i="37" s="1"/>
  <c r="J101" i="37" s="1"/>
  <c r="T116" i="38"/>
  <c r="T123" i="39"/>
  <c r="P132" i="39"/>
  <c r="P185" i="39"/>
  <c r="BK202" i="39"/>
  <c r="J202" i="39"/>
  <c r="J100" i="39" s="1"/>
  <c r="T123" i="40"/>
  <c r="R151" i="40"/>
  <c r="R122" i="40" s="1"/>
  <c r="R121" i="40" s="1"/>
  <c r="R125" i="41"/>
  <c r="T156" i="41"/>
  <c r="R175" i="41"/>
  <c r="R186" i="41"/>
  <c r="R196" i="41"/>
  <c r="R206" i="41"/>
  <c r="P123" i="42"/>
  <c r="P140" i="42"/>
  <c r="BK174" i="42"/>
  <c r="J174" i="42" s="1"/>
  <c r="J100" i="42" s="1"/>
  <c r="T127" i="2"/>
  <c r="R149" i="2"/>
  <c r="R160" i="2"/>
  <c r="R122" i="3"/>
  <c r="P153" i="3"/>
  <c r="P166" i="3"/>
  <c r="R127" i="4"/>
  <c r="T256" i="4"/>
  <c r="T318" i="4"/>
  <c r="R456" i="4"/>
  <c r="R329" i="4" s="1"/>
  <c r="T124" i="5"/>
  <c r="P255" i="5"/>
  <c r="T416" i="5"/>
  <c r="R464" i="5"/>
  <c r="R123" i="6"/>
  <c r="P145" i="6"/>
  <c r="T163" i="6"/>
  <c r="BK124" i="7"/>
  <c r="BK212" i="7"/>
  <c r="J212" i="7" s="1"/>
  <c r="J99" i="7" s="1"/>
  <c r="BK265" i="7"/>
  <c r="J265" i="7" s="1"/>
  <c r="J100" i="7" s="1"/>
  <c r="BK278" i="7"/>
  <c r="J278" i="7" s="1"/>
  <c r="J101" i="7" s="1"/>
  <c r="BK125" i="8"/>
  <c r="J125" i="8"/>
  <c r="J98" i="8" s="1"/>
  <c r="P179" i="8"/>
  <c r="P122" i="9"/>
  <c r="P370" i="9"/>
  <c r="P121" i="9" s="1"/>
  <c r="P120" i="9" s="1"/>
  <c r="AU102" i="1" s="1"/>
  <c r="BK123" i="10"/>
  <c r="J123" i="10" s="1"/>
  <c r="J98" i="10" s="1"/>
  <c r="BK137" i="10"/>
  <c r="J137" i="10"/>
  <c r="J100" i="10" s="1"/>
  <c r="R150" i="10"/>
  <c r="BK132" i="11"/>
  <c r="J132" i="11"/>
  <c r="J98" i="11" s="1"/>
  <c r="P178" i="11"/>
  <c r="R204" i="11"/>
  <c r="R279" i="11"/>
  <c r="T454" i="11"/>
  <c r="R1042" i="11"/>
  <c r="P1183" i="11"/>
  <c r="P1182" i="11"/>
  <c r="R129" i="12"/>
  <c r="R128" i="12"/>
  <c r="P172" i="12"/>
  <c r="T244" i="12"/>
  <c r="T243" i="12" s="1"/>
  <c r="P296" i="12"/>
  <c r="P295" i="12"/>
  <c r="T432" i="12"/>
  <c r="T295" i="12" s="1"/>
  <c r="P825" i="12"/>
  <c r="BK134" i="13"/>
  <c r="T480" i="13"/>
  <c r="R560" i="13"/>
  <c r="T697" i="13"/>
  <c r="P720" i="13"/>
  <c r="BK755" i="13"/>
  <c r="J755" i="13"/>
  <c r="J103" i="13" s="1"/>
  <c r="R755" i="13"/>
  <c r="T755" i="13"/>
  <c r="BK762" i="13"/>
  <c r="J762" i="13" s="1"/>
  <c r="J104" i="13" s="1"/>
  <c r="BK1510" i="13"/>
  <c r="J1510" i="13"/>
  <c r="J108" i="13" s="1"/>
  <c r="P1520" i="13"/>
  <c r="P1519" i="13" s="1"/>
  <c r="T1530" i="13"/>
  <c r="T1529" i="13" s="1"/>
  <c r="R131" i="14"/>
  <c r="R408" i="14"/>
  <c r="R452" i="14"/>
  <c r="P459" i="14"/>
  <c r="BK797" i="14"/>
  <c r="J797" i="14" s="1"/>
  <c r="J103" i="14" s="1"/>
  <c r="BK808" i="14"/>
  <c r="J808" i="14"/>
  <c r="J106" i="14" s="1"/>
  <c r="P815" i="14"/>
  <c r="P823" i="14"/>
  <c r="P822" i="14"/>
  <c r="R129" i="15"/>
  <c r="R128" i="15" s="1"/>
  <c r="R127" i="15" s="1"/>
  <c r="R199" i="15"/>
  <c r="P212" i="15"/>
  <c r="T219" i="15"/>
  <c r="T128" i="15" s="1"/>
  <c r="T127" i="15" s="1"/>
  <c r="T132" i="16"/>
  <c r="R365" i="16"/>
  <c r="P448" i="16"/>
  <c r="P475" i="16"/>
  <c r="BK489" i="16"/>
  <c r="J489" i="16" s="1"/>
  <c r="J103" i="16" s="1"/>
  <c r="BK1055" i="16"/>
  <c r="J1055" i="16"/>
  <c r="J104" i="16"/>
  <c r="R1281" i="16"/>
  <c r="R1280" i="16"/>
  <c r="R1279" i="16" s="1"/>
  <c r="P1293" i="16"/>
  <c r="P1292" i="16" s="1"/>
  <c r="R129" i="17"/>
  <c r="T394" i="17"/>
  <c r="T401" i="17"/>
  <c r="R408" i="17"/>
  <c r="T627" i="17"/>
  <c r="P636" i="17"/>
  <c r="P635" i="17"/>
  <c r="BK680" i="17"/>
  <c r="J680" i="17"/>
  <c r="J107" i="17" s="1"/>
  <c r="BK131" i="18"/>
  <c r="J131" i="18" s="1"/>
  <c r="J98" i="18" s="1"/>
  <c r="P214" i="18"/>
  <c r="BK229" i="18"/>
  <c r="J229" i="18" s="1"/>
  <c r="J100" i="18" s="1"/>
  <c r="R236" i="18"/>
  <c r="T296" i="18"/>
  <c r="T295" i="18" s="1"/>
  <c r="T123" i="19"/>
  <c r="T122" i="19" s="1"/>
  <c r="P135" i="19"/>
  <c r="P154" i="19"/>
  <c r="T123" i="20"/>
  <c r="T122" i="20" s="1"/>
  <c r="T135" i="20"/>
  <c r="T134" i="20" s="1"/>
  <c r="R220" i="20"/>
  <c r="P123" i="21"/>
  <c r="P122" i="21"/>
  <c r="P135" i="21"/>
  <c r="R178" i="21"/>
  <c r="T123" i="22"/>
  <c r="T122" i="22"/>
  <c r="R135" i="22"/>
  <c r="P188" i="22"/>
  <c r="P122" i="23"/>
  <c r="P118" i="23"/>
  <c r="AU116" i="1" s="1"/>
  <c r="R122" i="24"/>
  <c r="R118" i="24"/>
  <c r="R122" i="25"/>
  <c r="R118" i="25" s="1"/>
  <c r="BK122" i="26"/>
  <c r="J122" i="26" s="1"/>
  <c r="J98" i="26" s="1"/>
  <c r="P122" i="27"/>
  <c r="P118" i="27"/>
  <c r="AU120" i="1" s="1"/>
  <c r="R122" i="28"/>
  <c r="R118" i="28" s="1"/>
  <c r="T130" i="29"/>
  <c r="R260" i="29"/>
  <c r="P290" i="29"/>
  <c r="P129" i="29" s="1"/>
  <c r="P128" i="29" s="1"/>
  <c r="AU122" i="1" s="1"/>
  <c r="R311" i="29"/>
  <c r="BK318" i="29"/>
  <c r="J318" i="29" s="1"/>
  <c r="J106" i="29" s="1"/>
  <c r="R450" i="29"/>
  <c r="R460" i="29"/>
  <c r="R130" i="30"/>
  <c r="BK256" i="30"/>
  <c r="J256" i="30" s="1"/>
  <c r="J99" i="30" s="1"/>
  <c r="P284" i="30"/>
  <c r="R305" i="30"/>
  <c r="P312" i="30"/>
  <c r="T423" i="30"/>
  <c r="BK132" i="31"/>
  <c r="J132" i="31"/>
  <c r="J98" i="31" s="1"/>
  <c r="T232" i="31"/>
  <c r="R282" i="31"/>
  <c r="R440" i="31"/>
  <c r="P501" i="31"/>
  <c r="T546" i="31"/>
  <c r="R634" i="31"/>
  <c r="R633" i="31"/>
  <c r="P642" i="31"/>
  <c r="P641" i="31"/>
  <c r="P130" i="32"/>
  <c r="P122" i="32"/>
  <c r="P121" i="32" s="1"/>
  <c r="AU125" i="1" s="1"/>
  <c r="BK179" i="32"/>
  <c r="J179" i="32" s="1"/>
  <c r="J100" i="32" s="1"/>
  <c r="P179" i="32"/>
  <c r="T123" i="33"/>
  <c r="T141" i="33"/>
  <c r="R190" i="33"/>
  <c r="P125" i="34"/>
  <c r="P124" i="34" s="1"/>
  <c r="BK132" i="34"/>
  <c r="J132" i="34" s="1"/>
  <c r="J100" i="34" s="1"/>
  <c r="P162" i="34"/>
  <c r="P178" i="34"/>
  <c r="P206" i="34"/>
  <c r="P116" i="35"/>
  <c r="AU128" i="1"/>
  <c r="R123" i="36"/>
  <c r="R122" i="36" s="1"/>
  <c r="BK135" i="36"/>
  <c r="J135" i="36" s="1"/>
  <c r="J100" i="36" s="1"/>
  <c r="BK146" i="36"/>
  <c r="J146" i="36"/>
  <c r="J101" i="36" s="1"/>
  <c r="P123" i="37"/>
  <c r="P122" i="37" s="1"/>
  <c r="R135" i="37"/>
  <c r="P158" i="37"/>
  <c r="P116" i="38"/>
  <c r="AU131" i="1" s="1"/>
  <c r="R123" i="39"/>
  <c r="BK132" i="39"/>
  <c r="J132" i="39"/>
  <c r="J98" i="39" s="1"/>
  <c r="BK185" i="39"/>
  <c r="J185" i="39" s="1"/>
  <c r="J99" i="39" s="1"/>
  <c r="R202" i="39"/>
  <c r="P123" i="40"/>
  <c r="T151" i="40"/>
  <c r="BK125" i="41"/>
  <c r="J125" i="41" s="1"/>
  <c r="J97" i="41" s="1"/>
  <c r="BK156" i="41"/>
  <c r="J156" i="41"/>
  <c r="J98" i="41" s="1"/>
  <c r="BK175" i="41"/>
  <c r="J175" i="41" s="1"/>
  <c r="J99" i="41" s="1"/>
  <c r="BK186" i="41"/>
  <c r="J186" i="41"/>
  <c r="J100" i="41"/>
  <c r="BK196" i="41"/>
  <c r="J196" i="41" s="1"/>
  <c r="J102" i="41" s="1"/>
  <c r="BK206" i="41"/>
  <c r="J206" i="41"/>
  <c r="J104" i="41" s="1"/>
  <c r="BK123" i="42"/>
  <c r="BK140" i="42"/>
  <c r="J140" i="42"/>
  <c r="J98" i="42" s="1"/>
  <c r="BK165" i="42"/>
  <c r="J165" i="42"/>
  <c r="J99" i="42"/>
  <c r="P165" i="42"/>
  <c r="R174" i="42"/>
  <c r="BK127" i="2"/>
  <c r="J127" i="2"/>
  <c r="J98" i="2" s="1"/>
  <c r="P149" i="2"/>
  <c r="P160" i="2"/>
  <c r="BK122" i="3"/>
  <c r="J122" i="3" s="1"/>
  <c r="J98" i="3" s="1"/>
  <c r="R153" i="3"/>
  <c r="BK166" i="3"/>
  <c r="J166" i="3" s="1"/>
  <c r="J100" i="3" s="1"/>
  <c r="P127" i="4"/>
  <c r="P256" i="4"/>
  <c r="R318" i="4"/>
  <c r="P456" i="4"/>
  <c r="P329" i="4" s="1"/>
  <c r="BK124" i="5"/>
  <c r="J124" i="5" s="1"/>
  <c r="J98" i="5" s="1"/>
  <c r="R255" i="5"/>
  <c r="P416" i="5"/>
  <c r="T464" i="5"/>
  <c r="BK123" i="6"/>
  <c r="BK145" i="6"/>
  <c r="J145" i="6"/>
  <c r="J99" i="6" s="1"/>
  <c r="BK163" i="6"/>
  <c r="J163" i="6" s="1"/>
  <c r="J100" i="6" s="1"/>
  <c r="R124" i="7"/>
  <c r="R212" i="7"/>
  <c r="P265" i="7"/>
  <c r="P278" i="7"/>
  <c r="T125" i="8"/>
  <c r="T124" i="8"/>
  <c r="T123" i="8" s="1"/>
  <c r="BK179" i="8"/>
  <c r="J179" i="8" s="1"/>
  <c r="J100" i="8" s="1"/>
  <c r="BK122" i="9"/>
  <c r="BK370" i="9"/>
  <c r="J370" i="9" s="1"/>
  <c r="J99" i="9" s="1"/>
  <c r="R123" i="10"/>
  <c r="R122" i="10"/>
  <c r="T137" i="10"/>
  <c r="T150" i="10"/>
  <c r="R132" i="11"/>
  <c r="T178" i="11"/>
  <c r="T204" i="11"/>
  <c r="P279" i="11"/>
  <c r="BK454" i="11"/>
  <c r="J454" i="11" s="1"/>
  <c r="J106" i="11" s="1"/>
  <c r="BK1042" i="11"/>
  <c r="J1042" i="11"/>
  <c r="J107" i="11"/>
  <c r="BK1183" i="11"/>
  <c r="J1183" i="11"/>
  <c r="J109" i="11" s="1"/>
  <c r="BK129" i="12"/>
  <c r="J129" i="12" s="1"/>
  <c r="J98" i="12" s="1"/>
  <c r="BK172" i="12"/>
  <c r="J172" i="12" s="1"/>
  <c r="J99" i="12" s="1"/>
  <c r="BK244" i="12"/>
  <c r="J244" i="12"/>
  <c r="J101" i="12"/>
  <c r="BK296" i="12"/>
  <c r="BK432" i="12"/>
  <c r="J432" i="12" s="1"/>
  <c r="J104" i="12" s="1"/>
  <c r="R825" i="12"/>
  <c r="P134" i="13"/>
  <c r="P480" i="13"/>
  <c r="P560" i="13"/>
  <c r="R697" i="13"/>
  <c r="T720" i="13"/>
  <c r="P762" i="13"/>
  <c r="R1510" i="13"/>
  <c r="R1509" i="13" s="1"/>
  <c r="R1508" i="13" s="1"/>
  <c r="BK1520" i="13"/>
  <c r="J1520" i="13"/>
  <c r="J110" i="13" s="1"/>
  <c r="R1530" i="13"/>
  <c r="R1529" i="13" s="1"/>
  <c r="T131" i="14"/>
  <c r="T408" i="14"/>
  <c r="P452" i="14"/>
  <c r="R459" i="14"/>
  <c r="R797" i="14"/>
  <c r="P808" i="14"/>
  <c r="P807" i="14"/>
  <c r="BK815" i="14"/>
  <c r="J815" i="14"/>
  <c r="J107" i="14" s="1"/>
  <c r="BK823" i="14"/>
  <c r="J823" i="14" s="1"/>
  <c r="J109" i="14" s="1"/>
  <c r="T129" i="15"/>
  <c r="P199" i="15"/>
  <c r="R212" i="15"/>
  <c r="BK219" i="15"/>
  <c r="J219" i="15" s="1"/>
  <c r="J101" i="15" s="1"/>
  <c r="P132" i="16"/>
  <c r="BK365" i="16"/>
  <c r="J365" i="16" s="1"/>
  <c r="J99" i="16" s="1"/>
  <c r="BK448" i="16"/>
  <c r="J448" i="16"/>
  <c r="J100" i="16"/>
  <c r="BK475" i="16"/>
  <c r="J475" i="16" s="1"/>
  <c r="J101" i="16" s="1"/>
  <c r="BK482" i="16"/>
  <c r="J482" i="16"/>
  <c r="J102" i="16" s="1"/>
  <c r="P482" i="16"/>
  <c r="P489" i="16"/>
  <c r="P1055" i="16"/>
  <c r="BK1281" i="16"/>
  <c r="BK1280" i="16"/>
  <c r="J1280" i="16"/>
  <c r="J107" i="16"/>
  <c r="T1293" i="16"/>
  <c r="T1292" i="16"/>
  <c r="P129" i="17"/>
  <c r="P394" i="17"/>
  <c r="BK401" i="17"/>
  <c r="J401" i="17"/>
  <c r="J100" i="17" s="1"/>
  <c r="T408" i="17"/>
  <c r="R627" i="17"/>
  <c r="BK636" i="17"/>
  <c r="BK635" i="17"/>
  <c r="J635" i="17"/>
  <c r="J104" i="17" s="1"/>
  <c r="T680" i="17"/>
  <c r="T679" i="17" s="1"/>
  <c r="T131" i="18"/>
  <c r="T130" i="18" s="1"/>
  <c r="T129" i="18" s="1"/>
  <c r="R214" i="18"/>
  <c r="T229" i="18"/>
  <c r="BK236" i="18"/>
  <c r="J236" i="18"/>
  <c r="J101" i="18"/>
  <c r="R296" i="18"/>
  <c r="R295" i="18" s="1"/>
  <c r="BK123" i="19"/>
  <c r="BK122" i="19" s="1"/>
  <c r="J122" i="19" s="1"/>
  <c r="J97" i="19" s="1"/>
  <c r="T135" i="19"/>
  <c r="BK154" i="19"/>
  <c r="J154" i="19"/>
  <c r="J101" i="19" s="1"/>
  <c r="R123" i="20"/>
  <c r="R122" i="20" s="1"/>
  <c r="BK135" i="20"/>
  <c r="J135" i="20"/>
  <c r="J100" i="20"/>
  <c r="BK220" i="20"/>
  <c r="J220" i="20"/>
  <c r="J101" i="20" s="1"/>
  <c r="BK123" i="21"/>
  <c r="J123" i="21" s="1"/>
  <c r="J98" i="21" s="1"/>
  <c r="T135" i="21"/>
  <c r="T178" i="21"/>
  <c r="R123" i="22"/>
  <c r="R122" i="22"/>
  <c r="P135" i="22"/>
  <c r="P134" i="22"/>
  <c r="BK188" i="22"/>
  <c r="J188" i="22"/>
  <c r="J101" i="22" s="1"/>
  <c r="BK122" i="23"/>
  <c r="J122" i="23" s="1"/>
  <c r="J98" i="23" s="1"/>
  <c r="BK122" i="24"/>
  <c r="J122" i="24" s="1"/>
  <c r="J98" i="24" s="1"/>
  <c r="BK122" i="25"/>
  <c r="J122" i="25"/>
  <c r="J98" i="25"/>
  <c r="R122" i="26"/>
  <c r="R118" i="26"/>
  <c r="BK122" i="27"/>
  <c r="J122" i="27"/>
  <c r="J98" i="27" s="1"/>
  <c r="BK122" i="28"/>
  <c r="J122" i="28" s="1"/>
  <c r="J98" i="28" s="1"/>
  <c r="BK130" i="29"/>
  <c r="J130" i="29"/>
  <c r="J98" i="29"/>
  <c r="BK260" i="29"/>
  <c r="J260" i="29" s="1"/>
  <c r="J99" i="29" s="1"/>
  <c r="BK290" i="29"/>
  <c r="J290" i="29"/>
  <c r="J102" i="29" s="1"/>
  <c r="P311" i="29"/>
  <c r="P310" i="29" s="1"/>
  <c r="R318" i="29"/>
  <c r="BK450" i="29"/>
  <c r="J450" i="29"/>
  <c r="J107" i="29"/>
  <c r="T460" i="29"/>
  <c r="BK130" i="30"/>
  <c r="J130" i="30"/>
  <c r="J98" i="30" s="1"/>
  <c r="R256" i="30"/>
  <c r="BK284" i="30"/>
  <c r="J284" i="30"/>
  <c r="J102" i="30" s="1"/>
  <c r="P305" i="30"/>
  <c r="T312" i="30"/>
  <c r="BK423" i="30"/>
  <c r="J423" i="30"/>
  <c r="J107" i="30"/>
  <c r="T132" i="31"/>
  <c r="BK232" i="31"/>
  <c r="J232" i="31" s="1"/>
  <c r="J99" i="31" s="1"/>
  <c r="P282" i="31"/>
  <c r="T440" i="31"/>
  <c r="BK501" i="31"/>
  <c r="J501" i="31" s="1"/>
  <c r="J104" i="31" s="1"/>
  <c r="P546" i="31"/>
  <c r="T634" i="31"/>
  <c r="T633" i="31"/>
  <c r="R642" i="31"/>
  <c r="R641" i="31"/>
  <c r="BK130" i="32"/>
  <c r="J130" i="32"/>
  <c r="J99" i="32" s="1"/>
  <c r="T130" i="32"/>
  <c r="T122" i="32" s="1"/>
  <c r="T121" i="32" s="1"/>
  <c r="R179" i="32"/>
  <c r="R123" i="33"/>
  <c r="BK141" i="33"/>
  <c r="J141" i="33"/>
  <c r="J99" i="33" s="1"/>
  <c r="P190" i="33"/>
  <c r="T125" i="34"/>
  <c r="T124" i="34"/>
  <c r="R132" i="34"/>
  <c r="T162" i="34"/>
  <c r="R178" i="34"/>
  <c r="R206" i="34"/>
  <c r="T116" i="35"/>
  <c r="BK123" i="36"/>
  <c r="J123" i="36"/>
  <c r="J98" i="36"/>
  <c r="P135" i="36"/>
  <c r="P134" i="36"/>
  <c r="R146" i="36"/>
  <c r="T123" i="37"/>
  <c r="T122" i="37" s="1"/>
  <c r="T135" i="37"/>
  <c r="T158" i="37"/>
  <c r="BK116" i="38"/>
  <c r="J116" i="38" s="1"/>
  <c r="P123" i="39"/>
  <c r="T132" i="39"/>
  <c r="T185" i="39"/>
  <c r="T202" i="39"/>
  <c r="BK123" i="40"/>
  <c r="J123" i="40"/>
  <c r="J98" i="40" s="1"/>
  <c r="BK151" i="40"/>
  <c r="J151" i="40" s="1"/>
  <c r="J100" i="40" s="1"/>
  <c r="T125" i="41"/>
  <c r="R156" i="41"/>
  <c r="P175" i="41"/>
  <c r="T186" i="41"/>
  <c r="T196" i="41"/>
  <c r="P206" i="41"/>
  <c r="R123" i="42"/>
  <c r="R140" i="42"/>
  <c r="R165" i="42"/>
  <c r="P174" i="42"/>
  <c r="BK309" i="42"/>
  <c r="J309" i="42"/>
  <c r="J101" i="42" s="1"/>
  <c r="P309" i="42"/>
  <c r="R127" i="2"/>
  <c r="R126" i="2"/>
  <c r="R125" i="2" s="1"/>
  <c r="T149" i="2"/>
  <c r="T160" i="2"/>
  <c r="T122" i="3"/>
  <c r="T153" i="3"/>
  <c r="T166" i="3"/>
  <c r="BK127" i="4"/>
  <c r="J127" i="4" s="1"/>
  <c r="J98" i="4" s="1"/>
  <c r="BK256" i="4"/>
  <c r="J256" i="4"/>
  <c r="J101" i="4"/>
  <c r="BK318" i="4"/>
  <c r="J318" i="4"/>
  <c r="J102" i="4" s="1"/>
  <c r="T456" i="4"/>
  <c r="T329" i="4" s="1"/>
  <c r="P124" i="5"/>
  <c r="BK255" i="5"/>
  <c r="J255" i="5" s="1"/>
  <c r="J99" i="5" s="1"/>
  <c r="R416" i="5"/>
  <c r="P464" i="5"/>
  <c r="P123" i="6"/>
  <c r="P122" i="6" s="1"/>
  <c r="P121" i="6" s="1"/>
  <c r="AU99" i="1" s="1"/>
  <c r="R145" i="6"/>
  <c r="R163" i="6"/>
  <c r="T124" i="7"/>
  <c r="P212" i="7"/>
  <c r="R265" i="7"/>
  <c r="R278" i="7"/>
  <c r="R125" i="8"/>
  <c r="R179" i="8"/>
  <c r="T122" i="9"/>
  <c r="T121" i="9" s="1"/>
  <c r="T120" i="9" s="1"/>
  <c r="R370" i="9"/>
  <c r="T123" i="10"/>
  <c r="T122" i="10"/>
  <c r="R137" i="10"/>
  <c r="R136" i="10" s="1"/>
  <c r="BK150" i="10"/>
  <c r="J150" i="10"/>
  <c r="J101" i="10"/>
  <c r="T132" i="11"/>
  <c r="T131" i="11"/>
  <c r="R178" i="11"/>
  <c r="BK204" i="11"/>
  <c r="J204" i="11" s="1"/>
  <c r="J100" i="11" s="1"/>
  <c r="BK279" i="11"/>
  <c r="J279" i="11" s="1"/>
  <c r="J105" i="11" s="1"/>
  <c r="P454" i="11"/>
  <c r="P1042" i="11"/>
  <c r="T1183" i="11"/>
  <c r="T1182" i="11" s="1"/>
  <c r="T129" i="12"/>
  <c r="T172" i="12"/>
  <c r="R244" i="12"/>
  <c r="R243" i="12" s="1"/>
  <c r="T296" i="12"/>
  <c r="R432" i="12"/>
  <c r="BK825" i="12"/>
  <c r="J825" i="12"/>
  <c r="J105" i="12"/>
  <c r="T134" i="13"/>
  <c r="T133" i="13" s="1"/>
  <c r="T132" i="13" s="1"/>
  <c r="R480" i="13"/>
  <c r="T560" i="13"/>
  <c r="P697" i="13"/>
  <c r="R720" i="13"/>
  <c r="R762" i="13"/>
  <c r="T1510" i="13"/>
  <c r="T1509" i="13" s="1"/>
  <c r="T1508" i="13" s="1"/>
  <c r="R1520" i="13"/>
  <c r="R1519" i="13"/>
  <c r="P1530" i="13"/>
  <c r="P1529" i="13"/>
  <c r="P131" i="14"/>
  <c r="P130" i="14"/>
  <c r="P129" i="14" s="1"/>
  <c r="AU107" i="1" s="1"/>
  <c r="P408" i="14"/>
  <c r="BK452" i="14"/>
  <c r="J452" i="14" s="1"/>
  <c r="J101" i="14" s="1"/>
  <c r="T452" i="14"/>
  <c r="T459" i="14"/>
  <c r="T797" i="14"/>
  <c r="R808" i="14"/>
  <c r="R807" i="14" s="1"/>
  <c r="T815" i="14"/>
  <c r="R823" i="14"/>
  <c r="R822" i="14"/>
  <c r="BK129" i="15"/>
  <c r="J129" i="15" s="1"/>
  <c r="J98" i="15" s="1"/>
  <c r="BK199" i="15"/>
  <c r="J199" i="15"/>
  <c r="J99" i="15"/>
  <c r="BK212" i="15"/>
  <c r="J212" i="15"/>
  <c r="J100" i="15" s="1"/>
  <c r="R219" i="15"/>
  <c r="R132" i="16"/>
  <c r="P365" i="16"/>
  <c r="T448" i="16"/>
  <c r="R475" i="16"/>
  <c r="R482" i="16"/>
  <c r="R489" i="16"/>
  <c r="T1055" i="16"/>
  <c r="P1281" i="16"/>
  <c r="P1280" i="16" s="1"/>
  <c r="P1279" i="16" s="1"/>
  <c r="BK1293" i="16"/>
  <c r="J1293" i="16"/>
  <c r="J110" i="16"/>
  <c r="BK129" i="17"/>
  <c r="J129" i="17" s="1"/>
  <c r="J98" i="17" s="1"/>
  <c r="BK394" i="17"/>
  <c r="J394" i="17"/>
  <c r="J99" i="17" s="1"/>
  <c r="P401" i="17"/>
  <c r="BK408" i="17"/>
  <c r="J408" i="17"/>
  <c r="J101" i="17" s="1"/>
  <c r="BK627" i="17"/>
  <c r="J627" i="17"/>
  <c r="J102" i="17" s="1"/>
  <c r="T636" i="17"/>
  <c r="T635" i="17"/>
  <c r="P680" i="17"/>
  <c r="P679" i="17"/>
  <c r="P131" i="18"/>
  <c r="P130" i="18"/>
  <c r="P129" i="18" s="1"/>
  <c r="AU111" i="1" s="1"/>
  <c r="BK214" i="18"/>
  <c r="J214" i="18"/>
  <c r="J99" i="18"/>
  <c r="R229" i="18"/>
  <c r="P236" i="18"/>
  <c r="P296" i="18"/>
  <c r="P295" i="18"/>
  <c r="R123" i="19"/>
  <c r="R122" i="19" s="1"/>
  <c r="BK135" i="19"/>
  <c r="J135" i="19" s="1"/>
  <c r="J100" i="19" s="1"/>
  <c r="T154" i="19"/>
  <c r="P123" i="20"/>
  <c r="P122" i="20"/>
  <c r="R135" i="20"/>
  <c r="R134" i="20" s="1"/>
  <c r="P220" i="20"/>
  <c r="T123" i="21"/>
  <c r="T122" i="21"/>
  <c r="R135" i="21"/>
  <c r="R134" i="21"/>
  <c r="P178" i="21"/>
  <c r="BK123" i="22"/>
  <c r="J123" i="22" s="1"/>
  <c r="J98" i="22" s="1"/>
  <c r="T135" i="22"/>
  <c r="T134" i="22" s="1"/>
  <c r="R188" i="22"/>
  <c r="R122" i="23"/>
  <c r="R118" i="23"/>
  <c r="P122" i="24"/>
  <c r="P118" i="24" s="1"/>
  <c r="AU117" i="1" s="1"/>
  <c r="P122" i="25"/>
  <c r="P118" i="25"/>
  <c r="AU118" i="1" s="1"/>
  <c r="P122" i="26"/>
  <c r="P118" i="26"/>
  <c r="AU119" i="1" s="1"/>
  <c r="R122" i="27"/>
  <c r="R118" i="27"/>
  <c r="T122" i="28"/>
  <c r="T118" i="28"/>
  <c r="P130" i="29"/>
  <c r="T260" i="29"/>
  <c r="T290" i="29"/>
  <c r="BK311" i="29"/>
  <c r="J311" i="29" s="1"/>
  <c r="J105" i="29" s="1"/>
  <c r="T318" i="29"/>
  <c r="T450" i="29"/>
  <c r="P460" i="29"/>
  <c r="P130" i="30"/>
  <c r="P129" i="30"/>
  <c r="T256" i="30"/>
  <c r="R284" i="30"/>
  <c r="BK305" i="30"/>
  <c r="J305" i="30"/>
  <c r="J105" i="30"/>
  <c r="R312" i="30"/>
  <c r="P423" i="30"/>
  <c r="P132" i="31"/>
  <c r="P232" i="31"/>
  <c r="P131" i="31" s="1"/>
  <c r="T282" i="31"/>
  <c r="BK440" i="31"/>
  <c r="J440" i="31" s="1"/>
  <c r="J103" i="31" s="1"/>
  <c r="T501" i="31"/>
  <c r="R546" i="31"/>
  <c r="P634" i="31"/>
  <c r="P633" i="31" s="1"/>
  <c r="T642" i="31"/>
  <c r="T641" i="31"/>
  <c r="R130" i="32"/>
  <c r="R122" i="32"/>
  <c r="R121" i="32" s="1"/>
  <c r="T179" i="32"/>
  <c r="BK123" i="33"/>
  <c r="J123" i="33"/>
  <c r="J98" i="33" s="1"/>
  <c r="R141" i="33"/>
  <c r="BK190" i="33"/>
  <c r="J190" i="33" s="1"/>
  <c r="J100" i="33" s="1"/>
  <c r="R125" i="34"/>
  <c r="R124" i="34"/>
  <c r="P132" i="34"/>
  <c r="P131" i="34" s="1"/>
  <c r="BK162" i="34"/>
  <c r="J162" i="34" s="1"/>
  <c r="J101" i="34" s="1"/>
  <c r="T178" i="34"/>
  <c r="T206" i="34"/>
  <c r="R116" i="35"/>
  <c r="T123" i="36"/>
  <c r="T122" i="36" s="1"/>
  <c r="R135" i="36"/>
  <c r="R134" i="36"/>
  <c r="T146" i="36"/>
  <c r="BK123" i="37"/>
  <c r="J123" i="37"/>
  <c r="J98" i="37" s="1"/>
  <c r="BK135" i="37"/>
  <c r="J135" i="37" s="1"/>
  <c r="J100" i="37" s="1"/>
  <c r="R158" i="37"/>
  <c r="R116" i="38"/>
  <c r="BK123" i="39"/>
  <c r="J123" i="39" s="1"/>
  <c r="J97" i="39" s="1"/>
  <c r="R132" i="39"/>
  <c r="R185" i="39"/>
  <c r="P202" i="39"/>
  <c r="R123" i="40"/>
  <c r="P151" i="40"/>
  <c r="P125" i="41"/>
  <c r="P156" i="41"/>
  <c r="T175" i="41"/>
  <c r="P186" i="41"/>
  <c r="P196" i="41"/>
  <c r="T206" i="41"/>
  <c r="T123" i="42"/>
  <c r="T140" i="42"/>
  <c r="T165" i="42"/>
  <c r="T174" i="42"/>
  <c r="R309" i="42"/>
  <c r="T309" i="42"/>
  <c r="BK146" i="2"/>
  <c r="J146" i="2" s="1"/>
  <c r="J99" i="2" s="1"/>
  <c r="BK165" i="2"/>
  <c r="J165" i="2"/>
  <c r="J102" i="2"/>
  <c r="BK175" i="2"/>
  <c r="J175" i="2"/>
  <c r="J105" i="2" s="1"/>
  <c r="BK548" i="4"/>
  <c r="J548" i="4" s="1"/>
  <c r="J105" i="4" s="1"/>
  <c r="BK531" i="5"/>
  <c r="J531" i="5" s="1"/>
  <c r="J102" i="5" s="1"/>
  <c r="BK401" i="14"/>
  <c r="J401" i="14"/>
  <c r="J99" i="14"/>
  <c r="BK286" i="15"/>
  <c r="J286" i="15"/>
  <c r="J107" i="15" s="1"/>
  <c r="BK119" i="23"/>
  <c r="J119" i="23" s="1"/>
  <c r="J97" i="23" s="1"/>
  <c r="BK119" i="24"/>
  <c r="J119" i="24" s="1"/>
  <c r="J97" i="24" s="1"/>
  <c r="BK119" i="28"/>
  <c r="J119" i="28"/>
  <c r="J97" i="28"/>
  <c r="BK630" i="31"/>
  <c r="J630" i="31"/>
  <c r="J106" i="31" s="1"/>
  <c r="BK252" i="4"/>
  <c r="J252" i="4" s="1"/>
  <c r="J100" i="4" s="1"/>
  <c r="BK302" i="7"/>
  <c r="J302" i="7" s="1"/>
  <c r="J102" i="7" s="1"/>
  <c r="BK166" i="8"/>
  <c r="J166" i="8"/>
  <c r="J99" i="8"/>
  <c r="BK1208" i="11"/>
  <c r="J1208" i="11"/>
  <c r="J110" i="11" s="1"/>
  <c r="BK915" i="12"/>
  <c r="J915" i="12" s="1"/>
  <c r="J107" i="12" s="1"/>
  <c r="BK1505" i="13"/>
  <c r="J1505" i="13" s="1"/>
  <c r="J105" i="13" s="1"/>
  <c r="BK804" i="14"/>
  <c r="J804" i="14"/>
  <c r="J104" i="14"/>
  <c r="BK1276" i="16"/>
  <c r="J1276" i="16"/>
  <c r="J105" i="16" s="1"/>
  <c r="BK119" i="26"/>
  <c r="J119" i="26" s="1"/>
  <c r="J97" i="26" s="1"/>
  <c r="BK278" i="30"/>
  <c r="J278" i="30" s="1"/>
  <c r="J100" i="30" s="1"/>
  <c r="BK281" i="30"/>
  <c r="J281" i="30"/>
  <c r="J101" i="30"/>
  <c r="BK235" i="32"/>
  <c r="J235" i="32"/>
  <c r="J101" i="32" s="1"/>
  <c r="BK193" i="41"/>
  <c r="J193" i="41" s="1"/>
  <c r="J101" i="41" s="1"/>
  <c r="BK203" i="41"/>
  <c r="J203" i="41"/>
  <c r="J103" i="41" s="1"/>
  <c r="BK187" i="6"/>
  <c r="J187" i="6"/>
  <c r="J101" i="6"/>
  <c r="BK289" i="8"/>
  <c r="J289" i="8"/>
  <c r="J101" i="8" s="1"/>
  <c r="BK293" i="8"/>
  <c r="J293" i="8" s="1"/>
  <c r="J103" i="8" s="1"/>
  <c r="BK381" i="9"/>
  <c r="J381" i="9"/>
  <c r="J100" i="9" s="1"/>
  <c r="BK277" i="15"/>
  <c r="J277" i="15"/>
  <c r="J102" i="15"/>
  <c r="BK287" i="18"/>
  <c r="J287" i="18"/>
  <c r="J102" i="18" s="1"/>
  <c r="BK292" i="18"/>
  <c r="J292" i="18" s="1"/>
  <c r="J105" i="18" s="1"/>
  <c r="BK119" i="27"/>
  <c r="BK118" i="27"/>
  <c r="J118" i="27" s="1"/>
  <c r="BK284" i="29"/>
  <c r="J284" i="29"/>
  <c r="J100" i="29" s="1"/>
  <c r="BK287" i="29"/>
  <c r="J287" i="29" s="1"/>
  <c r="J101" i="29" s="1"/>
  <c r="BK307" i="29"/>
  <c r="J307" i="29"/>
  <c r="J103" i="29"/>
  <c r="BK301" i="30"/>
  <c r="J301" i="30" s="1"/>
  <c r="J103" i="30" s="1"/>
  <c r="BK262" i="31"/>
  <c r="J262" i="31"/>
  <c r="J100" i="31" s="1"/>
  <c r="BK266" i="31"/>
  <c r="J266" i="31" s="1"/>
  <c r="J101" i="31" s="1"/>
  <c r="BK142" i="40"/>
  <c r="J142" i="40"/>
  <c r="J99" i="40"/>
  <c r="BK178" i="40"/>
  <c r="J178" i="40" s="1"/>
  <c r="J101" i="40" s="1"/>
  <c r="BK233" i="4"/>
  <c r="J233" i="4"/>
  <c r="J99" i="4" s="1"/>
  <c r="BK329" i="4"/>
  <c r="J329" i="4" s="1"/>
  <c r="J103" i="4" s="1"/>
  <c r="BK261" i="11"/>
  <c r="J261" i="11"/>
  <c r="J103" i="11"/>
  <c r="BK282" i="15"/>
  <c r="J282" i="15" s="1"/>
  <c r="J105" i="15" s="1"/>
  <c r="BK632" i="17"/>
  <c r="J632" i="17"/>
  <c r="J103" i="17" s="1"/>
  <c r="BK312" i="18"/>
  <c r="J312" i="18" s="1"/>
  <c r="J109" i="18" s="1"/>
  <c r="BK119" i="25"/>
  <c r="J119" i="25"/>
  <c r="J97" i="25"/>
  <c r="BK433" i="30"/>
  <c r="J433" i="30" s="1"/>
  <c r="J108" i="30" s="1"/>
  <c r="BK123" i="32"/>
  <c r="BK122" i="32" s="1"/>
  <c r="J122" i="32" s="1"/>
  <c r="J97" i="32" s="1"/>
  <c r="J123" i="32"/>
  <c r="J98" i="32" s="1"/>
  <c r="BK243" i="33"/>
  <c r="J243" i="33" s="1"/>
  <c r="J101" i="33" s="1"/>
  <c r="BK209" i="39"/>
  <c r="J209" i="39"/>
  <c r="J101" i="39"/>
  <c r="BK212" i="39"/>
  <c r="J212" i="39" s="1"/>
  <c r="J102" i="39" s="1"/>
  <c r="BK314" i="42"/>
  <c r="J314" i="42"/>
  <c r="J102" i="42" s="1"/>
  <c r="F91" i="42"/>
  <c r="J92" i="42"/>
  <c r="BE134" i="42"/>
  <c r="BE136" i="42"/>
  <c r="BE138" i="42"/>
  <c r="BE143" i="42"/>
  <c r="BE145" i="42"/>
  <c r="BE153" i="42"/>
  <c r="BE155" i="42"/>
  <c r="BE161" i="42"/>
  <c r="BE163" i="42"/>
  <c r="BE166" i="42"/>
  <c r="BE168" i="42"/>
  <c r="BE172" i="42"/>
  <c r="BE175" i="42"/>
  <c r="BE183" i="42"/>
  <c r="BE193" i="42"/>
  <c r="BE209" i="42"/>
  <c r="BE211" i="42"/>
  <c r="BE213" i="42"/>
  <c r="BE221" i="42"/>
  <c r="BE241" i="42"/>
  <c r="BE243" i="42"/>
  <c r="BE247" i="42"/>
  <c r="BE265" i="42"/>
  <c r="BE271" i="42"/>
  <c r="BE277" i="42"/>
  <c r="BE281" i="42"/>
  <c r="BE287" i="42"/>
  <c r="BE291" i="42"/>
  <c r="BE295" i="42"/>
  <c r="BE297" i="42"/>
  <c r="BE312" i="42"/>
  <c r="BK124" i="41"/>
  <c r="J124" i="41"/>
  <c r="J96" i="41" s="1"/>
  <c r="J91" i="42"/>
  <c r="BE147" i="42"/>
  <c r="BE149" i="42"/>
  <c r="BE151" i="42"/>
  <c r="BE157" i="42"/>
  <c r="BE179" i="42"/>
  <c r="BE185" i="42"/>
  <c r="BE187" i="42"/>
  <c r="BE189" i="42"/>
  <c r="BE195" i="42"/>
  <c r="BE207" i="42"/>
  <c r="BE219" i="42"/>
  <c r="BE229" i="42"/>
  <c r="BE231" i="42"/>
  <c r="BE233" i="42"/>
  <c r="BE257" i="42"/>
  <c r="BE259" i="42"/>
  <c r="BE261" i="42"/>
  <c r="BE273" i="42"/>
  <c r="BE283" i="42"/>
  <c r="BE285" i="42"/>
  <c r="BE289" i="42"/>
  <c r="BE299" i="42"/>
  <c r="BE301" i="42"/>
  <c r="BE303" i="42"/>
  <c r="E85" i="42"/>
  <c r="F92" i="42"/>
  <c r="J116" i="42"/>
  <c r="BE124" i="42"/>
  <c r="BE130" i="42"/>
  <c r="BE132" i="42"/>
  <c r="BE170" i="42"/>
  <c r="BE181" i="42"/>
  <c r="BE191" i="42"/>
  <c r="BE197" i="42"/>
  <c r="BE203" i="42"/>
  <c r="BE205" i="42"/>
  <c r="BE235" i="42"/>
  <c r="BE245" i="42"/>
  <c r="BE253" i="42"/>
  <c r="BE255" i="42"/>
  <c r="BE263" i="42"/>
  <c r="BE267" i="42"/>
  <c r="BE279" i="42"/>
  <c r="BE293" i="42"/>
  <c r="BE305" i="42"/>
  <c r="BE307" i="42"/>
  <c r="BE310" i="42"/>
  <c r="BE315" i="42"/>
  <c r="BE126" i="42"/>
  <c r="BE128" i="42"/>
  <c r="BE141" i="42"/>
  <c r="BE159" i="42"/>
  <c r="BE177" i="42"/>
  <c r="BE199" i="42"/>
  <c r="BE201" i="42"/>
  <c r="BE215" i="42"/>
  <c r="BE217" i="42"/>
  <c r="BE223" i="42"/>
  <c r="BE225" i="42"/>
  <c r="BE227" i="42"/>
  <c r="BE237" i="42"/>
  <c r="BE239" i="42"/>
  <c r="BE249" i="42"/>
  <c r="BE251" i="42"/>
  <c r="BE269" i="42"/>
  <c r="BE275" i="42"/>
  <c r="J89" i="41"/>
  <c r="F92" i="41"/>
  <c r="BE204" i="41"/>
  <c r="BE211" i="41"/>
  <c r="BE213" i="41"/>
  <c r="F91" i="41"/>
  <c r="J92" i="41"/>
  <c r="J120" i="41"/>
  <c r="BE130" i="41"/>
  <c r="BE132" i="41"/>
  <c r="BE152" i="41"/>
  <c r="BE163" i="41"/>
  <c r="BE176" i="41"/>
  <c r="BE191" i="41"/>
  <c r="BE209" i="41"/>
  <c r="BE221" i="41"/>
  <c r="E85" i="41"/>
  <c r="BE126" i="41"/>
  <c r="BE128" i="41"/>
  <c r="BE136" i="41"/>
  <c r="BE150" i="41"/>
  <c r="BE154" i="41"/>
  <c r="BE171" i="41"/>
  <c r="BE178" i="41"/>
  <c r="BE182" i="41"/>
  <c r="BE201" i="41"/>
  <c r="BE215" i="41"/>
  <c r="BE217" i="41"/>
  <c r="BE223" i="41"/>
  <c r="BE138" i="41"/>
  <c r="BE140" i="41"/>
  <c r="BE144" i="41"/>
  <c r="BE146" i="41"/>
  <c r="BE148" i="41"/>
  <c r="BE157" i="41"/>
  <c r="BE159" i="41"/>
  <c r="BE161" i="41"/>
  <c r="BE165" i="41"/>
  <c r="BE167" i="41"/>
  <c r="BE169" i="41"/>
  <c r="BE173" i="41"/>
  <c r="BE180" i="41"/>
  <c r="BE184" i="41"/>
  <c r="BE187" i="41"/>
  <c r="BE189" i="41"/>
  <c r="BE194" i="41"/>
  <c r="BE197" i="41"/>
  <c r="BE199" i="41"/>
  <c r="BE207" i="41"/>
  <c r="BE219" i="41"/>
  <c r="BE225" i="41"/>
  <c r="E85" i="40"/>
  <c r="J89" i="40"/>
  <c r="F92" i="40"/>
  <c r="F117" i="40"/>
  <c r="J118" i="40"/>
  <c r="BE132" i="40"/>
  <c r="BE152" i="40"/>
  <c r="BE154" i="40"/>
  <c r="BE160" i="40"/>
  <c r="BE170" i="40"/>
  <c r="BE176" i="40"/>
  <c r="BK122" i="39"/>
  <c r="J122" i="39" s="1"/>
  <c r="J96" i="39" s="1"/>
  <c r="BE124" i="40"/>
  <c r="BE135" i="40"/>
  <c r="BE143" i="40"/>
  <c r="BE162" i="40"/>
  <c r="BE165" i="40"/>
  <c r="BE169" i="40"/>
  <c r="BE173" i="40"/>
  <c r="BE179" i="40"/>
  <c r="J91" i="40"/>
  <c r="BE139" i="40"/>
  <c r="BE155" i="40"/>
  <c r="BE161" i="40"/>
  <c r="BE166" i="40"/>
  <c r="BE174" i="40"/>
  <c r="F92" i="39"/>
  <c r="J119" i="39"/>
  <c r="BE128" i="39"/>
  <c r="BE141" i="39"/>
  <c r="BE159" i="39"/>
  <c r="BE163" i="39"/>
  <c r="E85" i="39"/>
  <c r="J89" i="39"/>
  <c r="BE130" i="39"/>
  <c r="BE137" i="39"/>
  <c r="BE143" i="39"/>
  <c r="BE149" i="39"/>
  <c r="BE157" i="39"/>
  <c r="BE186" i="39"/>
  <c r="BE190" i="39"/>
  <c r="BE192" i="39"/>
  <c r="BE194" i="39"/>
  <c r="BE203" i="39"/>
  <c r="F91" i="39"/>
  <c r="J118" i="39"/>
  <c r="BE126" i="39"/>
  <c r="BE139" i="39"/>
  <c r="BE145" i="39"/>
  <c r="BE153" i="39"/>
  <c r="BE155" i="39"/>
  <c r="BE161" i="39"/>
  <c r="BE165" i="39"/>
  <c r="BE167" i="39"/>
  <c r="BE179" i="39"/>
  <c r="BE183" i="39"/>
  <c r="BE188" i="39"/>
  <c r="BE210" i="39"/>
  <c r="BE213" i="39"/>
  <c r="BE124" i="39"/>
  <c r="BE133" i="39"/>
  <c r="BE135" i="39"/>
  <c r="BE151" i="39"/>
  <c r="BE169" i="39"/>
  <c r="BE171" i="39"/>
  <c r="BE173" i="39"/>
  <c r="BE177" i="39"/>
  <c r="BE198" i="39"/>
  <c r="BE205" i="39"/>
  <c r="BE207" i="39"/>
  <c r="J91" i="38"/>
  <c r="E106" i="38"/>
  <c r="J113" i="38"/>
  <c r="BE141" i="38"/>
  <c r="BE157" i="38"/>
  <c r="BE173" i="38"/>
  <c r="BE175" i="38"/>
  <c r="BE183" i="38"/>
  <c r="BE185" i="38"/>
  <c r="BE193" i="38"/>
  <c r="BE205" i="38"/>
  <c r="BE207" i="38"/>
  <c r="BE209" i="38"/>
  <c r="BE221" i="38"/>
  <c r="BE223" i="38"/>
  <c r="BE229" i="38"/>
  <c r="BE233" i="38"/>
  <c r="BE235" i="38"/>
  <c r="BE239" i="38"/>
  <c r="BE241" i="38"/>
  <c r="BE243" i="38"/>
  <c r="J110" i="38"/>
  <c r="F113" i="38"/>
  <c r="BE117" i="38"/>
  <c r="BE127" i="38"/>
  <c r="BE129" i="38"/>
  <c r="BE145" i="38"/>
  <c r="BE153" i="38"/>
  <c r="BE159" i="38"/>
  <c r="BE161" i="38"/>
  <c r="BE163" i="38"/>
  <c r="BE177" i="38"/>
  <c r="BE179" i="38"/>
  <c r="BE181" i="38"/>
  <c r="BE187" i="38"/>
  <c r="BE189" i="38"/>
  <c r="BE201" i="38"/>
  <c r="BE203" i="38"/>
  <c r="F112" i="38"/>
  <c r="BE133" i="38"/>
  <c r="BE139" i="38"/>
  <c r="BE143" i="38"/>
  <c r="BE147" i="38"/>
  <c r="BE171" i="38"/>
  <c r="BE195" i="38"/>
  <c r="BE211" i="38"/>
  <c r="BE215" i="38"/>
  <c r="BE217" i="38"/>
  <c r="BE219" i="38"/>
  <c r="BE237" i="38"/>
  <c r="BE119" i="38"/>
  <c r="BE121" i="38"/>
  <c r="BE123" i="38"/>
  <c r="BE125" i="38"/>
  <c r="BE131" i="38"/>
  <c r="BE135" i="38"/>
  <c r="BE137" i="38"/>
  <c r="BE149" i="38"/>
  <c r="BE151" i="38"/>
  <c r="BE155" i="38"/>
  <c r="BE165" i="38"/>
  <c r="BE167" i="38"/>
  <c r="BE169" i="38"/>
  <c r="BE191" i="38"/>
  <c r="BE197" i="38"/>
  <c r="BE199" i="38"/>
  <c r="BE213" i="38"/>
  <c r="BE225" i="38"/>
  <c r="BE227" i="38"/>
  <c r="BE231" i="38"/>
  <c r="J91" i="37"/>
  <c r="BE124" i="37"/>
  <c r="BE126" i="37"/>
  <c r="BE144" i="37"/>
  <c r="BE154" i="37"/>
  <c r="BE156" i="37"/>
  <c r="BE159" i="37"/>
  <c r="BE163" i="37"/>
  <c r="BE173" i="37"/>
  <c r="BE177" i="37"/>
  <c r="BE203" i="37"/>
  <c r="BE205" i="37"/>
  <c r="E85" i="37"/>
  <c r="J89" i="37"/>
  <c r="J92" i="37"/>
  <c r="F118" i="37"/>
  <c r="BE128" i="37"/>
  <c r="BE132" i="37"/>
  <c r="BE140" i="37"/>
  <c r="BE152" i="37"/>
  <c r="BE167" i="37"/>
  <c r="BE171" i="37"/>
  <c r="BE179" i="37"/>
  <c r="BE187" i="37"/>
  <c r="BE193" i="37"/>
  <c r="BE207" i="37"/>
  <c r="F117" i="37"/>
  <c r="BE138" i="37"/>
  <c r="BE175" i="37"/>
  <c r="BE183" i="37"/>
  <c r="BE185" i="37"/>
  <c r="BE189" i="37"/>
  <c r="BE191" i="37"/>
  <c r="BE195" i="37"/>
  <c r="BE199" i="37"/>
  <c r="BE130" i="37"/>
  <c r="BE136" i="37"/>
  <c r="BE142" i="37"/>
  <c r="BE146" i="37"/>
  <c r="BE148" i="37"/>
  <c r="BE150" i="37"/>
  <c r="BE161" i="37"/>
  <c r="BE165" i="37"/>
  <c r="BE169" i="37"/>
  <c r="BE181" i="37"/>
  <c r="BE197" i="37"/>
  <c r="BE201" i="37"/>
  <c r="F92" i="36"/>
  <c r="E111" i="36"/>
  <c r="F117" i="36"/>
  <c r="BE149" i="36"/>
  <c r="BE151" i="36"/>
  <c r="BE165" i="36"/>
  <c r="J92" i="36"/>
  <c r="J117" i="36"/>
  <c r="BE128" i="36"/>
  <c r="BE136" i="36"/>
  <c r="BE142" i="36"/>
  <c r="BE144" i="36"/>
  <c r="J115" i="36"/>
  <c r="BE126" i="36"/>
  <c r="BE132" i="36"/>
  <c r="BE140" i="36"/>
  <c r="BE147" i="36"/>
  <c r="BE153" i="36"/>
  <c r="BE155" i="36"/>
  <c r="BE159" i="36"/>
  <c r="BE161" i="36"/>
  <c r="BE167" i="36"/>
  <c r="BE169" i="36"/>
  <c r="BE124" i="36"/>
  <c r="BE130" i="36"/>
  <c r="BE138" i="36"/>
  <c r="BE157" i="36"/>
  <c r="BE163" i="36"/>
  <c r="J125" i="34"/>
  <c r="J98" i="34" s="1"/>
  <c r="J89" i="35"/>
  <c r="E106" i="35"/>
  <c r="F112" i="35"/>
  <c r="F113" i="35"/>
  <c r="BE125" i="35"/>
  <c r="BE127" i="35"/>
  <c r="BE139" i="35"/>
  <c r="BE147" i="35"/>
  <c r="BE149" i="35"/>
  <c r="BE159" i="35"/>
  <c r="BE169" i="35"/>
  <c r="BE171" i="35"/>
  <c r="BE191" i="35"/>
  <c r="BE195" i="35"/>
  <c r="J91" i="35"/>
  <c r="BE121" i="35"/>
  <c r="BE133" i="35"/>
  <c r="BE143" i="35"/>
  <c r="BE145" i="35"/>
  <c r="BE155" i="35"/>
  <c r="BE157" i="35"/>
  <c r="BE161" i="35"/>
  <c r="BE167" i="35"/>
  <c r="BE179" i="35"/>
  <c r="BE181" i="35"/>
  <c r="BE183" i="35"/>
  <c r="BE185" i="35"/>
  <c r="BE187" i="35"/>
  <c r="BE203" i="35"/>
  <c r="BE207" i="35"/>
  <c r="BE211" i="35"/>
  <c r="BE215" i="35"/>
  <c r="BE217" i="35"/>
  <c r="BE221" i="35"/>
  <c r="BE225" i="35"/>
  <c r="BE229" i="35"/>
  <c r="BE233" i="35"/>
  <c r="BE237" i="35"/>
  <c r="BE243" i="35"/>
  <c r="J92" i="35"/>
  <c r="BE119" i="35"/>
  <c r="BE137" i="35"/>
  <c r="BE141" i="35"/>
  <c r="BE151" i="35"/>
  <c r="BE165" i="35"/>
  <c r="BE173" i="35"/>
  <c r="BE175" i="35"/>
  <c r="BE177" i="35"/>
  <c r="BE189" i="35"/>
  <c r="BE201" i="35"/>
  <c r="BE205" i="35"/>
  <c r="BE213" i="35"/>
  <c r="BE219" i="35"/>
  <c r="BE223" i="35"/>
  <c r="BE231" i="35"/>
  <c r="BE235" i="35"/>
  <c r="BE239" i="35"/>
  <c r="BE245" i="35"/>
  <c r="BE249" i="35"/>
  <c r="BE117" i="35"/>
  <c r="BE123" i="35"/>
  <c r="BE129" i="35"/>
  <c r="BE131" i="35"/>
  <c r="BE135" i="35"/>
  <c r="BE153" i="35"/>
  <c r="BE163" i="35"/>
  <c r="BE193" i="35"/>
  <c r="BE197" i="35"/>
  <c r="BE199" i="35"/>
  <c r="BE209" i="35"/>
  <c r="BE227" i="35"/>
  <c r="BE241" i="35"/>
  <c r="BE247" i="35"/>
  <c r="J89" i="34"/>
  <c r="E113" i="34"/>
  <c r="F119" i="34"/>
  <c r="BE137" i="34"/>
  <c r="BE147" i="34"/>
  <c r="BE151" i="34"/>
  <c r="BE152" i="34"/>
  <c r="BE156" i="34"/>
  <c r="BE160" i="34"/>
  <c r="BE161" i="34"/>
  <c r="BE163" i="34"/>
  <c r="BE165" i="34"/>
  <c r="BE169" i="34"/>
  <c r="BE170" i="34"/>
  <c r="BE171" i="34"/>
  <c r="BE175" i="34"/>
  <c r="BE176" i="34"/>
  <c r="BE184" i="34"/>
  <c r="BE190" i="34"/>
  <c r="BE192" i="34"/>
  <c r="BE193" i="34"/>
  <c r="BE195" i="34"/>
  <c r="BE204" i="34"/>
  <c r="BE205" i="34"/>
  <c r="BE207" i="34"/>
  <c r="BE212" i="34"/>
  <c r="BE218" i="34"/>
  <c r="BE127" i="34"/>
  <c r="BE134" i="34"/>
  <c r="BE136" i="34"/>
  <c r="BE138" i="34"/>
  <c r="BE139" i="34"/>
  <c r="BE140" i="34"/>
  <c r="BE142" i="34"/>
  <c r="BE148" i="34"/>
  <c r="BE149" i="34"/>
  <c r="BE157" i="34"/>
  <c r="BE159" i="34"/>
  <c r="BE164" i="34"/>
  <c r="BE167" i="34"/>
  <c r="BE168" i="34"/>
  <c r="BE174" i="34"/>
  <c r="BE177" i="34"/>
  <c r="BE180" i="34"/>
  <c r="BE191" i="34"/>
  <c r="BE200" i="34"/>
  <c r="BE210" i="34"/>
  <c r="BE216" i="34"/>
  <c r="F92" i="34"/>
  <c r="BE128" i="34"/>
  <c r="BE129" i="34"/>
  <c r="BE133" i="34"/>
  <c r="BE135" i="34"/>
  <c r="BE146" i="34"/>
  <c r="BE150" i="34"/>
  <c r="BE166" i="34"/>
  <c r="BE172" i="34"/>
  <c r="BE173" i="34"/>
  <c r="BE179" i="34"/>
  <c r="BE181" i="34"/>
  <c r="BE182" i="34"/>
  <c r="BE183" i="34"/>
  <c r="BE187" i="34"/>
  <c r="BE188" i="34"/>
  <c r="BE194" i="34"/>
  <c r="BE196" i="34"/>
  <c r="BE197" i="34"/>
  <c r="BE201" i="34"/>
  <c r="BE202" i="34"/>
  <c r="BE208" i="34"/>
  <c r="BE209" i="34"/>
  <c r="BE213" i="34"/>
  <c r="BE214" i="34"/>
  <c r="BE217" i="34"/>
  <c r="BE219" i="34"/>
  <c r="BE126" i="34"/>
  <c r="BE130" i="34"/>
  <c r="BE141" i="34"/>
  <c r="BE143" i="34"/>
  <c r="BE144" i="34"/>
  <c r="BE145" i="34"/>
  <c r="BE153" i="34"/>
  <c r="BE154" i="34"/>
  <c r="BE155" i="34"/>
  <c r="BE158" i="34"/>
  <c r="BE185" i="34"/>
  <c r="BE186" i="34"/>
  <c r="BE189" i="34"/>
  <c r="BE198" i="34"/>
  <c r="BE199" i="34"/>
  <c r="BE203" i="34"/>
  <c r="BE211" i="34"/>
  <c r="BE215" i="34"/>
  <c r="BE220" i="34"/>
  <c r="BE221" i="34"/>
  <c r="BE222" i="34"/>
  <c r="J92" i="33"/>
  <c r="F117" i="33"/>
  <c r="BE124" i="33"/>
  <c r="BE162" i="33"/>
  <c r="BE172" i="33"/>
  <c r="BE180" i="33"/>
  <c r="BE187" i="33"/>
  <c r="J89" i="33"/>
  <c r="F118" i="33"/>
  <c r="BE148" i="33"/>
  <c r="BE154" i="33"/>
  <c r="BE168" i="33"/>
  <c r="BE183" i="33"/>
  <c r="BE194" i="33"/>
  <c r="BE231" i="33"/>
  <c r="BE240" i="33"/>
  <c r="J91" i="33"/>
  <c r="E111" i="33"/>
  <c r="BE127" i="33"/>
  <c r="BE135" i="33"/>
  <c r="BE165" i="33"/>
  <c r="BE206" i="33"/>
  <c r="BE221" i="33"/>
  <c r="BE226" i="33"/>
  <c r="BE237" i="33"/>
  <c r="BE130" i="33"/>
  <c r="BE133" i="33"/>
  <c r="BE142" i="33"/>
  <c r="BE191" i="33"/>
  <c r="BE213" i="33"/>
  <c r="BE217" i="33"/>
  <c r="BE244" i="33"/>
  <c r="E85" i="32"/>
  <c r="J89" i="32"/>
  <c r="F118" i="32"/>
  <c r="BE176" i="32"/>
  <c r="BE186" i="32"/>
  <c r="BE213" i="32"/>
  <c r="BE223" i="32"/>
  <c r="BE124" i="32"/>
  <c r="BE131" i="32"/>
  <c r="BE137" i="32"/>
  <c r="BE143" i="32"/>
  <c r="BE154" i="32"/>
  <c r="BE180" i="32"/>
  <c r="BE198" i="32"/>
  <c r="BE205" i="32"/>
  <c r="BE218" i="32"/>
  <c r="BE232" i="32"/>
  <c r="F91" i="32"/>
  <c r="J92" i="32"/>
  <c r="J117" i="32"/>
  <c r="BE151" i="32"/>
  <c r="BE209" i="32"/>
  <c r="BE236" i="32"/>
  <c r="BE157" i="32"/>
  <c r="BE161" i="32"/>
  <c r="BE169" i="32"/>
  <c r="BE172" i="32"/>
  <c r="BE229" i="32"/>
  <c r="BK304" i="30"/>
  <c r="J304" i="30" s="1"/>
  <c r="J104" i="30" s="1"/>
  <c r="E85" i="31"/>
  <c r="J89" i="31"/>
  <c r="J92" i="31"/>
  <c r="J126" i="31"/>
  <c r="BE145" i="31"/>
  <c r="BE152" i="31"/>
  <c r="BE165" i="31"/>
  <c r="BE180" i="31"/>
  <c r="BE198" i="31"/>
  <c r="BE216" i="31"/>
  <c r="BE220" i="31"/>
  <c r="BE225" i="31"/>
  <c r="BE240" i="31"/>
  <c r="BE244" i="31"/>
  <c r="BE247" i="31"/>
  <c r="BE272" i="31"/>
  <c r="BE277" i="31"/>
  <c r="BE290" i="31"/>
  <c r="BE292" i="31"/>
  <c r="BE303" i="31"/>
  <c r="BE336" i="31"/>
  <c r="BE363" i="31"/>
  <c r="BE378" i="31"/>
  <c r="BE387" i="31"/>
  <c r="BE397" i="31"/>
  <c r="BE401" i="31"/>
  <c r="BE404" i="31"/>
  <c r="BE428" i="31"/>
  <c r="BE455" i="31"/>
  <c r="BE472" i="31"/>
  <c r="BE480" i="31"/>
  <c r="BE482" i="31"/>
  <c r="BE502" i="31"/>
  <c r="BE507" i="31"/>
  <c r="BE516" i="31"/>
  <c r="BE532" i="31"/>
  <c r="BE540" i="31"/>
  <c r="BE608" i="31"/>
  <c r="BE622" i="31"/>
  <c r="BE624" i="31"/>
  <c r="BE627" i="31"/>
  <c r="F91" i="31"/>
  <c r="BE133" i="31"/>
  <c r="BE139" i="31"/>
  <c r="BE142" i="31"/>
  <c r="BE148" i="31"/>
  <c r="BE159" i="31"/>
  <c r="BE187" i="31"/>
  <c r="BE207" i="31"/>
  <c r="BE256" i="31"/>
  <c r="BE259" i="31"/>
  <c r="BE283" i="31"/>
  <c r="BE310" i="31"/>
  <c r="BE347" i="31"/>
  <c r="BE349" i="31"/>
  <c r="BE366" i="31"/>
  <c r="BE369" i="31"/>
  <c r="BE392" i="31"/>
  <c r="BE395" i="31"/>
  <c r="BE444" i="31"/>
  <c r="BE458" i="31"/>
  <c r="BE465" i="31"/>
  <c r="BE467" i="31"/>
  <c r="BE470" i="31"/>
  <c r="BE477" i="31"/>
  <c r="BE485" i="31"/>
  <c r="BE505" i="31"/>
  <c r="BE529" i="31"/>
  <c r="BE535" i="31"/>
  <c r="BE537" i="31"/>
  <c r="BE553" i="31"/>
  <c r="BE560" i="31"/>
  <c r="BE638" i="31"/>
  <c r="F92" i="31"/>
  <c r="BE136" i="31"/>
  <c r="BE168" i="31"/>
  <c r="BE173" i="31"/>
  <c r="BE212" i="31"/>
  <c r="BE250" i="31"/>
  <c r="BE296" i="31"/>
  <c r="BE301" i="31"/>
  <c r="BE318" i="31"/>
  <c r="BE324" i="31"/>
  <c r="BE354" i="31"/>
  <c r="BE372" i="31"/>
  <c r="BE384" i="31"/>
  <c r="BE408" i="31"/>
  <c r="BE420" i="31"/>
  <c r="BE424" i="31"/>
  <c r="BE436" i="31"/>
  <c r="BE441" i="31"/>
  <c r="BE449" i="31"/>
  <c r="BE452" i="31"/>
  <c r="BE461" i="31"/>
  <c r="BE487" i="31"/>
  <c r="BE494" i="31"/>
  <c r="BE496" i="31"/>
  <c r="BE510" i="31"/>
  <c r="BE586" i="31"/>
  <c r="BE605" i="31"/>
  <c r="BE619" i="31"/>
  <c r="BE631" i="31"/>
  <c r="BE635" i="31"/>
  <c r="BE643" i="31"/>
  <c r="BE162" i="31"/>
  <c r="BE175" i="31"/>
  <c r="BE191" i="31"/>
  <c r="BE194" i="31"/>
  <c r="BE203" i="31"/>
  <c r="BE228" i="31"/>
  <c r="BE233" i="31"/>
  <c r="BE237" i="31"/>
  <c r="BE263" i="31"/>
  <c r="BE267" i="31"/>
  <c r="BE294" i="31"/>
  <c r="BE306" i="31"/>
  <c r="BE330" i="31"/>
  <c r="BE333" i="31"/>
  <c r="BE339" i="31"/>
  <c r="BE342" i="31"/>
  <c r="BE356" i="31"/>
  <c r="BE381" i="31"/>
  <c r="BE412" i="31"/>
  <c r="BE416" i="31"/>
  <c r="BE432" i="31"/>
  <c r="BE447" i="31"/>
  <c r="BE475" i="31"/>
  <c r="BE492" i="31"/>
  <c r="BE523" i="31"/>
  <c r="BE526" i="31"/>
  <c r="BE543" i="31"/>
  <c r="BE547" i="31"/>
  <c r="BE567" i="31"/>
  <c r="BE646" i="31"/>
  <c r="J89" i="30"/>
  <c r="J92" i="30"/>
  <c r="BE131" i="30"/>
  <c r="BE153" i="30"/>
  <c r="BE163" i="30"/>
  <c r="BE165" i="30"/>
  <c r="BE167" i="30"/>
  <c r="BE189" i="30"/>
  <c r="BE191" i="30"/>
  <c r="BE195" i="30"/>
  <c r="BE203" i="30"/>
  <c r="BE220" i="30"/>
  <c r="BE236" i="30"/>
  <c r="BE252" i="30"/>
  <c r="BE254" i="30"/>
  <c r="BE257" i="30"/>
  <c r="BE261" i="30"/>
  <c r="BE325" i="30"/>
  <c r="BE327" i="30"/>
  <c r="BE335" i="30"/>
  <c r="BE339" i="30"/>
  <c r="BE349" i="30"/>
  <c r="BE351" i="30"/>
  <c r="BE353" i="30"/>
  <c r="BE367" i="30"/>
  <c r="BE381" i="30"/>
  <c r="BE393" i="30"/>
  <c r="BE401" i="30"/>
  <c r="BE411" i="30"/>
  <c r="BE417" i="30"/>
  <c r="BE429" i="30"/>
  <c r="J91" i="30"/>
  <c r="BE135" i="30"/>
  <c r="BE173" i="30"/>
  <c r="BE181" i="30"/>
  <c r="BE185" i="30"/>
  <c r="BE197" i="30"/>
  <c r="BE207" i="30"/>
  <c r="BE225" i="30"/>
  <c r="BE246" i="30"/>
  <c r="BE266" i="30"/>
  <c r="BE270" i="30"/>
  <c r="BE287" i="30"/>
  <c r="BE297" i="30"/>
  <c r="BE308" i="30"/>
  <c r="BE313" i="30"/>
  <c r="BE329" i="30"/>
  <c r="BE357" i="30"/>
  <c r="BE359" i="30"/>
  <c r="BE385" i="30"/>
  <c r="BE387" i="30"/>
  <c r="BE391" i="30"/>
  <c r="BE397" i="30"/>
  <c r="BE407" i="30"/>
  <c r="E85" i="30"/>
  <c r="F91" i="30"/>
  <c r="BE147" i="30"/>
  <c r="BE157" i="30"/>
  <c r="BE175" i="30"/>
  <c r="BE179" i="30"/>
  <c r="BE199" i="30"/>
  <c r="BE201" i="30"/>
  <c r="BE205" i="30"/>
  <c r="BE227" i="30"/>
  <c r="BE242" i="30"/>
  <c r="BE250" i="30"/>
  <c r="BE302" i="30"/>
  <c r="BE315" i="30"/>
  <c r="BE317" i="30"/>
  <c r="BE321" i="30"/>
  <c r="BE341" i="30"/>
  <c r="BE343" i="30"/>
  <c r="BE361" i="30"/>
  <c r="BE365" i="30"/>
  <c r="BE369" i="30"/>
  <c r="BE373" i="30"/>
  <c r="BE383" i="30"/>
  <c r="BE389" i="30"/>
  <c r="BE395" i="30"/>
  <c r="BE405" i="30"/>
  <c r="BE413" i="30"/>
  <c r="F92" i="30"/>
  <c r="BE139" i="30"/>
  <c r="BE161" i="30"/>
  <c r="BE169" i="30"/>
  <c r="BE187" i="30"/>
  <c r="BE209" i="30"/>
  <c r="BE213" i="30"/>
  <c r="BE218" i="30"/>
  <c r="BE232" i="30"/>
  <c r="BE234" i="30"/>
  <c r="BE238" i="30"/>
  <c r="BE240" i="30"/>
  <c r="BE244" i="30"/>
  <c r="BE248" i="30"/>
  <c r="BE279" i="30"/>
  <c r="BE282" i="30"/>
  <c r="BE285" i="30"/>
  <c r="BE289" i="30"/>
  <c r="BE293" i="30"/>
  <c r="BE306" i="30"/>
  <c r="BE319" i="30"/>
  <c r="BE323" i="30"/>
  <c r="BE331" i="30"/>
  <c r="BE345" i="30"/>
  <c r="BE375" i="30"/>
  <c r="BE377" i="30"/>
  <c r="BE409" i="30"/>
  <c r="BE415" i="30"/>
  <c r="BE419" i="30"/>
  <c r="BE424" i="30"/>
  <c r="BE431" i="30"/>
  <c r="BE434" i="30"/>
  <c r="J91" i="29"/>
  <c r="F125" i="29"/>
  <c r="BE171" i="29"/>
  <c r="BE187" i="29"/>
  <c r="BE207" i="29"/>
  <c r="BE213" i="29"/>
  <c r="BE240" i="29"/>
  <c r="BE242" i="29"/>
  <c r="BE244" i="29"/>
  <c r="BE246" i="29"/>
  <c r="BE248" i="29"/>
  <c r="BE277" i="29"/>
  <c r="BE285" i="29"/>
  <c r="BE312" i="29"/>
  <c r="BE336" i="29"/>
  <c r="BE338" i="29"/>
  <c r="BE344" i="29"/>
  <c r="BE358" i="29"/>
  <c r="BE366" i="29"/>
  <c r="BE368" i="29"/>
  <c r="BE372" i="29"/>
  <c r="BE376" i="29"/>
  <c r="BE386" i="29"/>
  <c r="BE394" i="29"/>
  <c r="BE398" i="29"/>
  <c r="BE400" i="29"/>
  <c r="BE418" i="29"/>
  <c r="BE438" i="29"/>
  <c r="BE451" i="29"/>
  <c r="BE463" i="29"/>
  <c r="J92" i="29"/>
  <c r="BE131" i="29"/>
  <c r="BE135" i="29"/>
  <c r="BE145" i="29"/>
  <c r="BE153" i="29"/>
  <c r="BE167" i="29"/>
  <c r="BE175" i="29"/>
  <c r="BE177" i="29"/>
  <c r="BE183" i="29"/>
  <c r="BE211" i="29"/>
  <c r="BE229" i="29"/>
  <c r="BE231" i="29"/>
  <c r="BE236" i="29"/>
  <c r="BE238" i="29"/>
  <c r="BE252" i="29"/>
  <c r="BE334" i="29"/>
  <c r="BE384" i="29"/>
  <c r="BE408" i="29"/>
  <c r="BE420" i="29"/>
  <c r="BE424" i="29"/>
  <c r="BE432" i="29"/>
  <c r="BE436" i="29"/>
  <c r="E85" i="29"/>
  <c r="F91" i="29"/>
  <c r="BE157" i="29"/>
  <c r="BE189" i="29"/>
  <c r="BE191" i="29"/>
  <c r="BE201" i="29"/>
  <c r="BE203" i="29"/>
  <c r="BE205" i="29"/>
  <c r="BE217" i="29"/>
  <c r="BE250" i="29"/>
  <c r="BE273" i="29"/>
  <c r="BE288" i="29"/>
  <c r="BE291" i="29"/>
  <c r="BE295" i="29"/>
  <c r="BE299" i="29"/>
  <c r="BE308" i="29"/>
  <c r="BE314" i="29"/>
  <c r="BE319" i="29"/>
  <c r="BE326" i="29"/>
  <c r="BE330" i="29"/>
  <c r="BE332" i="29"/>
  <c r="BE352" i="29"/>
  <c r="BE360" i="29"/>
  <c r="BE392" i="29"/>
  <c r="BE414" i="29"/>
  <c r="BE426" i="29"/>
  <c r="BE428" i="29"/>
  <c r="BE430" i="29"/>
  <c r="BE434" i="29"/>
  <c r="BE446" i="29"/>
  <c r="BE456" i="29"/>
  <c r="BE458" i="29"/>
  <c r="BE461" i="29"/>
  <c r="BE465" i="29"/>
  <c r="J89" i="29"/>
  <c r="BE139" i="29"/>
  <c r="BE161" i="29"/>
  <c r="BE165" i="29"/>
  <c r="BE169" i="29"/>
  <c r="BE181" i="29"/>
  <c r="BE193" i="29"/>
  <c r="BE197" i="29"/>
  <c r="BE199" i="29"/>
  <c r="BE222" i="29"/>
  <c r="BE224" i="29"/>
  <c r="BE254" i="29"/>
  <c r="BE256" i="29"/>
  <c r="BE258" i="29"/>
  <c r="BE261" i="29"/>
  <c r="BE265" i="29"/>
  <c r="BE269" i="29"/>
  <c r="BE293" i="29"/>
  <c r="BE303" i="29"/>
  <c r="BE328" i="29"/>
  <c r="BE342" i="29"/>
  <c r="BE348" i="29"/>
  <c r="BE362" i="29"/>
  <c r="BE364" i="29"/>
  <c r="BE380" i="29"/>
  <c r="BE390" i="29"/>
  <c r="BE404" i="29"/>
  <c r="BE410" i="29"/>
  <c r="BE422" i="29"/>
  <c r="BE442" i="29"/>
  <c r="J119" i="27"/>
  <c r="J97" i="27"/>
  <c r="J91" i="28"/>
  <c r="BE129" i="28"/>
  <c r="BE149" i="28"/>
  <c r="BE157" i="28"/>
  <c r="BE159" i="28"/>
  <c r="F91" i="28"/>
  <c r="F92" i="28"/>
  <c r="J115" i="28"/>
  <c r="BE120" i="28"/>
  <c r="BE147" i="28"/>
  <c r="BE165" i="28"/>
  <c r="BE167" i="28"/>
  <c r="J89" i="28"/>
  <c r="E108" i="28"/>
  <c r="BE125" i="28"/>
  <c r="BE153" i="28"/>
  <c r="BE169" i="28"/>
  <c r="BE123" i="28"/>
  <c r="BE133" i="28"/>
  <c r="BE137" i="28"/>
  <c r="BE139" i="28"/>
  <c r="BE143" i="28"/>
  <c r="BE145" i="28"/>
  <c r="BE151" i="28"/>
  <c r="BE161" i="28"/>
  <c r="BE163" i="28"/>
  <c r="BE173" i="28"/>
  <c r="J89" i="27"/>
  <c r="F92" i="27"/>
  <c r="BE123" i="27"/>
  <c r="BE133" i="27"/>
  <c r="BE155" i="27"/>
  <c r="BE161" i="27"/>
  <c r="J91" i="27"/>
  <c r="E108" i="27"/>
  <c r="F114" i="27"/>
  <c r="J115" i="27"/>
  <c r="BE120" i="27"/>
  <c r="BE125" i="27"/>
  <c r="BE129" i="27"/>
  <c r="BE135" i="27"/>
  <c r="BE143" i="27"/>
  <c r="BE153" i="27"/>
  <c r="BE141" i="27"/>
  <c r="BE145" i="27"/>
  <c r="BE157" i="27"/>
  <c r="BE139" i="27"/>
  <c r="BE147" i="27"/>
  <c r="BE151" i="27"/>
  <c r="F92" i="26"/>
  <c r="BE120" i="26"/>
  <c r="BE129" i="26"/>
  <c r="BE147" i="26"/>
  <c r="E85" i="26"/>
  <c r="J89" i="26"/>
  <c r="J91" i="26"/>
  <c r="BE125" i="26"/>
  <c r="BE145" i="26"/>
  <c r="BE149" i="26"/>
  <c r="BE151" i="26"/>
  <c r="BE161" i="26"/>
  <c r="F91" i="26"/>
  <c r="BE123" i="26"/>
  <c r="BE133" i="26"/>
  <c r="BE159" i="26"/>
  <c r="BE165" i="26"/>
  <c r="BE167" i="26"/>
  <c r="J92" i="26"/>
  <c r="BE137" i="26"/>
  <c r="BE139" i="26"/>
  <c r="BE143" i="26"/>
  <c r="BE153" i="26"/>
  <c r="BE157" i="26"/>
  <c r="BE163" i="26"/>
  <c r="BE169" i="26"/>
  <c r="BE173" i="26"/>
  <c r="J92" i="25"/>
  <c r="F114" i="25"/>
  <c r="BE133" i="25"/>
  <c r="BE137" i="25"/>
  <c r="BE143" i="25"/>
  <c r="BE151" i="25"/>
  <c r="BE161" i="25"/>
  <c r="BE163" i="25"/>
  <c r="E85" i="25"/>
  <c r="J114" i="25"/>
  <c r="BE129" i="25"/>
  <c r="BE153" i="25"/>
  <c r="BE171" i="25"/>
  <c r="J89" i="25"/>
  <c r="F92" i="25"/>
  <c r="BE120" i="25"/>
  <c r="BE145" i="25"/>
  <c r="BE147" i="25"/>
  <c r="BE149" i="25"/>
  <c r="BE167" i="25"/>
  <c r="BE123" i="25"/>
  <c r="BE125" i="25"/>
  <c r="BE139" i="25"/>
  <c r="BE155" i="25"/>
  <c r="BE159" i="25"/>
  <c r="BE165" i="25"/>
  <c r="BE169" i="25"/>
  <c r="BE175" i="25"/>
  <c r="F92" i="24"/>
  <c r="J114" i="24"/>
  <c r="BE120" i="24"/>
  <c r="BE123" i="24"/>
  <c r="BE159" i="24"/>
  <c r="BE173" i="24"/>
  <c r="BE175" i="24"/>
  <c r="BE177" i="24"/>
  <c r="BE147" i="24"/>
  <c r="BE149" i="24"/>
  <c r="BE151" i="24"/>
  <c r="BE165" i="24"/>
  <c r="BE167" i="24"/>
  <c r="E85" i="24"/>
  <c r="J89" i="24"/>
  <c r="J92" i="24"/>
  <c r="F114" i="24"/>
  <c r="BE129" i="24"/>
  <c r="BE137" i="24"/>
  <c r="BE141" i="24"/>
  <c r="BE153" i="24"/>
  <c r="BE155" i="24"/>
  <c r="BE157" i="24"/>
  <c r="BE163" i="24"/>
  <c r="BE181" i="24"/>
  <c r="BE125" i="24"/>
  <c r="BE133" i="24"/>
  <c r="BE143" i="24"/>
  <c r="BE169" i="24"/>
  <c r="BE171" i="24"/>
  <c r="J114" i="23"/>
  <c r="BE123" i="23"/>
  <c r="J89" i="23"/>
  <c r="E108" i="23"/>
  <c r="F115" i="23"/>
  <c r="BE120" i="23"/>
  <c r="BE143" i="23"/>
  <c r="BE147" i="23"/>
  <c r="BE161" i="23"/>
  <c r="BE171" i="23"/>
  <c r="F91" i="23"/>
  <c r="J92" i="23"/>
  <c r="BE125" i="23"/>
  <c r="BE129" i="23"/>
  <c r="BE133" i="23"/>
  <c r="BE149" i="23"/>
  <c r="BE153" i="23"/>
  <c r="BE157" i="23"/>
  <c r="BE165" i="23"/>
  <c r="BE137" i="23"/>
  <c r="BE139" i="23"/>
  <c r="BE145" i="23"/>
  <c r="BE151" i="23"/>
  <c r="BE159" i="23"/>
  <c r="BE163" i="23"/>
  <c r="BE167" i="23"/>
  <c r="F91" i="22"/>
  <c r="J92" i="22"/>
  <c r="J117" i="22"/>
  <c r="BE140" i="22"/>
  <c r="BE146" i="22"/>
  <c r="BE152" i="22"/>
  <c r="BE162" i="22"/>
  <c r="BE166" i="22"/>
  <c r="BE172" i="22"/>
  <c r="BE189" i="22"/>
  <c r="BE209" i="22"/>
  <c r="BE213" i="22"/>
  <c r="BE221" i="22"/>
  <c r="BE231" i="22"/>
  <c r="BE235" i="22"/>
  <c r="BE239" i="22"/>
  <c r="J89" i="22"/>
  <c r="F92" i="22"/>
  <c r="BE148" i="22"/>
  <c r="BE174" i="22"/>
  <c r="BE176" i="22"/>
  <c r="BE191" i="22"/>
  <c r="BE193" i="22"/>
  <c r="BE197" i="22"/>
  <c r="BE203" i="22"/>
  <c r="BE205" i="22"/>
  <c r="BE215" i="22"/>
  <c r="BE217" i="22"/>
  <c r="BE219" i="22"/>
  <c r="BE243" i="22"/>
  <c r="BE245" i="22"/>
  <c r="BK122" i="21"/>
  <c r="E85" i="22"/>
  <c r="BE128" i="22"/>
  <c r="BE130" i="22"/>
  <c r="BE138" i="22"/>
  <c r="BE142" i="22"/>
  <c r="BE144" i="22"/>
  <c r="BE156" i="22"/>
  <c r="BE168" i="22"/>
  <c r="BE170" i="22"/>
  <c r="BE178" i="22"/>
  <c r="BE180" i="22"/>
  <c r="BE182" i="22"/>
  <c r="BE195" i="22"/>
  <c r="BE199" i="22"/>
  <c r="BE207" i="22"/>
  <c r="BE229" i="22"/>
  <c r="BE237" i="22"/>
  <c r="BE124" i="22"/>
  <c r="BE126" i="22"/>
  <c r="BE132" i="22"/>
  <c r="BE136" i="22"/>
  <c r="BE150" i="22"/>
  <c r="BE154" i="22"/>
  <c r="BE158" i="22"/>
  <c r="BE160" i="22"/>
  <c r="BE164" i="22"/>
  <c r="BE184" i="22"/>
  <c r="BE186" i="22"/>
  <c r="BE201" i="22"/>
  <c r="BE211" i="22"/>
  <c r="BE223" i="22"/>
  <c r="BE225" i="22"/>
  <c r="BE227" i="22"/>
  <c r="BE233" i="22"/>
  <c r="BE241" i="22"/>
  <c r="E85" i="21"/>
  <c r="F91" i="21"/>
  <c r="F92" i="21"/>
  <c r="BE136" i="21"/>
  <c r="BE148" i="21"/>
  <c r="BE154" i="21"/>
  <c r="BE168" i="21"/>
  <c r="BE170" i="21"/>
  <c r="BE209" i="21"/>
  <c r="BE211" i="21"/>
  <c r="BE219" i="21"/>
  <c r="BE221" i="21"/>
  <c r="BE237" i="21"/>
  <c r="BE241" i="21"/>
  <c r="BE247" i="21"/>
  <c r="BE249" i="21"/>
  <c r="J91" i="21"/>
  <c r="J118" i="21"/>
  <c r="BE124" i="21"/>
  <c r="BE146" i="21"/>
  <c r="BE152" i="21"/>
  <c r="BE156" i="21"/>
  <c r="BE158" i="21"/>
  <c r="BE172" i="21"/>
  <c r="BE174" i="21"/>
  <c r="BE176" i="21"/>
  <c r="BE179" i="21"/>
  <c r="BE187" i="21"/>
  <c r="BE189" i="21"/>
  <c r="BE213" i="21"/>
  <c r="BE223" i="21"/>
  <c r="BE225" i="21"/>
  <c r="BE231" i="21"/>
  <c r="BE239" i="21"/>
  <c r="BE126" i="21"/>
  <c r="BE128" i="21"/>
  <c r="BE130" i="21"/>
  <c r="BE138" i="21"/>
  <c r="BE140" i="21"/>
  <c r="BE144" i="21"/>
  <c r="BE150" i="21"/>
  <c r="BE160" i="21"/>
  <c r="BE164" i="21"/>
  <c r="BE166" i="21"/>
  <c r="BE185" i="21"/>
  <c r="BE191" i="21"/>
  <c r="BE193" i="21"/>
  <c r="BE195" i="21"/>
  <c r="BE199" i="21"/>
  <c r="BE201" i="21"/>
  <c r="BE203" i="21"/>
  <c r="BE205" i="21"/>
  <c r="BE207" i="21"/>
  <c r="BE217" i="21"/>
  <c r="BE227" i="21"/>
  <c r="BE229" i="21"/>
  <c r="BE235" i="21"/>
  <c r="BE245" i="21"/>
  <c r="J89" i="21"/>
  <c r="BE132" i="21"/>
  <c r="BE142" i="21"/>
  <c r="BE162" i="21"/>
  <c r="BE181" i="21"/>
  <c r="BE183" i="21"/>
  <c r="BE197" i="21"/>
  <c r="BE215" i="21"/>
  <c r="BE233" i="21"/>
  <c r="BE243" i="21"/>
  <c r="J123" i="19"/>
  <c r="J98" i="19"/>
  <c r="E85" i="20"/>
  <c r="J89" i="20"/>
  <c r="J92" i="20"/>
  <c r="F118" i="20"/>
  <c r="BE130" i="20"/>
  <c r="BE140" i="20"/>
  <c r="BE142" i="20"/>
  <c r="BE154" i="20"/>
  <c r="BE168" i="20"/>
  <c r="BE170" i="20"/>
  <c r="BE172" i="20"/>
  <c r="BE178" i="20"/>
  <c r="BE186" i="20"/>
  <c r="BE198" i="20"/>
  <c r="BE200" i="20"/>
  <c r="BE206" i="20"/>
  <c r="BE208" i="20"/>
  <c r="BE218" i="20"/>
  <c r="BE251" i="20"/>
  <c r="BE269" i="20"/>
  <c r="BE271" i="20"/>
  <c r="BE291" i="20"/>
  <c r="BE295" i="20"/>
  <c r="J91" i="20"/>
  <c r="F117" i="20"/>
  <c r="BE136" i="20"/>
  <c r="BE138" i="20"/>
  <c r="BE158" i="20"/>
  <c r="BE160" i="20"/>
  <c r="BE162" i="20"/>
  <c r="BE166" i="20"/>
  <c r="BE180" i="20"/>
  <c r="BE188" i="20"/>
  <c r="BE194" i="20"/>
  <c r="BE210" i="20"/>
  <c r="BE221" i="20"/>
  <c r="BE223" i="20"/>
  <c r="BE229" i="20"/>
  <c r="BE243" i="20"/>
  <c r="BE259" i="20"/>
  <c r="BE265" i="20"/>
  <c r="BE267" i="20"/>
  <c r="BE275" i="20"/>
  <c r="BE281" i="20"/>
  <c r="BE283" i="20"/>
  <c r="BE285" i="20"/>
  <c r="BE287" i="20"/>
  <c r="BE289" i="20"/>
  <c r="BE293" i="20"/>
  <c r="BE299" i="20"/>
  <c r="BE303" i="20"/>
  <c r="BE128" i="20"/>
  <c r="BE132" i="20"/>
  <c r="BE164" i="20"/>
  <c r="BE174" i="20"/>
  <c r="BE182" i="20"/>
  <c r="BE192" i="20"/>
  <c r="BE196" i="20"/>
  <c r="BE212" i="20"/>
  <c r="BE216" i="20"/>
  <c r="BE225" i="20"/>
  <c r="BE231" i="20"/>
  <c r="BE233" i="20"/>
  <c r="BE239" i="20"/>
  <c r="BE241" i="20"/>
  <c r="BE247" i="20"/>
  <c r="BE249" i="20"/>
  <c r="BE279" i="20"/>
  <c r="BE124" i="20"/>
  <c r="BE126" i="20"/>
  <c r="BE144" i="20"/>
  <c r="BE146" i="20"/>
  <c r="BE148" i="20"/>
  <c r="BE150" i="20"/>
  <c r="BE152" i="20"/>
  <c r="BE156" i="20"/>
  <c r="BE176" i="20"/>
  <c r="BE184" i="20"/>
  <c r="BE190" i="20"/>
  <c r="BE202" i="20"/>
  <c r="BE204" i="20"/>
  <c r="BE214" i="20"/>
  <c r="BE227" i="20"/>
  <c r="BE235" i="20"/>
  <c r="BE237" i="20"/>
  <c r="BE245" i="20"/>
  <c r="BE253" i="20"/>
  <c r="BE255" i="20"/>
  <c r="BE257" i="20"/>
  <c r="BE261" i="20"/>
  <c r="BE263" i="20"/>
  <c r="BE273" i="20"/>
  <c r="BE277" i="20"/>
  <c r="BE297" i="20"/>
  <c r="BE301" i="20"/>
  <c r="BK291" i="18"/>
  <c r="J291" i="18"/>
  <c r="J104" i="18"/>
  <c r="J91" i="19"/>
  <c r="E111" i="19"/>
  <c r="J115" i="19"/>
  <c r="BE124" i="19"/>
  <c r="BE130" i="19"/>
  <c r="BE150" i="19"/>
  <c r="BE163" i="19"/>
  <c r="BE169" i="19"/>
  <c r="BE185" i="19"/>
  <c r="J296" i="18"/>
  <c r="J107" i="18"/>
  <c r="F92" i="19"/>
  <c r="F117" i="19"/>
  <c r="BE126" i="19"/>
  <c r="BE128" i="19"/>
  <c r="BE132" i="19"/>
  <c r="BE140" i="19"/>
  <c r="BE159" i="19"/>
  <c r="BE175" i="19"/>
  <c r="BE177" i="19"/>
  <c r="BE191" i="19"/>
  <c r="BE199" i="19"/>
  <c r="BE201" i="19"/>
  <c r="BE203" i="19"/>
  <c r="BE205" i="19"/>
  <c r="J118" i="19"/>
  <c r="BE152" i="19"/>
  <c r="BE155" i="19"/>
  <c r="BE157" i="19"/>
  <c r="BE161" i="19"/>
  <c r="BE173" i="19"/>
  <c r="BE187" i="19"/>
  <c r="BE136" i="19"/>
  <c r="BE138" i="19"/>
  <c r="BE142" i="19"/>
  <c r="BE144" i="19"/>
  <c r="BE146" i="19"/>
  <c r="BE148" i="19"/>
  <c r="BE165" i="19"/>
  <c r="BE167" i="19"/>
  <c r="BE171" i="19"/>
  <c r="BE179" i="19"/>
  <c r="BE181" i="19"/>
  <c r="BE183" i="19"/>
  <c r="BE189" i="19"/>
  <c r="BE193" i="19"/>
  <c r="BE195" i="19"/>
  <c r="BE197" i="19"/>
  <c r="J636" i="17"/>
  <c r="J105" i="17" s="1"/>
  <c r="F92" i="18"/>
  <c r="BE140" i="18"/>
  <c r="BE152" i="18"/>
  <c r="BE154" i="18"/>
  <c r="BE158" i="18"/>
  <c r="BE172" i="18"/>
  <c r="BE174" i="18"/>
  <c r="BE178" i="18"/>
  <c r="BE188" i="18"/>
  <c r="BE210" i="18"/>
  <c r="BE223" i="18"/>
  <c r="BE247" i="18"/>
  <c r="BE265" i="18"/>
  <c r="BE279" i="18"/>
  <c r="E85" i="18"/>
  <c r="J92" i="18"/>
  <c r="J123" i="18"/>
  <c r="BE132" i="18"/>
  <c r="BE134" i="18"/>
  <c r="BE164" i="18"/>
  <c r="BE190" i="18"/>
  <c r="BE221" i="18"/>
  <c r="BE232" i="18"/>
  <c r="BE237" i="18"/>
  <c r="BE249" i="18"/>
  <c r="BE257" i="18"/>
  <c r="BE259" i="18"/>
  <c r="BE261" i="18"/>
  <c r="BE263" i="18"/>
  <c r="BE273" i="18"/>
  <c r="BE275" i="18"/>
  <c r="BE299" i="18"/>
  <c r="BE305" i="18"/>
  <c r="F91" i="18"/>
  <c r="BE136" i="18"/>
  <c r="BE142" i="18"/>
  <c r="BE147" i="18"/>
  <c r="BE160" i="18"/>
  <c r="BE166" i="18"/>
  <c r="BE192" i="18"/>
  <c r="BE198" i="18"/>
  <c r="BE206" i="18"/>
  <c r="BE215" i="18"/>
  <c r="BE217" i="18"/>
  <c r="BE230" i="18"/>
  <c r="BE234" i="18"/>
  <c r="BE245" i="18"/>
  <c r="BE255" i="18"/>
  <c r="BE271" i="18"/>
  <c r="BE283" i="18"/>
  <c r="BE288" i="18"/>
  <c r="BE293" i="18"/>
  <c r="BE301" i="18"/>
  <c r="BE307" i="18"/>
  <c r="BE309" i="18"/>
  <c r="BE313" i="18"/>
  <c r="J91" i="18"/>
  <c r="BE168" i="18"/>
  <c r="BE170" i="18"/>
  <c r="BE176" i="18"/>
  <c r="BE182" i="18"/>
  <c r="BE184" i="18"/>
  <c r="BE194" i="18"/>
  <c r="BE196" i="18"/>
  <c r="BE200" i="18"/>
  <c r="BE202" i="18"/>
  <c r="BE204" i="18"/>
  <c r="BE208" i="18"/>
  <c r="BE212" i="18"/>
  <c r="BE225" i="18"/>
  <c r="BE241" i="18"/>
  <c r="BE251" i="18"/>
  <c r="BE253" i="18"/>
  <c r="BE267" i="18"/>
  <c r="BE269" i="18"/>
  <c r="BE277" i="18"/>
  <c r="BE297" i="18"/>
  <c r="BE303" i="18"/>
  <c r="BK131" i="16"/>
  <c r="BK1279" i="16"/>
  <c r="J1279" i="16"/>
  <c r="J106" i="16"/>
  <c r="E85" i="17"/>
  <c r="F91" i="17"/>
  <c r="J121" i="17"/>
  <c r="J123" i="17"/>
  <c r="BE134" i="17"/>
  <c r="BE142" i="17"/>
  <c r="BE146" i="17"/>
  <c r="BE186" i="17"/>
  <c r="BE188" i="17"/>
  <c r="BE242" i="17"/>
  <c r="BE247" i="17"/>
  <c r="BE257" i="17"/>
  <c r="BE297" i="17"/>
  <c r="BE311" i="17"/>
  <c r="BE333" i="17"/>
  <c r="BE339" i="17"/>
  <c r="BE349" i="17"/>
  <c r="BE351" i="17"/>
  <c r="BE360" i="17"/>
  <c r="BE362" i="17"/>
  <c r="BE372" i="17"/>
  <c r="BE380" i="17"/>
  <c r="BE386" i="17"/>
  <c r="BE395" i="17"/>
  <c r="BE413" i="17"/>
  <c r="BE437" i="17"/>
  <c r="BE453" i="17"/>
  <c r="BE459" i="17"/>
  <c r="BE469" i="17"/>
  <c r="BE475" i="17"/>
  <c r="BE489" i="17"/>
  <c r="BE497" i="17"/>
  <c r="BE503" i="17"/>
  <c r="BE507" i="17"/>
  <c r="BE511" i="17"/>
  <c r="BE513" i="17"/>
  <c r="BE517" i="17"/>
  <c r="BE527" i="17"/>
  <c r="BE549" i="17"/>
  <c r="BE555" i="17"/>
  <c r="BE563" i="17"/>
  <c r="BE565" i="17"/>
  <c r="BE567" i="17"/>
  <c r="BE584" i="17"/>
  <c r="BE588" i="17"/>
  <c r="BE602" i="17"/>
  <c r="BE610" i="17"/>
  <c r="BE621" i="17"/>
  <c r="BE628" i="17"/>
  <c r="BE645" i="17"/>
  <c r="BE667" i="17"/>
  <c r="BE671" i="17"/>
  <c r="J92" i="17"/>
  <c r="BE130" i="17"/>
  <c r="BE132" i="17"/>
  <c r="BE136" i="17"/>
  <c r="BE140" i="17"/>
  <c r="BE162" i="17"/>
  <c r="BE214" i="17"/>
  <c r="BE233" i="17"/>
  <c r="BE284" i="17"/>
  <c r="BE299" i="17"/>
  <c r="BE305" i="17"/>
  <c r="BE329" i="17"/>
  <c r="BE331" i="17"/>
  <c r="BE335" i="17"/>
  <c r="BE337" i="17"/>
  <c r="BE343" i="17"/>
  <c r="BE364" i="17"/>
  <c r="BE366" i="17"/>
  <c r="BE368" i="17"/>
  <c r="BE370" i="17"/>
  <c r="BE376" i="17"/>
  <c r="BE382" i="17"/>
  <c r="BE390" i="17"/>
  <c r="BE402" i="17"/>
  <c r="BE406" i="17"/>
  <c r="BE417" i="17"/>
  <c r="BE421" i="17"/>
  <c r="BE433" i="17"/>
  <c r="BE449" i="17"/>
  <c r="BE455" i="17"/>
  <c r="BE457" i="17"/>
  <c r="BE463" i="17"/>
  <c r="BE477" i="17"/>
  <c r="BE481" i="17"/>
  <c r="BE501" i="17"/>
  <c r="BE529" i="17"/>
  <c r="BE537" i="17"/>
  <c r="BE539" i="17"/>
  <c r="BE553" i="17"/>
  <c r="BE569" i="17"/>
  <c r="BE573" i="17"/>
  <c r="BE580" i="17"/>
  <c r="BE604" i="17"/>
  <c r="BE619" i="17"/>
  <c r="BE630" i="17"/>
  <c r="BE633" i="17"/>
  <c r="BE641" i="17"/>
  <c r="BE643" i="17"/>
  <c r="J1281" i="16"/>
  <c r="J108" i="16"/>
  <c r="BE156" i="17"/>
  <c r="BE167" i="17"/>
  <c r="BE172" i="17"/>
  <c r="BE180" i="17"/>
  <c r="BE219" i="17"/>
  <c r="BE224" i="17"/>
  <c r="BE252" i="17"/>
  <c r="BE262" i="17"/>
  <c r="BE271" i="17"/>
  <c r="BE303" i="17"/>
  <c r="BE341" i="17"/>
  <c r="BE358" i="17"/>
  <c r="BE374" i="17"/>
  <c r="BE384" i="17"/>
  <c r="BE392" i="17"/>
  <c r="BE404" i="17"/>
  <c r="BE409" i="17"/>
  <c r="BE441" i="17"/>
  <c r="BE445" i="17"/>
  <c r="BE451" i="17"/>
  <c r="BE465" i="17"/>
  <c r="BE485" i="17"/>
  <c r="BE487" i="17"/>
  <c r="BE495" i="17"/>
  <c r="BE515" i="17"/>
  <c r="BE521" i="17"/>
  <c r="BE525" i="17"/>
  <c r="BE541" i="17"/>
  <c r="BE559" i="17"/>
  <c r="BE561" i="17"/>
  <c r="BE582" i="17"/>
  <c r="BE592" i="17"/>
  <c r="BE597" i="17"/>
  <c r="BE612" i="17"/>
  <c r="BE617" i="17"/>
  <c r="BE637" i="17"/>
  <c r="BE639" i="17"/>
  <c r="BE649" i="17"/>
  <c r="BE651" i="17"/>
  <c r="BE655" i="17"/>
  <c r="BE657" i="17"/>
  <c r="BE665" i="17"/>
  <c r="BE669" i="17"/>
  <c r="F92" i="17"/>
  <c r="BE174" i="17"/>
  <c r="BE176" i="17"/>
  <c r="BE178" i="17"/>
  <c r="BE182" i="17"/>
  <c r="BE196" i="17"/>
  <c r="BE204" i="17"/>
  <c r="BE209" i="17"/>
  <c r="BE307" i="17"/>
  <c r="BE313" i="17"/>
  <c r="BE318" i="17"/>
  <c r="BE323" i="17"/>
  <c r="BE327" i="17"/>
  <c r="BE345" i="17"/>
  <c r="BE347" i="17"/>
  <c r="BE353" i="17"/>
  <c r="BE378" i="17"/>
  <c r="BE388" i="17"/>
  <c r="BE397" i="17"/>
  <c r="BE399" i="17"/>
  <c r="BE425" i="17"/>
  <c r="BE429" i="17"/>
  <c r="BE473" i="17"/>
  <c r="BE483" i="17"/>
  <c r="BE493" i="17"/>
  <c r="BE499" i="17"/>
  <c r="BE505" i="17"/>
  <c r="BE509" i="17"/>
  <c r="BE533" i="17"/>
  <c r="BE545" i="17"/>
  <c r="BE551" i="17"/>
  <c r="BE557" i="17"/>
  <c r="BE571" i="17"/>
  <c r="BE575" i="17"/>
  <c r="BE606" i="17"/>
  <c r="BE625" i="17"/>
  <c r="BE647" i="17"/>
  <c r="BE653" i="17"/>
  <c r="BE659" i="17"/>
  <c r="BE661" i="17"/>
  <c r="BE663" i="17"/>
  <c r="BE673" i="17"/>
  <c r="BE675" i="17"/>
  <c r="BE677" i="17"/>
  <c r="BE681" i="17"/>
  <c r="BE683" i="17"/>
  <c r="BK128" i="15"/>
  <c r="J128" i="15" s="1"/>
  <c r="J97" i="15" s="1"/>
  <c r="F92" i="16"/>
  <c r="J92" i="16"/>
  <c r="J124" i="16"/>
  <c r="J126" i="16"/>
  <c r="BE141" i="16"/>
  <c r="BE165" i="16"/>
  <c r="BE172" i="16"/>
  <c r="BE174" i="16"/>
  <c r="BE176" i="16"/>
  <c r="BE189" i="16"/>
  <c r="BE196" i="16"/>
  <c r="BE229" i="16"/>
  <c r="BE273" i="16"/>
  <c r="BE275" i="16"/>
  <c r="BE283" i="16"/>
  <c r="BE308" i="16"/>
  <c r="BE320" i="16"/>
  <c r="BE322" i="16"/>
  <c r="BE328" i="16"/>
  <c r="BE341" i="16"/>
  <c r="BE345" i="16"/>
  <c r="BE347" i="16"/>
  <c r="BE351" i="16"/>
  <c r="BE355" i="16"/>
  <c r="BE376" i="16"/>
  <c r="BE378" i="16"/>
  <c r="BE398" i="16"/>
  <c r="BE400" i="16"/>
  <c r="BE426" i="16"/>
  <c r="BE438" i="16"/>
  <c r="BE459" i="16"/>
  <c r="BE469" i="16"/>
  <c r="BE471" i="16"/>
  <c r="BE480" i="16"/>
  <c r="BE510" i="16"/>
  <c r="BE512" i="16"/>
  <c r="BE560" i="16"/>
  <c r="BE578" i="16"/>
  <c r="BE600" i="16"/>
  <c r="BE608" i="16"/>
  <c r="BE616" i="16"/>
  <c r="BE624" i="16"/>
  <c r="BE632" i="16"/>
  <c r="BE636" i="16"/>
  <c r="BE644" i="16"/>
  <c r="BE650" i="16"/>
  <c r="BE656" i="16"/>
  <c r="BE658" i="16"/>
  <c r="BE674" i="16"/>
  <c r="BE678" i="16"/>
  <c r="BE682" i="16"/>
  <c r="BE688" i="16"/>
  <c r="BE694" i="16"/>
  <c r="BE706" i="16"/>
  <c r="BE710" i="16"/>
  <c r="BE718" i="16"/>
  <c r="BE724" i="16"/>
  <c r="BE728" i="16"/>
  <c r="BE740" i="16"/>
  <c r="BE754" i="16"/>
  <c r="BE760" i="16"/>
  <c r="BE768" i="16"/>
  <c r="BE780" i="16"/>
  <c r="BE840" i="16"/>
  <c r="BE844" i="16"/>
  <c r="BE856" i="16"/>
  <c r="BE858" i="16"/>
  <c r="BE862" i="16"/>
  <c r="BE866" i="16"/>
  <c r="BE872" i="16"/>
  <c r="BE884" i="16"/>
  <c r="BE892" i="16"/>
  <c r="BE894" i="16"/>
  <c r="BE898" i="16"/>
  <c r="BE908" i="16"/>
  <c r="BE928" i="16"/>
  <c r="BE942" i="16"/>
  <c r="BE948" i="16"/>
  <c r="BE960" i="16"/>
  <c r="BE968" i="16"/>
  <c r="BE974" i="16"/>
  <c r="BE988" i="16"/>
  <c r="BE1002" i="16"/>
  <c r="BE1010" i="16"/>
  <c r="BE1020" i="16"/>
  <c r="BE1027" i="16"/>
  <c r="BE1033" i="16"/>
  <c r="BE1039" i="16"/>
  <c r="BE1053" i="16"/>
  <c r="BE1060" i="16"/>
  <c r="BE1064" i="16"/>
  <c r="BE1072" i="16"/>
  <c r="BE1076" i="16"/>
  <c r="BE1088" i="16"/>
  <c r="BE1096" i="16"/>
  <c r="BE1116" i="16"/>
  <c r="BE1120" i="16"/>
  <c r="BE1124" i="16"/>
  <c r="BE1128" i="16"/>
  <c r="BE1130" i="16"/>
  <c r="BE1134" i="16"/>
  <c r="BE1136" i="16"/>
  <c r="BE147" i="16"/>
  <c r="BE160" i="16"/>
  <c r="BE180" i="16"/>
  <c r="BE182" i="16"/>
  <c r="BE206" i="16"/>
  <c r="BE214" i="16"/>
  <c r="BE245" i="16"/>
  <c r="BE279" i="16"/>
  <c r="BE299" i="16"/>
  <c r="BE304" i="16"/>
  <c r="BE310" i="16"/>
  <c r="BE318" i="16"/>
  <c r="BE337" i="16"/>
  <c r="BE349" i="16"/>
  <c r="BE353" i="16"/>
  <c r="BE357" i="16"/>
  <c r="BE366" i="16"/>
  <c r="BE388" i="16"/>
  <c r="BE396" i="16"/>
  <c r="BE402" i="16"/>
  <c r="BE406" i="16"/>
  <c r="BE408" i="16"/>
  <c r="BE410" i="16"/>
  <c r="BE412" i="16"/>
  <c r="BE414" i="16"/>
  <c r="BE418" i="16"/>
  <c r="BE422" i="16"/>
  <c r="BE432" i="16"/>
  <c r="BE440" i="16"/>
  <c r="BE455" i="16"/>
  <c r="BE473" i="16"/>
  <c r="BE476" i="16"/>
  <c r="BE478" i="16"/>
  <c r="BE524" i="16"/>
  <c r="BE528" i="16"/>
  <c r="BE554" i="16"/>
  <c r="BE568" i="16"/>
  <c r="BE572" i="16"/>
  <c r="BE586" i="16"/>
  <c r="BE594" i="16"/>
  <c r="BE612" i="16"/>
  <c r="BE620" i="16"/>
  <c r="BE640" i="16"/>
  <c r="BE646" i="16"/>
  <c r="BE662" i="16"/>
  <c r="BE670" i="16"/>
  <c r="BE684" i="16"/>
  <c r="BE692" i="16"/>
  <c r="BE696" i="16"/>
  <c r="BE702" i="16"/>
  <c r="BE722" i="16"/>
  <c r="BE726" i="16"/>
  <c r="BE732" i="16"/>
  <c r="BE738" i="16"/>
  <c r="BE742" i="16"/>
  <c r="BE746" i="16"/>
  <c r="BE750" i="16"/>
  <c r="BE758" i="16"/>
  <c r="BE764" i="16"/>
  <c r="BE770" i="16"/>
  <c r="BE784" i="16"/>
  <c r="BE788" i="16"/>
  <c r="BE810" i="16"/>
  <c r="BE822" i="16"/>
  <c r="BE830" i="16"/>
  <c r="BE848" i="16"/>
  <c r="BE874" i="16"/>
  <c r="BE880" i="16"/>
  <c r="BE886" i="16"/>
  <c r="BE890" i="16"/>
  <c r="BE896" i="16"/>
  <c r="BE906" i="16"/>
  <c r="BE910" i="16"/>
  <c r="BE918" i="16"/>
  <c r="BE934" i="16"/>
  <c r="BE936" i="16"/>
  <c r="BE940" i="16"/>
  <c r="BE946" i="16"/>
  <c r="BE954" i="16"/>
  <c r="BE962" i="16"/>
  <c r="BE964" i="16"/>
  <c r="BE966" i="16"/>
  <c r="BE972" i="16"/>
  <c r="BE980" i="16"/>
  <c r="BE984" i="16"/>
  <c r="BE1006" i="16"/>
  <c r="BE1031" i="16"/>
  <c r="BE1035" i="16"/>
  <c r="BE1045" i="16"/>
  <c r="BE1056" i="16"/>
  <c r="BE1068" i="16"/>
  <c r="BE1080" i="16"/>
  <c r="BE1084" i="16"/>
  <c r="BE1104" i="16"/>
  <c r="BE1112" i="16"/>
  <c r="BE1126" i="16"/>
  <c r="BE1132" i="16"/>
  <c r="BE1158" i="16"/>
  <c r="BE1162" i="16"/>
  <c r="BE1168" i="16"/>
  <c r="BE1170" i="16"/>
  <c r="BE1178" i="16"/>
  <c r="BE1182" i="16"/>
  <c r="BE1186" i="16"/>
  <c r="BE1190" i="16"/>
  <c r="BE1192" i="16"/>
  <c r="BE1194" i="16"/>
  <c r="BE1200" i="16"/>
  <c r="BE1218" i="16"/>
  <c r="BE1220" i="16"/>
  <c r="BE1222" i="16"/>
  <c r="BE1226" i="16"/>
  <c r="BE1236" i="16"/>
  <c r="BE1238" i="16"/>
  <c r="BE1246" i="16"/>
  <c r="BE1248" i="16"/>
  <c r="BE1250" i="16"/>
  <c r="BE1256" i="16"/>
  <c r="BE1258" i="16"/>
  <c r="BE1260" i="16"/>
  <c r="BE1266" i="16"/>
  <c r="BE1268" i="16"/>
  <c r="BK285" i="15"/>
  <c r="J285" i="15"/>
  <c r="J106" i="15" s="1"/>
  <c r="E85" i="16"/>
  <c r="F91" i="16"/>
  <c r="BE135" i="16"/>
  <c r="BE137" i="16"/>
  <c r="BE139" i="16"/>
  <c r="BE170" i="16"/>
  <c r="BE201" i="16"/>
  <c r="BE258" i="16"/>
  <c r="BE287" i="16"/>
  <c r="BE324" i="16"/>
  <c r="BE326" i="16"/>
  <c r="BE330" i="16"/>
  <c r="BE339" i="16"/>
  <c r="BE343" i="16"/>
  <c r="BE363" i="16"/>
  <c r="BE374" i="16"/>
  <c r="BE380" i="16"/>
  <c r="BE404" i="16"/>
  <c r="BE420" i="16"/>
  <c r="BE428" i="16"/>
  <c r="BE434" i="16"/>
  <c r="BE436" i="16"/>
  <c r="BE442" i="16"/>
  <c r="BE444" i="16"/>
  <c r="BE449" i="16"/>
  <c r="BE453" i="16"/>
  <c r="BE465" i="16"/>
  <c r="BE483" i="16"/>
  <c r="BE485" i="16"/>
  <c r="BE487" i="16"/>
  <c r="BE494" i="16"/>
  <c r="BE502" i="16"/>
  <c r="BE516" i="16"/>
  <c r="BE532" i="16"/>
  <c r="BE534" i="16"/>
  <c r="BE546" i="16"/>
  <c r="BE550" i="16"/>
  <c r="BE556" i="16"/>
  <c r="BE564" i="16"/>
  <c r="BE576" i="16"/>
  <c r="BE582" i="16"/>
  <c r="BE590" i="16"/>
  <c r="BE598" i="16"/>
  <c r="BE604" i="16"/>
  <c r="BE628" i="16"/>
  <c r="BE638" i="16"/>
  <c r="BE642" i="16"/>
  <c r="BE654" i="16"/>
  <c r="BE666" i="16"/>
  <c r="BE668" i="16"/>
  <c r="BE680" i="16"/>
  <c r="BE698" i="16"/>
  <c r="BE708" i="16"/>
  <c r="BE714" i="16"/>
  <c r="BE720" i="16"/>
  <c r="BE736" i="16"/>
  <c r="BE752" i="16"/>
  <c r="BE756" i="16"/>
  <c r="BE772" i="16"/>
  <c r="BE776" i="16"/>
  <c r="BE790" i="16"/>
  <c r="BE792" i="16"/>
  <c r="BE794" i="16"/>
  <c r="BE798" i="16"/>
  <c r="BE802" i="16"/>
  <c r="BE806" i="16"/>
  <c r="BE816" i="16"/>
  <c r="BE826" i="16"/>
  <c r="BE836" i="16"/>
  <c r="BE852" i="16"/>
  <c r="BE876" i="16"/>
  <c r="BE878" i="16"/>
  <c r="BE882" i="16"/>
  <c r="BE904" i="16"/>
  <c r="BE914" i="16"/>
  <c r="BE920" i="16"/>
  <c r="BE922" i="16"/>
  <c r="BE926" i="16"/>
  <c r="BE932" i="16"/>
  <c r="BE938" i="16"/>
  <c r="BE950" i="16"/>
  <c r="BE952" i="16"/>
  <c r="BE956" i="16"/>
  <c r="BE970" i="16"/>
  <c r="BE978" i="16"/>
  <c r="BE982" i="16"/>
  <c r="BE986" i="16"/>
  <c r="BE997" i="16"/>
  <c r="BE1004" i="16"/>
  <c r="BE1014" i="16"/>
  <c r="BE1018" i="16"/>
  <c r="BE1022" i="16"/>
  <c r="BE1041" i="16"/>
  <c r="BE1047" i="16"/>
  <c r="BE1049" i="16"/>
  <c r="BE1092" i="16"/>
  <c r="BE1100" i="16"/>
  <c r="BE1108" i="16"/>
  <c r="BE133" i="16"/>
  <c r="BE145" i="16"/>
  <c r="BE151" i="16"/>
  <c r="BE155" i="16"/>
  <c r="BE222" i="16"/>
  <c r="BE236" i="16"/>
  <c r="BE281" i="16"/>
  <c r="BE289" i="16"/>
  <c r="BE294" i="16"/>
  <c r="BE306" i="16"/>
  <c r="BE312" i="16"/>
  <c r="BE314" i="16"/>
  <c r="BE316" i="16"/>
  <c r="BE335" i="16"/>
  <c r="BE359" i="16"/>
  <c r="BE361" i="16"/>
  <c r="BE368" i="16"/>
  <c r="BE370" i="16"/>
  <c r="BE382" i="16"/>
  <c r="BE386" i="16"/>
  <c r="BE392" i="16"/>
  <c r="BE416" i="16"/>
  <c r="BE424" i="16"/>
  <c r="BE430" i="16"/>
  <c r="BE446" i="16"/>
  <c r="BE451" i="16"/>
  <c r="BE457" i="16"/>
  <c r="BE461" i="16"/>
  <c r="BE463" i="16"/>
  <c r="BE467" i="16"/>
  <c r="BE490" i="16"/>
  <c r="BE498" i="16"/>
  <c r="BE506" i="16"/>
  <c r="BE520" i="16"/>
  <c r="BE538" i="16"/>
  <c r="BE542" i="16"/>
  <c r="BE804" i="16"/>
  <c r="BE814" i="16"/>
  <c r="BE818" i="16"/>
  <c r="BE828" i="16"/>
  <c r="BE832" i="16"/>
  <c r="BE842" i="16"/>
  <c r="BE854" i="16"/>
  <c r="BE868" i="16"/>
  <c r="BE870" i="16"/>
  <c r="BE888" i="16"/>
  <c r="BE900" i="16"/>
  <c r="BE902" i="16"/>
  <c r="BE912" i="16"/>
  <c r="BE916" i="16"/>
  <c r="BE924" i="16"/>
  <c r="BE930" i="16"/>
  <c r="BE944" i="16"/>
  <c r="BE958" i="16"/>
  <c r="BE1138" i="16"/>
  <c r="BE1140" i="16"/>
  <c r="BE1142" i="16"/>
  <c r="BE1144" i="16"/>
  <c r="BE1146" i="16"/>
  <c r="BE1148" i="16"/>
  <c r="BE1150" i="16"/>
  <c r="BE1152" i="16"/>
  <c r="BE1154" i="16"/>
  <c r="BE1156" i="16"/>
  <c r="BE1160" i="16"/>
  <c r="BE1164" i="16"/>
  <c r="BE1166" i="16"/>
  <c r="BE1172" i="16"/>
  <c r="BE1174" i="16"/>
  <c r="BE1176" i="16"/>
  <c r="BE1180" i="16"/>
  <c r="BE1184" i="16"/>
  <c r="BE1188" i="16"/>
  <c r="BE1196" i="16"/>
  <c r="BE1198" i="16"/>
  <c r="BE1202" i="16"/>
  <c r="BE1204" i="16"/>
  <c r="BE1206" i="16"/>
  <c r="BE1208" i="16"/>
  <c r="BE1210" i="16"/>
  <c r="BE1212" i="16"/>
  <c r="BE1214" i="16"/>
  <c r="BE1216" i="16"/>
  <c r="BE1224" i="16"/>
  <c r="BE1228" i="16"/>
  <c r="BE1230" i="16"/>
  <c r="BE1232" i="16"/>
  <c r="BE1234" i="16"/>
  <c r="BE1240" i="16"/>
  <c r="BE1242" i="16"/>
  <c r="BE1244" i="16"/>
  <c r="BE1252" i="16"/>
  <c r="BE1254" i="16"/>
  <c r="BE1262" i="16"/>
  <c r="BE1270" i="16"/>
  <c r="BE1272" i="16"/>
  <c r="BE1274" i="16"/>
  <c r="BE1277" i="16"/>
  <c r="BE1282" i="16"/>
  <c r="BE1284" i="16"/>
  <c r="BE1290" i="16"/>
  <c r="BE1294" i="16"/>
  <c r="BE1296" i="16"/>
  <c r="BE166" i="15"/>
  <c r="BE168" i="15"/>
  <c r="BE181" i="15"/>
  <c r="BE183" i="15"/>
  <c r="BE187" i="15"/>
  <c r="BE189" i="15"/>
  <c r="BE191" i="15"/>
  <c r="BE195" i="15"/>
  <c r="BE200" i="15"/>
  <c r="BE220" i="15"/>
  <c r="BE230" i="15"/>
  <c r="BE244" i="15"/>
  <c r="BE271" i="15"/>
  <c r="BE275" i="15"/>
  <c r="BE283" i="15"/>
  <c r="BE287" i="15"/>
  <c r="E85" i="15"/>
  <c r="J89" i="15"/>
  <c r="F92" i="15"/>
  <c r="J124" i="15"/>
  <c r="BE132" i="15"/>
  <c r="BE158" i="15"/>
  <c r="BE170" i="15"/>
  <c r="BE176" i="15"/>
  <c r="BE193" i="15"/>
  <c r="BE202" i="15"/>
  <c r="BE208" i="15"/>
  <c r="BE224" i="15"/>
  <c r="BE232" i="15"/>
  <c r="BE246" i="15"/>
  <c r="BE248" i="15"/>
  <c r="BE254" i="15"/>
  <c r="BE256" i="15"/>
  <c r="BE260" i="15"/>
  <c r="BE269" i="15"/>
  <c r="BE278" i="15"/>
  <c r="F91" i="15"/>
  <c r="BE130" i="15"/>
  <c r="BE134" i="15"/>
  <c r="BE140" i="15"/>
  <c r="BE150" i="15"/>
  <c r="BE172" i="15"/>
  <c r="BE204" i="15"/>
  <c r="BE206" i="15"/>
  <c r="BE215" i="15"/>
  <c r="BE236" i="15"/>
  <c r="BE238" i="15"/>
  <c r="BE262" i="15"/>
  <c r="J91" i="15"/>
  <c r="BE138" i="15"/>
  <c r="BE145" i="15"/>
  <c r="BE152" i="15"/>
  <c r="BE156" i="15"/>
  <c r="BE162" i="15"/>
  <c r="BE164" i="15"/>
  <c r="BE174" i="15"/>
  <c r="BE185" i="15"/>
  <c r="BE197" i="15"/>
  <c r="BE210" i="15"/>
  <c r="BE213" i="15"/>
  <c r="BE217" i="15"/>
  <c r="BE228" i="15"/>
  <c r="BE250" i="15"/>
  <c r="BE252" i="15"/>
  <c r="BE258" i="15"/>
  <c r="BE267" i="15"/>
  <c r="J134" i="13"/>
  <c r="J98" i="13"/>
  <c r="J89" i="14"/>
  <c r="J92" i="14"/>
  <c r="F125" i="14"/>
  <c r="BE132" i="14"/>
  <c r="BE173" i="14"/>
  <c r="BE185" i="14"/>
  <c r="BE189" i="14"/>
  <c r="BE191" i="14"/>
  <c r="BE211" i="14"/>
  <c r="BE221" i="14"/>
  <c r="BE253" i="14"/>
  <c r="BE291" i="14"/>
  <c r="BE293" i="14"/>
  <c r="BE297" i="14"/>
  <c r="BE323" i="14"/>
  <c r="BE335" i="14"/>
  <c r="BE345" i="14"/>
  <c r="BE351" i="14"/>
  <c r="BE355" i="14"/>
  <c r="BE393" i="14"/>
  <c r="BE395" i="14"/>
  <c r="BE402" i="14"/>
  <c r="BE409" i="14"/>
  <c r="BE419" i="14"/>
  <c r="BE432" i="14"/>
  <c r="BE434" i="14"/>
  <c r="BE455" i="14"/>
  <c r="BE477" i="14"/>
  <c r="BE481" i="14"/>
  <c r="BE483" i="14"/>
  <c r="BE499" i="14"/>
  <c r="BE503" i="14"/>
  <c r="BE525" i="14"/>
  <c r="BE535" i="14"/>
  <c r="BE551" i="14"/>
  <c r="BE575" i="14"/>
  <c r="BE633" i="14"/>
  <c r="BE643" i="14"/>
  <c r="BE645" i="14"/>
  <c r="BE659" i="14"/>
  <c r="BE673" i="14"/>
  <c r="BE677" i="14"/>
  <c r="BE681" i="14"/>
  <c r="BE691" i="14"/>
  <c r="BE712" i="14"/>
  <c r="BE714" i="14"/>
  <c r="BE722" i="14"/>
  <c r="BE770" i="14"/>
  <c r="BE781" i="14"/>
  <c r="BE805" i="14"/>
  <c r="BE813" i="14"/>
  <c r="J91" i="14"/>
  <c r="F126" i="14"/>
  <c r="BE216" i="14"/>
  <c r="BE237" i="14"/>
  <c r="BE330" i="14"/>
  <c r="BE343" i="14"/>
  <c r="BE359" i="14"/>
  <c r="BE369" i="14"/>
  <c r="BE375" i="14"/>
  <c r="BE381" i="14"/>
  <c r="BE385" i="14"/>
  <c r="BE448" i="14"/>
  <c r="BE450" i="14"/>
  <c r="BE453" i="14"/>
  <c r="BE462" i="14"/>
  <c r="BE487" i="14"/>
  <c r="BE511" i="14"/>
  <c r="BE559" i="14"/>
  <c r="BE571" i="14"/>
  <c r="BE577" i="14"/>
  <c r="BE581" i="14"/>
  <c r="BE588" i="14"/>
  <c r="BE592" i="14"/>
  <c r="BE596" i="14"/>
  <c r="BE607" i="14"/>
  <c r="BE617" i="14"/>
  <c r="BE629" i="14"/>
  <c r="BE637" i="14"/>
  <c r="BE641" i="14"/>
  <c r="BE695" i="14"/>
  <c r="BE697" i="14"/>
  <c r="BE720" i="14"/>
  <c r="BE753" i="14"/>
  <c r="BE759" i="14"/>
  <c r="BE777" i="14"/>
  <c r="BE811" i="14"/>
  <c r="BK1509" i="13"/>
  <c r="BK1508" i="13"/>
  <c r="J1508" i="13"/>
  <c r="J106" i="13" s="1"/>
  <c r="BK1519" i="13"/>
  <c r="J1519" i="13"/>
  <c r="J109" i="13"/>
  <c r="E119" i="14"/>
  <c r="BE149" i="14"/>
  <c r="BE167" i="14"/>
  <c r="BE175" i="14"/>
  <c r="BE179" i="14"/>
  <c r="BE201" i="14"/>
  <c r="BE243" i="14"/>
  <c r="BE299" i="14"/>
  <c r="BE301" i="14"/>
  <c r="BE305" i="14"/>
  <c r="BE307" i="14"/>
  <c r="BE318" i="14"/>
  <c r="BE339" i="14"/>
  <c r="BE349" i="14"/>
  <c r="BE353" i="14"/>
  <c r="BE357" i="14"/>
  <c r="BE361" i="14"/>
  <c r="BE371" i="14"/>
  <c r="BE377" i="14"/>
  <c r="BE383" i="14"/>
  <c r="BE399" i="14"/>
  <c r="BE415" i="14"/>
  <c r="BE425" i="14"/>
  <c r="BE439" i="14"/>
  <c r="BE444" i="14"/>
  <c r="BE460" i="14"/>
  <c r="BE466" i="14"/>
  <c r="BE472" i="14"/>
  <c r="BE537" i="14"/>
  <c r="BE555" i="14"/>
  <c r="BE567" i="14"/>
  <c r="BE619" i="14"/>
  <c r="BE650" i="14"/>
  <c r="BE685" i="14"/>
  <c r="BE689" i="14"/>
  <c r="BE702" i="14"/>
  <c r="BE706" i="14"/>
  <c r="BE765" i="14"/>
  <c r="BE783" i="14"/>
  <c r="BE789" i="14"/>
  <c r="BE791" i="14"/>
  <c r="BE798" i="14"/>
  <c r="BE816" i="14"/>
  <c r="BE136" i="14"/>
  <c r="BE144" i="14"/>
  <c r="BE155" i="14"/>
  <c r="BE160" i="14"/>
  <c r="BE165" i="14"/>
  <c r="BE169" i="14"/>
  <c r="BE171" i="14"/>
  <c r="BE181" i="14"/>
  <c r="BE183" i="14"/>
  <c r="BE226" i="14"/>
  <c r="BE231" i="14"/>
  <c r="BE248" i="14"/>
  <c r="BE258" i="14"/>
  <c r="BE263" i="14"/>
  <c r="BE278" i="14"/>
  <c r="BE316" i="14"/>
  <c r="BE337" i="14"/>
  <c r="BE347" i="14"/>
  <c r="BE365" i="14"/>
  <c r="BE367" i="14"/>
  <c r="BE373" i="14"/>
  <c r="BE379" i="14"/>
  <c r="BE387" i="14"/>
  <c r="BE389" i="14"/>
  <c r="BE391" i="14"/>
  <c r="BE397" i="14"/>
  <c r="BE411" i="14"/>
  <c r="BE413" i="14"/>
  <c r="BE457" i="14"/>
  <c r="BE468" i="14"/>
  <c r="BE491" i="14"/>
  <c r="BE495" i="14"/>
  <c r="BE507" i="14"/>
  <c r="BE521" i="14"/>
  <c r="BE529" i="14"/>
  <c r="BE531" i="14"/>
  <c r="BE541" i="14"/>
  <c r="BE547" i="14"/>
  <c r="BE563" i="14"/>
  <c r="BE600" i="14"/>
  <c r="BE611" i="14"/>
  <c r="BE613" i="14"/>
  <c r="BE623" i="14"/>
  <c r="BE627" i="14"/>
  <c r="BE655" i="14"/>
  <c r="BE664" i="14"/>
  <c r="BE710" i="14"/>
  <c r="BE718" i="14"/>
  <c r="BE724" i="14"/>
  <c r="BE726" i="14"/>
  <c r="BE743" i="14"/>
  <c r="BE747" i="14"/>
  <c r="BE787" i="14"/>
  <c r="BE795" i="14"/>
  <c r="BE800" i="14"/>
  <c r="BE809" i="14"/>
  <c r="BE818" i="14"/>
  <c r="BE820" i="14"/>
  <c r="BE824" i="14"/>
  <c r="BE826" i="14"/>
  <c r="J296" i="12"/>
  <c r="J103" i="12" s="1"/>
  <c r="E85" i="13"/>
  <c r="F91" i="13"/>
  <c r="F129" i="13"/>
  <c r="BE139" i="13"/>
  <c r="BE163" i="13"/>
  <c r="BE225" i="13"/>
  <c r="BE237" i="13"/>
  <c r="BE246" i="13"/>
  <c r="BE268" i="13"/>
  <c r="BE315" i="13"/>
  <c r="BE321" i="13"/>
  <c r="BE325" i="13"/>
  <c r="BE327" i="13"/>
  <c r="BE331" i="13"/>
  <c r="BE333" i="13"/>
  <c r="BE350" i="13"/>
  <c r="BE352" i="13"/>
  <c r="BE362" i="13"/>
  <c r="BE450" i="13"/>
  <c r="BE458" i="13"/>
  <c r="BE460" i="13"/>
  <c r="BE464" i="13"/>
  <c r="BE470" i="13"/>
  <c r="BE476" i="13"/>
  <c r="BE478" i="13"/>
  <c r="BE502" i="13"/>
  <c r="BE508" i="13"/>
  <c r="BE512" i="13"/>
  <c r="BE514" i="13"/>
  <c r="BE524" i="13"/>
  <c r="BE528" i="13"/>
  <c r="BE536" i="13"/>
  <c r="BE544" i="13"/>
  <c r="BE550" i="13"/>
  <c r="BE563" i="13"/>
  <c r="BE569" i="13"/>
  <c r="BE589" i="13"/>
  <c r="BE597" i="13"/>
  <c r="BE604" i="13"/>
  <c r="BE628" i="13"/>
  <c r="BE668" i="13"/>
  <c r="BE670" i="13"/>
  <c r="BE677" i="13"/>
  <c r="BE681" i="13"/>
  <c r="BE685" i="13"/>
  <c r="BE714" i="13"/>
  <c r="BE721" i="13"/>
  <c r="BE723" i="13"/>
  <c r="BE729" i="13"/>
  <c r="BE733" i="13"/>
  <c r="BE739" i="13"/>
  <c r="BE745" i="13"/>
  <c r="BE778" i="13"/>
  <c r="BE861" i="13"/>
  <c r="BE876" i="13"/>
  <c r="BE901" i="13"/>
  <c r="BE925" i="13"/>
  <c r="BE931" i="13"/>
  <c r="BE951" i="13"/>
  <c r="BE983" i="13"/>
  <c r="BE993" i="13"/>
  <c r="BE1000" i="13"/>
  <c r="BE1008" i="13"/>
  <c r="BE1016" i="13"/>
  <c r="BE1038" i="13"/>
  <c r="BE1218" i="13"/>
  <c r="BE1248" i="13"/>
  <c r="BE1258" i="13"/>
  <c r="BE1299" i="13"/>
  <c r="BE1321" i="13"/>
  <c r="BE1325" i="13"/>
  <c r="BE1333" i="13"/>
  <c r="BE1367" i="13"/>
  <c r="BE1369" i="13"/>
  <c r="BE1377" i="13"/>
  <c r="BE1379" i="13"/>
  <c r="BE1385" i="13"/>
  <c r="BE1391" i="13"/>
  <c r="BE1417" i="13"/>
  <c r="BE1460" i="13"/>
  <c r="BE1477" i="13"/>
  <c r="BK243" i="12"/>
  <c r="J243" i="12"/>
  <c r="J100" i="12" s="1"/>
  <c r="J128" i="13"/>
  <c r="BE135" i="13"/>
  <c r="BE137" i="13"/>
  <c r="BE141" i="13"/>
  <c r="BE145" i="13"/>
  <c r="BE149" i="13"/>
  <c r="BE151" i="13"/>
  <c r="BE157" i="13"/>
  <c r="BE169" i="13"/>
  <c r="BE175" i="13"/>
  <c r="BE213" i="13"/>
  <c r="BE233" i="13"/>
  <c r="BE278" i="13"/>
  <c r="BE313" i="13"/>
  <c r="BE360" i="13"/>
  <c r="BE397" i="13"/>
  <c r="BE452" i="13"/>
  <c r="BE474" i="13"/>
  <c r="BE496" i="13"/>
  <c r="BE498" i="13"/>
  <c r="BE500" i="13"/>
  <c r="BE538" i="13"/>
  <c r="BE546" i="13"/>
  <c r="BE556" i="13"/>
  <c r="BE612" i="13"/>
  <c r="BE622" i="13"/>
  <c r="BE624" i="13"/>
  <c r="BE664" i="13"/>
  <c r="BE691" i="13"/>
  <c r="BE702" i="13"/>
  <c r="BE706" i="13"/>
  <c r="BE725" i="13"/>
  <c r="BE741" i="13"/>
  <c r="BE743" i="13"/>
  <c r="BE760" i="13"/>
  <c r="BE792" i="13"/>
  <c r="BE833" i="13"/>
  <c r="BE889" i="13"/>
  <c r="BE912" i="13"/>
  <c r="BE918" i="13"/>
  <c r="BE937" i="13"/>
  <c r="BE968" i="13"/>
  <c r="BE1002" i="13"/>
  <c r="BE1014" i="13"/>
  <c r="BE1082" i="13"/>
  <c r="BE1101" i="13"/>
  <c r="BE1201" i="13"/>
  <c r="BE1262" i="13"/>
  <c r="BE1268" i="13"/>
  <c r="BE1286" i="13"/>
  <c r="BE1306" i="13"/>
  <c r="BE1310" i="13"/>
  <c r="BE1329" i="13"/>
  <c r="BE1341" i="13"/>
  <c r="BE1345" i="13"/>
  <c r="BE1361" i="13"/>
  <c r="BE1365" i="13"/>
  <c r="BE1387" i="13"/>
  <c r="BE1395" i="13"/>
  <c r="BE1405" i="13"/>
  <c r="BE1411" i="13"/>
  <c r="BE1458" i="13"/>
  <c r="BE1503" i="13"/>
  <c r="J89" i="13"/>
  <c r="J92" i="13"/>
  <c r="BE207" i="13"/>
  <c r="BE221" i="13"/>
  <c r="BE242" i="13"/>
  <c r="BE248" i="13"/>
  <c r="BE309" i="13"/>
  <c r="BE311" i="13"/>
  <c r="BE317" i="13"/>
  <c r="BE319" i="13"/>
  <c r="BE323" i="13"/>
  <c r="BE335" i="13"/>
  <c r="BE354" i="13"/>
  <c r="BE356" i="13"/>
  <c r="BE454" i="13"/>
  <c r="BE468" i="13"/>
  <c r="BE472" i="13"/>
  <c r="BE481" i="13"/>
  <c r="BE504" i="13"/>
  <c r="BE516" i="13"/>
  <c r="BE518" i="13"/>
  <c r="BE520" i="13"/>
  <c r="BE526" i="13"/>
  <c r="BE530" i="13"/>
  <c r="BE532" i="13"/>
  <c r="BE534" i="13"/>
  <c r="BE540" i="13"/>
  <c r="BE542" i="13"/>
  <c r="BE548" i="13"/>
  <c r="BE552" i="13"/>
  <c r="BE561" i="13"/>
  <c r="BE565" i="13"/>
  <c r="BE571" i="13"/>
  <c r="BE577" i="13"/>
  <c r="BE579" i="13"/>
  <c r="BE585" i="13"/>
  <c r="BE593" i="13"/>
  <c r="BE595" i="13"/>
  <c r="BE599" i="13"/>
  <c r="BE662" i="13"/>
  <c r="BE666" i="13"/>
  <c r="BE683" i="13"/>
  <c r="BE695" i="13"/>
  <c r="BE698" i="13"/>
  <c r="BE718" i="13"/>
  <c r="BE749" i="13"/>
  <c r="BE751" i="13"/>
  <c r="BE753" i="13"/>
  <c r="BE758" i="13"/>
  <c r="BE774" i="13"/>
  <c r="BE799" i="13"/>
  <c r="BE820" i="13"/>
  <c r="BE842" i="13"/>
  <c r="BE859" i="13"/>
  <c r="BE885" i="13"/>
  <c r="BE895" i="13"/>
  <c r="BE966" i="13"/>
  <c r="BE1006" i="13"/>
  <c r="BE1018" i="13"/>
  <c r="BE1166" i="13"/>
  <c r="BE1236" i="13"/>
  <c r="BE1254" i="13"/>
  <c r="BE1277" i="13"/>
  <c r="BE1282" i="13"/>
  <c r="BE1317" i="13"/>
  <c r="BE1337" i="13"/>
  <c r="BE1349" i="13"/>
  <c r="BE1375" i="13"/>
  <c r="BE1401" i="13"/>
  <c r="BE1409" i="13"/>
  <c r="BE1425" i="13"/>
  <c r="BE1465" i="13"/>
  <c r="BE1482" i="13"/>
  <c r="BE1495" i="13"/>
  <c r="BE1499" i="13"/>
  <c r="BE1506" i="13"/>
  <c r="BE1517" i="13"/>
  <c r="BE1521" i="13"/>
  <c r="BE1525" i="13"/>
  <c r="BE1527" i="13"/>
  <c r="BE1531" i="13"/>
  <c r="BE1533" i="13"/>
  <c r="BE147" i="13"/>
  <c r="BE155" i="13"/>
  <c r="BE181" i="13"/>
  <c r="BE194" i="13"/>
  <c r="BE219" i="13"/>
  <c r="BE227" i="13"/>
  <c r="BE244" i="13"/>
  <c r="BE289" i="13"/>
  <c r="BE329" i="13"/>
  <c r="BE358" i="13"/>
  <c r="BE393" i="13"/>
  <c r="BE395" i="13"/>
  <c r="BE399" i="13"/>
  <c r="BE456" i="13"/>
  <c r="BE462" i="13"/>
  <c r="BE466" i="13"/>
  <c r="BE494" i="13"/>
  <c r="BE506" i="13"/>
  <c r="BE510" i="13"/>
  <c r="BE522" i="13"/>
  <c r="BE587" i="13"/>
  <c r="BE620" i="13"/>
  <c r="BE637" i="13"/>
  <c r="BE639" i="13"/>
  <c r="BE660" i="13"/>
  <c r="BE687" i="13"/>
  <c r="BE689" i="13"/>
  <c r="BE693" i="13"/>
  <c r="BE716" i="13"/>
  <c r="BE727" i="13"/>
  <c r="BE737" i="13"/>
  <c r="BE747" i="13"/>
  <c r="BE756" i="13"/>
  <c r="BE763" i="13"/>
  <c r="BE813" i="13"/>
  <c r="BE829" i="13"/>
  <c r="BE846" i="13"/>
  <c r="BE855" i="13"/>
  <c r="BE872" i="13"/>
  <c r="BE906" i="13"/>
  <c r="BE953" i="13"/>
  <c r="BE978" i="13"/>
  <c r="BE985" i="13"/>
  <c r="BE991" i="13"/>
  <c r="BE998" i="13"/>
  <c r="BE1012" i="13"/>
  <c r="BE1020" i="13"/>
  <c r="BE1148" i="13"/>
  <c r="BE1244" i="13"/>
  <c r="BE1256" i="13"/>
  <c r="BE1273" i="13"/>
  <c r="BE1291" i="13"/>
  <c r="BE1353" i="13"/>
  <c r="BE1357" i="13"/>
  <c r="BE1371" i="13"/>
  <c r="BE1383" i="13"/>
  <c r="BE1397" i="13"/>
  <c r="BE1415" i="13"/>
  <c r="BE1434" i="13"/>
  <c r="BE1443" i="13"/>
  <c r="BE1454" i="13"/>
  <c r="BE1471" i="13"/>
  <c r="BE1487" i="13"/>
  <c r="BE1491" i="13"/>
  <c r="BE1497" i="13"/>
  <c r="BE1511" i="13"/>
  <c r="BE1515" i="13"/>
  <c r="J91" i="12"/>
  <c r="BE212" i="12"/>
  <c r="BE223" i="12"/>
  <c r="BE245" i="12"/>
  <c r="BE287" i="12"/>
  <c r="BE297" i="12"/>
  <c r="BE325" i="12"/>
  <c r="BE426" i="12"/>
  <c r="BE445" i="12"/>
  <c r="BE475" i="12"/>
  <c r="BE505" i="12"/>
  <c r="BE541" i="12"/>
  <c r="BE555" i="12"/>
  <c r="BE579" i="12"/>
  <c r="BE605" i="12"/>
  <c r="BE613" i="12"/>
  <c r="BE631" i="12"/>
  <c r="BE640" i="12"/>
  <c r="BE731" i="12"/>
  <c r="BE737" i="12"/>
  <c r="BE768" i="12"/>
  <c r="BE775" i="12"/>
  <c r="BE781" i="12"/>
  <c r="BE793" i="12"/>
  <c r="BE805" i="12"/>
  <c r="BE856" i="12"/>
  <c r="BK260" i="11"/>
  <c r="E85" i="12"/>
  <c r="J89" i="12"/>
  <c r="J92" i="12"/>
  <c r="BE173" i="12"/>
  <c r="BE233" i="12"/>
  <c r="BE311" i="12"/>
  <c r="BE332" i="12"/>
  <c r="BE365" i="12"/>
  <c r="BE372" i="12"/>
  <c r="BE378" i="12"/>
  <c r="BE396" i="12"/>
  <c r="BE402" i="12"/>
  <c r="BE457" i="12"/>
  <c r="BE499" i="12"/>
  <c r="BE517" i="12"/>
  <c r="BE523" i="12"/>
  <c r="BE591" i="12"/>
  <c r="BE619" i="12"/>
  <c r="BE625" i="12"/>
  <c r="BE673" i="12"/>
  <c r="BE715" i="12"/>
  <c r="BE723" i="12"/>
  <c r="BE787" i="12"/>
  <c r="BE811" i="12"/>
  <c r="BE819" i="12"/>
  <c r="BE838" i="12"/>
  <c r="BE866" i="12"/>
  <c r="BE876" i="12"/>
  <c r="BE892" i="12"/>
  <c r="BE898" i="12"/>
  <c r="BE904" i="12"/>
  <c r="BE916" i="12"/>
  <c r="F91" i="12"/>
  <c r="BE158" i="12"/>
  <c r="BE202" i="12"/>
  <c r="BE253" i="12"/>
  <c r="BE353" i="12"/>
  <c r="BE390" i="12"/>
  <c r="BE414" i="12"/>
  <c r="BE420" i="12"/>
  <c r="BE433" i="12"/>
  <c r="BE463" i="12"/>
  <c r="BE487" i="12"/>
  <c r="BE493" i="12"/>
  <c r="BE535" i="12"/>
  <c r="BE549" i="12"/>
  <c r="BE585" i="12"/>
  <c r="BE597" i="12"/>
  <c r="BE649" i="12"/>
  <c r="BE689" i="12"/>
  <c r="BE745" i="12"/>
  <c r="BE844" i="12"/>
  <c r="BE886" i="12"/>
  <c r="F92" i="12"/>
  <c r="BE130" i="12"/>
  <c r="BE144" i="12"/>
  <c r="BE187" i="12"/>
  <c r="BE259" i="12"/>
  <c r="BE267" i="12"/>
  <c r="BE275" i="12"/>
  <c r="BE304" i="12"/>
  <c r="BE318" i="12"/>
  <c r="BE340" i="12"/>
  <c r="BE348" i="12"/>
  <c r="BE358" i="12"/>
  <c r="BE384" i="12"/>
  <c r="BE408" i="12"/>
  <c r="BE439" i="12"/>
  <c r="BE451" i="12"/>
  <c r="BE469" i="12"/>
  <c r="BE481" i="12"/>
  <c r="BE511" i="12"/>
  <c r="BE529" i="12"/>
  <c r="BE561" i="12"/>
  <c r="BE567" i="12"/>
  <c r="BE573" i="12"/>
  <c r="BE661" i="12"/>
  <c r="BE681" i="12"/>
  <c r="BE697" i="12"/>
  <c r="BE703" i="12"/>
  <c r="BE709" i="12"/>
  <c r="BE753" i="12"/>
  <c r="BE761" i="12"/>
  <c r="BE799" i="12"/>
  <c r="BE826" i="12"/>
  <c r="BE850" i="12"/>
  <c r="BK122" i="10"/>
  <c r="J91" i="11"/>
  <c r="F127" i="11"/>
  <c r="BE196" i="11"/>
  <c r="BE205" i="11"/>
  <c r="BE220" i="11"/>
  <c r="BE280" i="11"/>
  <c r="BE310" i="11"/>
  <c r="BE316" i="11"/>
  <c r="BE373" i="11"/>
  <c r="BE410" i="11"/>
  <c r="BE442" i="11"/>
  <c r="BE448" i="11"/>
  <c r="BE473" i="11"/>
  <c r="BE569" i="11"/>
  <c r="BE655" i="11"/>
  <c r="BE735" i="11"/>
  <c r="BE741" i="11"/>
  <c r="BE747" i="11"/>
  <c r="BE769" i="11"/>
  <c r="BE801" i="11"/>
  <c r="BE813" i="11"/>
  <c r="BE819" i="11"/>
  <c r="BE845" i="11"/>
  <c r="BE863" i="11"/>
  <c r="BE918" i="11"/>
  <c r="BE946" i="11"/>
  <c r="BE960" i="11"/>
  <c r="BE968" i="11"/>
  <c r="BE980" i="11"/>
  <c r="BE986" i="11"/>
  <c r="BE992" i="11"/>
  <c r="BE1012" i="11"/>
  <c r="BE1036" i="11"/>
  <c r="BE1043" i="11"/>
  <c r="BE1074" i="11"/>
  <c r="BE1098" i="11"/>
  <c r="BE1136" i="11"/>
  <c r="BE1152" i="11"/>
  <c r="BE1209" i="11"/>
  <c r="E85" i="11"/>
  <c r="F126" i="11"/>
  <c r="BE185" i="11"/>
  <c r="BE241" i="11"/>
  <c r="BE253" i="11"/>
  <c r="BE290" i="11"/>
  <c r="BE297" i="11"/>
  <c r="BE304" i="11"/>
  <c r="BE322" i="11"/>
  <c r="BE385" i="11"/>
  <c r="BE398" i="11"/>
  <c r="BE434" i="11"/>
  <c r="BE455" i="11"/>
  <c r="BE461" i="11"/>
  <c r="BE467" i="11"/>
  <c r="BE531" i="11"/>
  <c r="BE541" i="11"/>
  <c r="BE563" i="11"/>
  <c r="BE633" i="11"/>
  <c r="BE671" i="11"/>
  <c r="BE759" i="11"/>
  <c r="BE857" i="11"/>
  <c r="BE904" i="11"/>
  <c r="BE911" i="11"/>
  <c r="BE934" i="11"/>
  <c r="BE940" i="11"/>
  <c r="BE1024" i="11"/>
  <c r="BE1030" i="11"/>
  <c r="BE1110" i="11"/>
  <c r="BE1116" i="11"/>
  <c r="BE1130" i="11"/>
  <c r="BE1144" i="11"/>
  <c r="BE1158" i="11"/>
  <c r="BE1164" i="11"/>
  <c r="J89" i="11"/>
  <c r="J92" i="11"/>
  <c r="BE179" i="11"/>
  <c r="BE191" i="11"/>
  <c r="BE235" i="11"/>
  <c r="BE247" i="11"/>
  <c r="BE262" i="11"/>
  <c r="BE334" i="11"/>
  <c r="BE356" i="11"/>
  <c r="BE422" i="11"/>
  <c r="BE428" i="11"/>
  <c r="BE491" i="11"/>
  <c r="BE497" i="11"/>
  <c r="BE507" i="11"/>
  <c r="BE525" i="11"/>
  <c r="BE551" i="11"/>
  <c r="BE557" i="11"/>
  <c r="BE593" i="11"/>
  <c r="BE601" i="11"/>
  <c r="BE663" i="11"/>
  <c r="BE705" i="11"/>
  <c r="BE715" i="11"/>
  <c r="BE725" i="11"/>
  <c r="BE753" i="11"/>
  <c r="BE787" i="11"/>
  <c r="BE793" i="11"/>
  <c r="BE807" i="11"/>
  <c r="BE829" i="11"/>
  <c r="BE839" i="11"/>
  <c r="BE851" i="11"/>
  <c r="BE869" i="11"/>
  <c r="BE891" i="11"/>
  <c r="BE926" i="11"/>
  <c r="BE952" i="11"/>
  <c r="BE974" i="11"/>
  <c r="BE1004" i="11"/>
  <c r="BE1018" i="11"/>
  <c r="BE1063" i="11"/>
  <c r="BE1092" i="11"/>
  <c r="BE1104" i="11"/>
  <c r="BE1124" i="11"/>
  <c r="BE1176" i="11"/>
  <c r="BE1190" i="11"/>
  <c r="BE1196" i="11"/>
  <c r="BE1202" i="11"/>
  <c r="BE133" i="11"/>
  <c r="BE148" i="11"/>
  <c r="BE163" i="11"/>
  <c r="BE270" i="11"/>
  <c r="BE285" i="11"/>
  <c r="BE328" i="11"/>
  <c r="BE340" i="11"/>
  <c r="BE404" i="11"/>
  <c r="BE416" i="11"/>
  <c r="BE479" i="11"/>
  <c r="BE485" i="11"/>
  <c r="BE513" i="11"/>
  <c r="BE519" i="11"/>
  <c r="BE575" i="11"/>
  <c r="BE609" i="11"/>
  <c r="BE627" i="11"/>
  <c r="BE639" i="11"/>
  <c r="BE647" i="11"/>
  <c r="BE681" i="11"/>
  <c r="BE689" i="11"/>
  <c r="BE695" i="11"/>
  <c r="BE775" i="11"/>
  <c r="BE781" i="11"/>
  <c r="BE883" i="11"/>
  <c r="BE897" i="11"/>
  <c r="BE998" i="11"/>
  <c r="BE1053" i="11"/>
  <c r="BE1080" i="11"/>
  <c r="BE1086" i="11"/>
  <c r="BE1170" i="11"/>
  <c r="BE1184" i="11"/>
  <c r="J91" i="10"/>
  <c r="J115" i="10"/>
  <c r="BE124" i="10"/>
  <c r="BE138" i="10"/>
  <c r="BE144" i="10"/>
  <c r="BE151" i="10"/>
  <c r="BE177" i="10"/>
  <c r="J92" i="10"/>
  <c r="BE163" i="10"/>
  <c r="J122" i="9"/>
  <c r="J98" i="9" s="1"/>
  <c r="E85" i="10"/>
  <c r="F91" i="10"/>
  <c r="F92" i="10"/>
  <c r="BE130" i="10"/>
  <c r="BE157" i="10"/>
  <c r="BE170" i="10"/>
  <c r="J91" i="9"/>
  <c r="J92" i="9"/>
  <c r="F117" i="9"/>
  <c r="BE152" i="9"/>
  <c r="BE166" i="9"/>
  <c r="BE191" i="9"/>
  <c r="BE200" i="9"/>
  <c r="BE206" i="9"/>
  <c r="BE230" i="9"/>
  <c r="BE271" i="9"/>
  <c r="BE285" i="9"/>
  <c r="BE292" i="9"/>
  <c r="BE320" i="9"/>
  <c r="BE324" i="9"/>
  <c r="BE371" i="9"/>
  <c r="BE376" i="9"/>
  <c r="F116" i="9"/>
  <c r="BE149" i="9"/>
  <c r="BE155" i="9"/>
  <c r="BE160" i="9"/>
  <c r="BE163" i="9"/>
  <c r="BE175" i="9"/>
  <c r="BE180" i="9"/>
  <c r="BE189" i="9"/>
  <c r="BE216" i="9"/>
  <c r="BE298" i="9"/>
  <c r="E85" i="9"/>
  <c r="BE123" i="9"/>
  <c r="BE143" i="9"/>
  <c r="BE146" i="9"/>
  <c r="BE169" i="9"/>
  <c r="BE183" i="9"/>
  <c r="BE195" i="9"/>
  <c r="BE204" i="9"/>
  <c r="BE243" i="9"/>
  <c r="BE278" i="9"/>
  <c r="J89" i="9"/>
  <c r="BE172" i="9"/>
  <c r="BE186" i="9"/>
  <c r="BE193" i="9"/>
  <c r="BE202" i="9"/>
  <c r="BE223" i="9"/>
  <c r="BE237" i="9"/>
  <c r="BE261" i="9"/>
  <c r="BE302" i="9"/>
  <c r="BE345" i="9"/>
  <c r="BE362" i="9"/>
  <c r="BE366" i="9"/>
  <c r="BE382" i="9"/>
  <c r="J124" i="7"/>
  <c r="J98" i="7"/>
  <c r="F91" i="8"/>
  <c r="E113" i="8"/>
  <c r="J117" i="8"/>
  <c r="F120" i="8"/>
  <c r="BE155" i="8"/>
  <c r="BE167" i="8"/>
  <c r="BE189" i="8"/>
  <c r="BE193" i="8"/>
  <c r="BE198" i="8"/>
  <c r="BE202" i="8"/>
  <c r="BE215" i="8"/>
  <c r="BE225" i="8"/>
  <c r="BE231" i="8"/>
  <c r="BE236" i="8"/>
  <c r="BE249" i="8"/>
  <c r="BE254" i="8"/>
  <c r="BE263" i="8"/>
  <c r="BE281" i="8"/>
  <c r="BE290" i="8"/>
  <c r="J119" i="8"/>
  <c r="BE126" i="8"/>
  <c r="BE145" i="8"/>
  <c r="BE148" i="8"/>
  <c r="J92" i="8"/>
  <c r="BE152" i="8"/>
  <c r="BE173" i="8"/>
  <c r="BE184" i="8"/>
  <c r="BE196" i="8"/>
  <c r="BE212" i="8"/>
  <c r="BE234" i="8"/>
  <c r="BE241" i="8"/>
  <c r="BE246" i="8"/>
  <c r="BE256" i="8"/>
  <c r="BE261" i="8"/>
  <c r="BE266" i="8"/>
  <c r="BE268" i="8"/>
  <c r="BE273" i="8"/>
  <c r="BE279" i="8"/>
  <c r="BE283" i="8"/>
  <c r="BE294" i="8"/>
  <c r="BE129" i="8"/>
  <c r="BE132" i="8"/>
  <c r="BE137" i="8"/>
  <c r="BE139" i="8"/>
  <c r="BE142" i="8"/>
  <c r="BE162" i="8"/>
  <c r="BE180" i="8"/>
  <c r="BE187" i="8"/>
  <c r="BE205" i="8"/>
  <c r="BE218" i="8"/>
  <c r="BE228" i="8"/>
  <c r="BE239" i="8"/>
  <c r="BE244" i="8"/>
  <c r="BE251" i="8"/>
  <c r="BE259" i="8"/>
  <c r="F91" i="7"/>
  <c r="J92" i="7"/>
  <c r="J116" i="7"/>
  <c r="BE125" i="7"/>
  <c r="BE128" i="7"/>
  <c r="BE143" i="7"/>
  <c r="BE153" i="7"/>
  <c r="BE164" i="7"/>
  <c r="BE190" i="7"/>
  <c r="BE205" i="7"/>
  <c r="BE218" i="7"/>
  <c r="BE243" i="7"/>
  <c r="BE258" i="7"/>
  <c r="BE266" i="7"/>
  <c r="BE286" i="7"/>
  <c r="J91" i="7"/>
  <c r="BE134" i="7"/>
  <c r="BE150" i="7"/>
  <c r="BE167" i="7"/>
  <c r="BE187" i="7"/>
  <c r="BE193" i="7"/>
  <c r="BE196" i="7"/>
  <c r="BE199" i="7"/>
  <c r="BE202" i="7"/>
  <c r="BE223" i="7"/>
  <c r="BE247" i="7"/>
  <c r="BE296" i="7"/>
  <c r="BE299" i="7"/>
  <c r="J123" i="6"/>
  <c r="J98" i="6" s="1"/>
  <c r="E85" i="7"/>
  <c r="F92" i="7"/>
  <c r="BE140" i="7"/>
  <c r="BE161" i="7"/>
  <c r="BE175" i="7"/>
  <c r="BE178" i="7"/>
  <c r="BE181" i="7"/>
  <c r="BE184" i="7"/>
  <c r="BE213" i="7"/>
  <c r="BE236" i="7"/>
  <c r="BE271" i="7"/>
  <c r="BE293" i="7"/>
  <c r="BE131" i="7"/>
  <c r="BE147" i="7"/>
  <c r="BE156" i="7"/>
  <c r="BE208" i="7"/>
  <c r="BE231" i="7"/>
  <c r="BE251" i="7"/>
  <c r="BE275" i="7"/>
  <c r="BE279" i="7"/>
  <c r="BE303" i="7"/>
  <c r="J91" i="6"/>
  <c r="BE132" i="6"/>
  <c r="BE137" i="6"/>
  <c r="BE141" i="6"/>
  <c r="BE151" i="6"/>
  <c r="BE160" i="6"/>
  <c r="BE171" i="6"/>
  <c r="BE176" i="6"/>
  <c r="BE181" i="6"/>
  <c r="E85" i="6"/>
  <c r="F92" i="6"/>
  <c r="F117" i="6"/>
  <c r="BE128" i="6"/>
  <c r="BE156" i="6"/>
  <c r="BE164" i="6"/>
  <c r="BE188" i="6"/>
  <c r="J89" i="6"/>
  <c r="J92" i="6"/>
  <c r="BE146" i="6"/>
  <c r="BE124" i="6"/>
  <c r="F92" i="5"/>
  <c r="J118" i="5"/>
  <c r="BE140" i="5"/>
  <c r="BE178" i="5"/>
  <c r="BE185" i="5"/>
  <c r="BE188" i="5"/>
  <c r="BE192" i="5"/>
  <c r="BE201" i="5"/>
  <c r="BE204" i="5"/>
  <c r="BE207" i="5"/>
  <c r="BE231" i="5"/>
  <c r="BE234" i="5"/>
  <c r="BE301" i="5"/>
  <c r="BE313" i="5"/>
  <c r="BE334" i="5"/>
  <c r="BE395" i="5"/>
  <c r="BE401" i="5"/>
  <c r="BE417" i="5"/>
  <c r="BE461" i="5"/>
  <c r="BE476" i="5"/>
  <c r="BE498" i="5"/>
  <c r="BE509" i="5"/>
  <c r="BE519" i="5"/>
  <c r="J89" i="5"/>
  <c r="J92" i="5"/>
  <c r="BE128" i="5"/>
  <c r="BE137" i="5"/>
  <c r="BE182" i="5"/>
  <c r="BE195" i="5"/>
  <c r="BE222" i="5"/>
  <c r="BE225" i="5"/>
  <c r="BE228" i="5"/>
  <c r="BE237" i="5"/>
  <c r="BE240" i="5"/>
  <c r="BE243" i="5"/>
  <c r="BE264" i="5"/>
  <c r="BE269" i="5"/>
  <c r="BE305" i="5"/>
  <c r="BE309" i="5"/>
  <c r="BE346" i="5"/>
  <c r="BE359" i="5"/>
  <c r="BE362" i="5"/>
  <c r="BE365" i="5"/>
  <c r="BE369" i="5"/>
  <c r="BE391" i="5"/>
  <c r="BE408" i="5"/>
  <c r="BE428" i="5"/>
  <c r="BE432" i="5"/>
  <c r="BE439" i="5"/>
  <c r="BE455" i="5"/>
  <c r="BE465" i="5"/>
  <c r="BE516" i="5"/>
  <c r="E112" i="5"/>
  <c r="F118" i="5"/>
  <c r="BE125" i="5"/>
  <c r="BE131" i="5"/>
  <c r="BE143" i="5"/>
  <c r="BE148" i="5"/>
  <c r="BE160" i="5"/>
  <c r="BE175" i="5"/>
  <c r="BE246" i="5"/>
  <c r="BE252" i="5"/>
  <c r="BE285" i="5"/>
  <c r="BE318" i="5"/>
  <c r="BE338" i="5"/>
  <c r="BE342" i="5"/>
  <c r="BE350" i="5"/>
  <c r="BE385" i="5"/>
  <c r="BE422" i="5"/>
  <c r="BE487" i="5"/>
  <c r="BE134" i="5"/>
  <c r="BE151" i="5"/>
  <c r="BE154" i="5"/>
  <c r="BE157" i="5"/>
  <c r="BE198" i="5"/>
  <c r="BE249" i="5"/>
  <c r="BE256" i="5"/>
  <c r="BE289" i="5"/>
  <c r="BE321" i="5"/>
  <c r="BE420" i="5"/>
  <c r="BE445" i="5"/>
  <c r="BE448" i="5"/>
  <c r="BE526" i="5"/>
  <c r="BE532" i="5"/>
  <c r="E85" i="4"/>
  <c r="F91" i="4"/>
  <c r="BE137" i="4"/>
  <c r="BE146" i="4"/>
  <c r="BE151" i="4"/>
  <c r="BE157" i="4"/>
  <c r="BE179" i="4"/>
  <c r="BE183" i="4"/>
  <c r="BE187" i="4"/>
  <c r="BE211" i="4"/>
  <c r="BE234" i="4"/>
  <c r="BE238" i="4"/>
  <c r="BE244" i="4"/>
  <c r="BE282" i="4"/>
  <c r="BE294" i="4"/>
  <c r="BE300" i="4"/>
  <c r="BE324" i="4"/>
  <c r="BE330" i="4"/>
  <c r="BE389" i="4"/>
  <c r="BE420" i="4"/>
  <c r="BE424" i="4"/>
  <c r="BE431" i="4"/>
  <c r="BE445" i="4"/>
  <c r="BE450" i="4"/>
  <c r="BE453" i="4"/>
  <c r="BE516" i="4"/>
  <c r="BE529" i="4"/>
  <c r="F92" i="4"/>
  <c r="J119" i="4"/>
  <c r="J122" i="4"/>
  <c r="BE160" i="4"/>
  <c r="BE176" i="4"/>
  <c r="BE198" i="4"/>
  <c r="BE215" i="4"/>
  <c r="BE227" i="4"/>
  <c r="BE278" i="4"/>
  <c r="BE306" i="4"/>
  <c r="BE310" i="4"/>
  <c r="BE313" i="4"/>
  <c r="BE355" i="4"/>
  <c r="BE359" i="4"/>
  <c r="BE409" i="4"/>
  <c r="BE503" i="4"/>
  <c r="BE128" i="4"/>
  <c r="BE140" i="4"/>
  <c r="BE143" i="4"/>
  <c r="BE206" i="4"/>
  <c r="BE220" i="4"/>
  <c r="BE223" i="4"/>
  <c r="BE250" i="4"/>
  <c r="BE253" i="4"/>
  <c r="BE257" i="4"/>
  <c r="BE260" i="4"/>
  <c r="BE264" i="4"/>
  <c r="BE272" i="4"/>
  <c r="BE316" i="4"/>
  <c r="BE319" i="4"/>
  <c r="BE367" i="4"/>
  <c r="BE373" i="4"/>
  <c r="BE394" i="4"/>
  <c r="BE439" i="4"/>
  <c r="BE457" i="4"/>
  <c r="BE483" i="4"/>
  <c r="BE509" i="4"/>
  <c r="BE538" i="4"/>
  <c r="BK121" i="3"/>
  <c r="J121" i="3" s="1"/>
  <c r="J97" i="3" s="1"/>
  <c r="J91" i="4"/>
  <c r="BE163" i="4"/>
  <c r="BE173" i="4"/>
  <c r="BE191" i="4"/>
  <c r="BE194" i="4"/>
  <c r="BE202" i="4"/>
  <c r="BE240" i="4"/>
  <c r="BE268" i="4"/>
  <c r="BE288" i="4"/>
  <c r="BE322" i="4"/>
  <c r="BE327" i="4"/>
  <c r="BE382" i="4"/>
  <c r="BE399" i="4"/>
  <c r="BE404" i="4"/>
  <c r="BE413" i="4"/>
  <c r="BE422" i="4"/>
  <c r="BE463" i="4"/>
  <c r="BE523" i="4"/>
  <c r="BE549" i="4"/>
  <c r="BK174" i="2"/>
  <c r="BK168" i="2"/>
  <c r="J168" i="2"/>
  <c r="J103" i="2" s="1"/>
  <c r="F92" i="3"/>
  <c r="BE146" i="3"/>
  <c r="BE186" i="3"/>
  <c r="E85" i="3"/>
  <c r="J91" i="3"/>
  <c r="J114" i="3"/>
  <c r="J117" i="3"/>
  <c r="BE123" i="3"/>
  <c r="BE135" i="3"/>
  <c r="BE142" i="3"/>
  <c r="BE157" i="3"/>
  <c r="BE160" i="3"/>
  <c r="BE163" i="3"/>
  <c r="BE167" i="3"/>
  <c r="BE170" i="3"/>
  <c r="BE126" i="3"/>
  <c r="BE129" i="3"/>
  <c r="BE132" i="3"/>
  <c r="BE150" i="3"/>
  <c r="BE154" i="3"/>
  <c r="F91" i="3"/>
  <c r="BE138" i="3"/>
  <c r="BE178" i="3"/>
  <c r="E85" i="2"/>
  <c r="J89" i="2"/>
  <c r="F92" i="2"/>
  <c r="J121" i="2"/>
  <c r="BE128" i="2"/>
  <c r="BE134" i="2"/>
  <c r="BE136" i="2"/>
  <c r="BE138" i="2"/>
  <c r="BE140" i="2"/>
  <c r="BE142" i="2"/>
  <c r="BE166" i="2"/>
  <c r="BE181" i="2"/>
  <c r="BE150" i="2"/>
  <c r="BE153" i="2"/>
  <c r="BE172" i="2"/>
  <c r="F121" i="2"/>
  <c r="J122" i="2"/>
  <c r="BE131" i="2"/>
  <c r="BE144" i="2"/>
  <c r="BE155" i="2"/>
  <c r="BE158" i="2"/>
  <c r="BE169" i="2"/>
  <c r="BE176" i="2"/>
  <c r="BE147" i="2"/>
  <c r="BE161" i="2"/>
  <c r="BE163" i="2"/>
  <c r="F37" i="2"/>
  <c r="BD95" i="1"/>
  <c r="F35" i="3"/>
  <c r="BB96" i="1" s="1"/>
  <c r="J34" i="4"/>
  <c r="AW97" i="1"/>
  <c r="J34" i="5"/>
  <c r="AW98" i="1" s="1"/>
  <c r="J34" i="6"/>
  <c r="AW99" i="1"/>
  <c r="F35" i="7"/>
  <c r="BB100" i="1"/>
  <c r="F35" i="8"/>
  <c r="BB101" i="1"/>
  <c r="F34" i="9"/>
  <c r="BA102" i="1" s="1"/>
  <c r="F35" i="10"/>
  <c r="BB103" i="1"/>
  <c r="F34" i="10"/>
  <c r="BA103" i="1" s="1"/>
  <c r="F35" i="11"/>
  <c r="BB104" i="1"/>
  <c r="F37" i="11"/>
  <c r="BD104" i="1"/>
  <c r="F36" i="12"/>
  <c r="BC105" i="1"/>
  <c r="F35" i="13"/>
  <c r="BB106" i="1" s="1"/>
  <c r="F37" i="14"/>
  <c r="BD107" i="1" s="1"/>
  <c r="J34" i="15"/>
  <c r="AW108" i="1" s="1"/>
  <c r="J34" i="16"/>
  <c r="AW109" i="1"/>
  <c r="F35" i="17"/>
  <c r="BB110" i="1"/>
  <c r="F35" i="18"/>
  <c r="BB111" i="1" s="1"/>
  <c r="F36" i="18"/>
  <c r="BC111" i="1" s="1"/>
  <c r="F34" i="19"/>
  <c r="BA112" i="1" s="1"/>
  <c r="F36" i="20"/>
  <c r="BC113" i="1" s="1"/>
  <c r="F34" i="21"/>
  <c r="BA114" i="1"/>
  <c r="F36" i="22"/>
  <c r="BC115" i="1"/>
  <c r="J34" i="22"/>
  <c r="AW115" i="1" s="1"/>
  <c r="F36" i="23"/>
  <c r="BC116" i="1" s="1"/>
  <c r="F35" i="24"/>
  <c r="BB117" i="1" s="1"/>
  <c r="J34" i="25"/>
  <c r="AW118" i="1" s="1"/>
  <c r="F36" i="26"/>
  <c r="BC119" i="1"/>
  <c r="F34" i="27"/>
  <c r="BA120" i="1"/>
  <c r="F36" i="27"/>
  <c r="BC120" i="1" s="1"/>
  <c r="F37" i="28"/>
  <c r="BD121" i="1" s="1"/>
  <c r="F36" i="29"/>
  <c r="BC122" i="1" s="1"/>
  <c r="J34" i="30"/>
  <c r="AW123" i="1" s="1"/>
  <c r="F34" i="31"/>
  <c r="BA124" i="1"/>
  <c r="F34" i="32"/>
  <c r="BA125" i="1"/>
  <c r="J34" i="32"/>
  <c r="AW125" i="1" s="1"/>
  <c r="J34" i="33"/>
  <c r="AW126" i="1" s="1"/>
  <c r="J34" i="34"/>
  <c r="AW127" i="1" s="1"/>
  <c r="F36" i="35"/>
  <c r="BC128" i="1" s="1"/>
  <c r="J34" i="36"/>
  <c r="AW129" i="1"/>
  <c r="F37" i="37"/>
  <c r="BD130" i="1"/>
  <c r="F37" i="38"/>
  <c r="BD131" i="1" s="1"/>
  <c r="F35" i="38"/>
  <c r="BB131" i="1" s="1"/>
  <c r="F34" i="39"/>
  <c r="BA132" i="1" s="1"/>
  <c r="F35" i="40"/>
  <c r="BB133" i="1" s="1"/>
  <c r="F35" i="41"/>
  <c r="BB134" i="1"/>
  <c r="F35" i="42"/>
  <c r="BB135" i="1"/>
  <c r="J34" i="2"/>
  <c r="AW95" i="1" s="1"/>
  <c r="J34" i="3"/>
  <c r="AW96" i="1" s="1"/>
  <c r="F35" i="4"/>
  <c r="BB97" i="1" s="1"/>
  <c r="F34" i="4"/>
  <c r="BA97" i="1" s="1"/>
  <c r="F36" i="5"/>
  <c r="BC98" i="1"/>
  <c r="F36" i="6"/>
  <c r="BC99" i="1"/>
  <c r="J34" i="7"/>
  <c r="AW100" i="1" s="1"/>
  <c r="F34" i="8"/>
  <c r="BA101" i="1" s="1"/>
  <c r="F35" i="9"/>
  <c r="BB102" i="1" s="1"/>
  <c r="F37" i="9"/>
  <c r="BD102" i="1" s="1"/>
  <c r="F36" i="11"/>
  <c r="BC104" i="1"/>
  <c r="F34" i="12"/>
  <c r="BA105" i="1"/>
  <c r="F37" i="12"/>
  <c r="BD105" i="1" s="1"/>
  <c r="F34" i="13"/>
  <c r="BA106" i="1" s="1"/>
  <c r="F37" i="13"/>
  <c r="BD106" i="1" s="1"/>
  <c r="F34" i="14"/>
  <c r="BA107" i="1" s="1"/>
  <c r="F36" i="14"/>
  <c r="BC107" i="1"/>
  <c r="F34" i="16"/>
  <c r="BA109" i="1"/>
  <c r="F36" i="17"/>
  <c r="BC110" i="1" s="1"/>
  <c r="F37" i="17"/>
  <c r="BD110" i="1" s="1"/>
  <c r="F35" i="19"/>
  <c r="BB112" i="1" s="1"/>
  <c r="F35" i="20"/>
  <c r="BB113" i="1" s="1"/>
  <c r="J34" i="20"/>
  <c r="AW113" i="1"/>
  <c r="F36" i="21"/>
  <c r="BC114" i="1"/>
  <c r="F35" i="22"/>
  <c r="BB115" i="1" s="1"/>
  <c r="F34" i="23"/>
  <c r="BA116" i="1" s="1"/>
  <c r="F34" i="24"/>
  <c r="BA117" i="1" s="1"/>
  <c r="F37" i="24"/>
  <c r="BD117" i="1" s="1"/>
  <c r="F34" i="25"/>
  <c r="BA118" i="1"/>
  <c r="F37" i="26"/>
  <c r="BD119" i="1"/>
  <c r="F34" i="26"/>
  <c r="BA119" i="1" s="1"/>
  <c r="F37" i="27"/>
  <c r="BD120" i="1" s="1"/>
  <c r="F34" i="28"/>
  <c r="BA121" i="1" s="1"/>
  <c r="F36" i="28"/>
  <c r="BC121" i="1" s="1"/>
  <c r="F37" i="29"/>
  <c r="BD122" i="1"/>
  <c r="J34" i="29"/>
  <c r="AW122" i="1"/>
  <c r="F37" i="30"/>
  <c r="BD123" i="1" s="1"/>
  <c r="J34" i="31"/>
  <c r="AW124" i="1" s="1"/>
  <c r="F37" i="32"/>
  <c r="BD125" i="1" s="1"/>
  <c r="F34" i="33"/>
  <c r="BA126" i="1" s="1"/>
  <c r="F36" i="33"/>
  <c r="BC126" i="1"/>
  <c r="F37" i="34"/>
  <c r="BD127" i="1"/>
  <c r="F35" i="35"/>
  <c r="BB128" i="1" s="1"/>
  <c r="J34" i="35"/>
  <c r="AW128" i="1" s="1"/>
  <c r="F34" i="36"/>
  <c r="BA129" i="1" s="1"/>
  <c r="F36" i="37"/>
  <c r="BC130" i="1"/>
  <c r="F35" i="37"/>
  <c r="BB130" i="1" s="1"/>
  <c r="F36" i="38"/>
  <c r="BC131" i="1" s="1"/>
  <c r="F35" i="39"/>
  <c r="BB132" i="1"/>
  <c r="J34" i="40"/>
  <c r="AW133" i="1"/>
  <c r="F37" i="41"/>
  <c r="BD134" i="1"/>
  <c r="F36" i="42"/>
  <c r="BC135" i="1"/>
  <c r="F34" i="2"/>
  <c r="BA95" i="1" s="1"/>
  <c r="F35" i="2"/>
  <c r="BB95" i="1" s="1"/>
  <c r="F34" i="3"/>
  <c r="BA96" i="1"/>
  <c r="F37" i="4"/>
  <c r="BD97" i="1"/>
  <c r="F35" i="5"/>
  <c r="BB98" i="1"/>
  <c r="F34" i="6"/>
  <c r="BA99" i="1"/>
  <c r="F37" i="7"/>
  <c r="BD100" i="1" s="1"/>
  <c r="F34" i="7"/>
  <c r="BA100" i="1" s="1"/>
  <c r="F36" i="8"/>
  <c r="BC101" i="1"/>
  <c r="J34" i="8"/>
  <c r="AW101" i="1"/>
  <c r="F36" i="9"/>
  <c r="BC102" i="1"/>
  <c r="J34" i="10"/>
  <c r="AW103" i="1"/>
  <c r="J34" i="11"/>
  <c r="AW104" i="1" s="1"/>
  <c r="F35" i="12"/>
  <c r="BB105" i="1" s="1"/>
  <c r="F36" i="13"/>
  <c r="BC106" i="1"/>
  <c r="F35" i="14"/>
  <c r="BB107" i="1"/>
  <c r="F35" i="15"/>
  <c r="BB108" i="1"/>
  <c r="F36" i="15"/>
  <c r="BC108" i="1"/>
  <c r="F35" i="16"/>
  <c r="BB109" i="1" s="1"/>
  <c r="F34" i="17"/>
  <c r="BA110" i="1" s="1"/>
  <c r="J34" i="17"/>
  <c r="AW110" i="1"/>
  <c r="F37" i="18"/>
  <c r="BD111" i="1"/>
  <c r="J34" i="19"/>
  <c r="AW112" i="1"/>
  <c r="F34" i="20"/>
  <c r="BA113" i="1"/>
  <c r="F35" i="21"/>
  <c r="BB114" i="1" s="1"/>
  <c r="F37" i="21"/>
  <c r="BD114" i="1" s="1"/>
  <c r="F37" i="22"/>
  <c r="BD115" i="1"/>
  <c r="J34" i="23"/>
  <c r="AW116" i="1"/>
  <c r="J34" i="24"/>
  <c r="AW117" i="1"/>
  <c r="F37" i="25"/>
  <c r="BD118" i="1"/>
  <c r="F36" i="25"/>
  <c r="BC118" i="1" s="1"/>
  <c r="J34" i="26"/>
  <c r="AW119" i="1" s="1"/>
  <c r="F35" i="27"/>
  <c r="BB120" i="1"/>
  <c r="J34" i="28"/>
  <c r="AW121" i="1"/>
  <c r="F34" i="29"/>
  <c r="BA122" i="1"/>
  <c r="F35" i="30"/>
  <c r="BB123" i="1"/>
  <c r="F36" i="30"/>
  <c r="BC123" i="1" s="1"/>
  <c r="F36" i="31"/>
  <c r="BC124" i="1" s="1"/>
  <c r="F35" i="32"/>
  <c r="BB125" i="1"/>
  <c r="F36" i="32"/>
  <c r="BC125" i="1"/>
  <c r="F35" i="33"/>
  <c r="BB126" i="1"/>
  <c r="F34" i="34"/>
  <c r="BA127" i="1"/>
  <c r="F34" i="35"/>
  <c r="BA128" i="1" s="1"/>
  <c r="F35" i="36"/>
  <c r="BB129" i="1" s="1"/>
  <c r="F34" i="37"/>
  <c r="BA130" i="1"/>
  <c r="J34" i="38"/>
  <c r="AW131" i="1"/>
  <c r="J34" i="39"/>
  <c r="AW132" i="1"/>
  <c r="F37" i="40"/>
  <c r="BD133" i="1"/>
  <c r="F36" i="40"/>
  <c r="BC133" i="1" s="1"/>
  <c r="F34" i="41"/>
  <c r="BA134" i="1" s="1"/>
  <c r="F36" i="41"/>
  <c r="BC134" i="1"/>
  <c r="F37" i="42"/>
  <c r="BD135" i="1"/>
  <c r="F36" i="2"/>
  <c r="BC95" i="1"/>
  <c r="F36" i="3"/>
  <c r="BC96" i="1"/>
  <c r="F37" i="3"/>
  <c r="BD96" i="1" s="1"/>
  <c r="F36" i="4"/>
  <c r="BC97" i="1" s="1"/>
  <c r="F37" i="5"/>
  <c r="BD98" i="1"/>
  <c r="F34" i="5"/>
  <c r="BA98" i="1"/>
  <c r="F37" i="6"/>
  <c r="BD99" i="1"/>
  <c r="F35" i="6"/>
  <c r="BB99" i="1"/>
  <c r="F36" i="7"/>
  <c r="BC100" i="1" s="1"/>
  <c r="F37" i="8"/>
  <c r="BD101" i="1" s="1"/>
  <c r="J34" i="9"/>
  <c r="AW102" i="1"/>
  <c r="F37" i="10"/>
  <c r="BD103" i="1"/>
  <c r="F36" i="10"/>
  <c r="BC103" i="1"/>
  <c r="F34" i="11"/>
  <c r="BA104" i="1"/>
  <c r="J34" i="12"/>
  <c r="AW105" i="1" s="1"/>
  <c r="J34" i="13"/>
  <c r="AW106" i="1" s="1"/>
  <c r="J34" i="14"/>
  <c r="AW107" i="1"/>
  <c r="F34" i="15"/>
  <c r="BA108" i="1"/>
  <c r="F37" i="15"/>
  <c r="BD108" i="1"/>
  <c r="F36" i="16"/>
  <c r="BC109" i="1"/>
  <c r="F37" i="16"/>
  <c r="BD109" i="1" s="1"/>
  <c r="F34" i="18"/>
  <c r="BA111" i="1" s="1"/>
  <c r="J34" i="18"/>
  <c r="AW111" i="1"/>
  <c r="F37" i="19"/>
  <c r="BD112" i="1"/>
  <c r="F36" i="19"/>
  <c r="BC112" i="1"/>
  <c r="F37" i="20"/>
  <c r="BD113" i="1"/>
  <c r="J34" i="21"/>
  <c r="AW114" i="1" s="1"/>
  <c r="F34" i="22"/>
  <c r="BA115" i="1" s="1"/>
  <c r="F37" i="23"/>
  <c r="BD116" i="1"/>
  <c r="F35" i="23"/>
  <c r="BB116" i="1"/>
  <c r="F36" i="24"/>
  <c r="BC117" i="1"/>
  <c r="F35" i="25"/>
  <c r="BB118" i="1"/>
  <c r="F35" i="26"/>
  <c r="BB119" i="1" s="1"/>
  <c r="J34" i="27"/>
  <c r="AW120" i="1" s="1"/>
  <c r="F35" i="28"/>
  <c r="BB121" i="1" s="1"/>
  <c r="F35" i="29"/>
  <c r="BB122" i="1" s="1"/>
  <c r="F34" i="30"/>
  <c r="BA123" i="1" s="1"/>
  <c r="F35" i="31"/>
  <c r="BB124" i="1"/>
  <c r="F37" i="31"/>
  <c r="BD124" i="1"/>
  <c r="F37" i="33"/>
  <c r="BD126" i="1"/>
  <c r="F36" i="34"/>
  <c r="BC127" i="1" s="1"/>
  <c r="F35" i="34"/>
  <c r="BB127" i="1"/>
  <c r="F37" i="35"/>
  <c r="BD128" i="1" s="1"/>
  <c r="F36" i="36"/>
  <c r="BC129" i="1"/>
  <c r="F37" i="36"/>
  <c r="BD129" i="1"/>
  <c r="J34" i="37"/>
  <c r="AW130" i="1"/>
  <c r="F34" i="38"/>
  <c r="BA131" i="1" s="1"/>
  <c r="F36" i="39"/>
  <c r="BC132" i="1"/>
  <c r="F37" i="39"/>
  <c r="BD132" i="1"/>
  <c r="F34" i="40"/>
  <c r="BA133" i="1" s="1"/>
  <c r="J34" i="41"/>
  <c r="AW134" i="1" s="1"/>
  <c r="F34" i="42"/>
  <c r="BA135" i="1"/>
  <c r="J34" i="42"/>
  <c r="AW135" i="1"/>
  <c r="J30" i="38" l="1"/>
  <c r="J96" i="38"/>
  <c r="J96" i="27"/>
  <c r="J30" i="27"/>
  <c r="J30" i="35"/>
  <c r="J96" i="35"/>
  <c r="BK122" i="40"/>
  <c r="J122" i="40" s="1"/>
  <c r="J97" i="40" s="1"/>
  <c r="T121" i="3"/>
  <c r="T120" i="3" s="1"/>
  <c r="R122" i="42"/>
  <c r="T134" i="19"/>
  <c r="P133" i="13"/>
  <c r="P132" i="13" s="1"/>
  <c r="AU106" i="1" s="1"/>
  <c r="P278" i="11"/>
  <c r="BK122" i="6"/>
  <c r="J122" i="6" s="1"/>
  <c r="J97" i="6" s="1"/>
  <c r="R278" i="11"/>
  <c r="BK123" i="7"/>
  <c r="J123" i="7" s="1"/>
  <c r="J97" i="7" s="1"/>
  <c r="R122" i="6"/>
  <c r="R121" i="6"/>
  <c r="R126" i="4"/>
  <c r="R125" i="4" s="1"/>
  <c r="R131" i="31"/>
  <c r="R130" i="31"/>
  <c r="P121" i="22"/>
  <c r="AU115" i="1"/>
  <c r="R133" i="13"/>
  <c r="R132" i="13"/>
  <c r="P123" i="7"/>
  <c r="P122" i="7" s="1"/>
  <c r="AU100" i="1" s="1"/>
  <c r="T122" i="6"/>
  <c r="T121" i="6" s="1"/>
  <c r="T126" i="4"/>
  <c r="T125" i="4"/>
  <c r="T122" i="42"/>
  <c r="R131" i="16"/>
  <c r="R130" i="16" s="1"/>
  <c r="R124" i="8"/>
  <c r="R123" i="8"/>
  <c r="P123" i="5"/>
  <c r="P122" i="5" s="1"/>
  <c r="AU98" i="1" s="1"/>
  <c r="T124" i="41"/>
  <c r="P122" i="39"/>
  <c r="AU132" i="1" s="1"/>
  <c r="T134" i="37"/>
  <c r="T130" i="14"/>
  <c r="R131" i="11"/>
  <c r="R130" i="11"/>
  <c r="T136" i="10"/>
  <c r="T121" i="10"/>
  <c r="P126" i="4"/>
  <c r="P125" i="4" s="1"/>
  <c r="AU97" i="1" s="1"/>
  <c r="R121" i="36"/>
  <c r="R304" i="30"/>
  <c r="T129" i="29"/>
  <c r="P134" i="19"/>
  <c r="T131" i="16"/>
  <c r="T130" i="16" s="1"/>
  <c r="R130" i="14"/>
  <c r="R129" i="14"/>
  <c r="BK133" i="13"/>
  <c r="J133" i="13" s="1"/>
  <c r="J97" i="13" s="1"/>
  <c r="T126" i="2"/>
  <c r="T125" i="2"/>
  <c r="T304" i="30"/>
  <c r="R129" i="29"/>
  <c r="P134" i="20"/>
  <c r="R134" i="19"/>
  <c r="R121" i="19" s="1"/>
  <c r="R130" i="18"/>
  <c r="R129" i="18"/>
  <c r="T278" i="11"/>
  <c r="P131" i="11"/>
  <c r="P130" i="11"/>
  <c r="AU104" i="1"/>
  <c r="P136" i="10"/>
  <c r="P121" i="10" s="1"/>
  <c r="AU103" i="1" s="1"/>
  <c r="P124" i="8"/>
  <c r="P123" i="8"/>
  <c r="AU101" i="1" s="1"/>
  <c r="R123" i="5"/>
  <c r="R122" i="5"/>
  <c r="P126" i="2"/>
  <c r="P125" i="2" s="1"/>
  <c r="AU95" i="1" s="1"/>
  <c r="P124" i="41"/>
  <c r="AU134" i="1" s="1"/>
  <c r="P130" i="31"/>
  <c r="AU124" i="1" s="1"/>
  <c r="P121" i="20"/>
  <c r="AU113" i="1"/>
  <c r="T128" i="12"/>
  <c r="T127" i="12"/>
  <c r="R122" i="33"/>
  <c r="R121" i="33" s="1"/>
  <c r="T131" i="31"/>
  <c r="T130" i="31"/>
  <c r="P304" i="30"/>
  <c r="P128" i="30" s="1"/>
  <c r="AU123" i="1" s="1"/>
  <c r="T134" i="21"/>
  <c r="T121" i="21"/>
  <c r="P128" i="17"/>
  <c r="P127" i="17" s="1"/>
  <c r="AU110" i="1" s="1"/>
  <c r="P131" i="16"/>
  <c r="P130" i="16" s="1"/>
  <c r="AU109" i="1" s="1"/>
  <c r="BK121" i="9"/>
  <c r="J121" i="9"/>
  <c r="J97" i="9" s="1"/>
  <c r="BK122" i="42"/>
  <c r="J122" i="42" s="1"/>
  <c r="J96" i="42" s="1"/>
  <c r="P122" i="40"/>
  <c r="P121" i="40" s="1"/>
  <c r="AU133" i="1" s="1"/>
  <c r="P123" i="34"/>
  <c r="AU127" i="1"/>
  <c r="T122" i="33"/>
  <c r="T121" i="33" s="1"/>
  <c r="R129" i="30"/>
  <c r="R128" i="30"/>
  <c r="R134" i="22"/>
  <c r="R121" i="22" s="1"/>
  <c r="P134" i="21"/>
  <c r="P121" i="21"/>
  <c r="AU114" i="1" s="1"/>
  <c r="R121" i="3"/>
  <c r="R120" i="3" s="1"/>
  <c r="P122" i="42"/>
  <c r="AU135" i="1" s="1"/>
  <c r="R124" i="41"/>
  <c r="T122" i="39"/>
  <c r="P134" i="37"/>
  <c r="P121" i="37" s="1"/>
  <c r="AU130" i="1" s="1"/>
  <c r="T134" i="36"/>
  <c r="T129" i="30"/>
  <c r="T128" i="30" s="1"/>
  <c r="P121" i="19"/>
  <c r="AU112" i="1"/>
  <c r="T128" i="17"/>
  <c r="T127" i="17" s="1"/>
  <c r="P128" i="15"/>
  <c r="P127" i="15"/>
  <c r="AU108" i="1" s="1"/>
  <c r="T807" i="14"/>
  <c r="R295" i="12"/>
  <c r="R127" i="12"/>
  <c r="P128" i="12"/>
  <c r="P127" i="12" s="1"/>
  <c r="AU105" i="1" s="1"/>
  <c r="R121" i="9"/>
  <c r="R120" i="9"/>
  <c r="P121" i="3"/>
  <c r="P120" i="3"/>
  <c r="AU96" i="1"/>
  <c r="T121" i="36"/>
  <c r="T130" i="11"/>
  <c r="T121" i="37"/>
  <c r="R131" i="34"/>
  <c r="R123" i="34"/>
  <c r="R121" i="20"/>
  <c r="BK295" i="12"/>
  <c r="J295" i="12" s="1"/>
  <c r="J102" i="12" s="1"/>
  <c r="R121" i="10"/>
  <c r="R123" i="7"/>
  <c r="R122" i="7"/>
  <c r="R122" i="39"/>
  <c r="R134" i="37"/>
  <c r="R310" i="29"/>
  <c r="T121" i="22"/>
  <c r="T121" i="20"/>
  <c r="T121" i="19"/>
  <c r="R128" i="17"/>
  <c r="R127" i="17" s="1"/>
  <c r="T123" i="5"/>
  <c r="T122" i="5" s="1"/>
  <c r="T122" i="40"/>
  <c r="T121" i="40"/>
  <c r="R121" i="37"/>
  <c r="P121" i="36"/>
  <c r="AU129" i="1" s="1"/>
  <c r="T131" i="34"/>
  <c r="T123" i="34"/>
  <c r="P122" i="33"/>
  <c r="P121" i="33"/>
  <c r="AU126" i="1" s="1"/>
  <c r="T310" i="29"/>
  <c r="R121" i="21"/>
  <c r="BK123" i="5"/>
  <c r="J123" i="5"/>
  <c r="J97" i="5" s="1"/>
  <c r="BK130" i="14"/>
  <c r="J130" i="14" s="1"/>
  <c r="J97" i="14" s="1"/>
  <c r="BK311" i="18"/>
  <c r="J311" i="18" s="1"/>
  <c r="J108" i="18" s="1"/>
  <c r="BK122" i="20"/>
  <c r="J122" i="20"/>
  <c r="J97" i="20" s="1"/>
  <c r="BK134" i="20"/>
  <c r="J134" i="20"/>
  <c r="J99" i="20" s="1"/>
  <c r="BK118" i="23"/>
  <c r="J118" i="23" s="1"/>
  <c r="J30" i="23" s="1"/>
  <c r="AG116" i="1" s="1"/>
  <c r="BK129" i="29"/>
  <c r="J129" i="29"/>
  <c r="J97" i="29" s="1"/>
  <c r="BK122" i="36"/>
  <c r="J122" i="36" s="1"/>
  <c r="J97" i="36" s="1"/>
  <c r="BK126" i="4"/>
  <c r="J126" i="4" s="1"/>
  <c r="J97" i="4" s="1"/>
  <c r="BK124" i="8"/>
  <c r="J124" i="8" s="1"/>
  <c r="J97" i="8" s="1"/>
  <c r="BK136" i="10"/>
  <c r="J136" i="10"/>
  <c r="J99" i="10" s="1"/>
  <c r="BK807" i="14"/>
  <c r="J807" i="14" s="1"/>
  <c r="J105" i="14" s="1"/>
  <c r="BK118" i="26"/>
  <c r="J118" i="26" s="1"/>
  <c r="J30" i="26" s="1"/>
  <c r="AG119" i="1" s="1"/>
  <c r="BK131" i="31"/>
  <c r="J131" i="31" s="1"/>
  <c r="J97" i="31" s="1"/>
  <c r="BK641" i="31"/>
  <c r="J641" i="31"/>
  <c r="J109" i="31"/>
  <c r="BK131" i="34"/>
  <c r="J131" i="34"/>
  <c r="J99" i="34" s="1"/>
  <c r="J123" i="42"/>
  <c r="J97" i="42"/>
  <c r="BK292" i="8"/>
  <c r="J292" i="8"/>
  <c r="J102" i="8" s="1"/>
  <c r="BK131" i="11"/>
  <c r="J131" i="11" s="1"/>
  <c r="J97" i="11" s="1"/>
  <c r="BK1529" i="13"/>
  <c r="J1529" i="13" s="1"/>
  <c r="J111" i="13" s="1"/>
  <c r="BK822" i="14"/>
  <c r="J822" i="14"/>
  <c r="J108" i="14"/>
  <c r="BK281" i="15"/>
  <c r="J281" i="15"/>
  <c r="J104" i="15" s="1"/>
  <c r="BK1292" i="16"/>
  <c r="J1292" i="16" s="1"/>
  <c r="J109" i="16" s="1"/>
  <c r="BK128" i="17"/>
  <c r="J128" i="17" s="1"/>
  <c r="J97" i="17" s="1"/>
  <c r="BK679" i="17"/>
  <c r="J679" i="17"/>
  <c r="J106" i="17"/>
  <c r="BK134" i="19"/>
  <c r="J134" i="19"/>
  <c r="J99" i="19" s="1"/>
  <c r="BK134" i="21"/>
  <c r="J134" i="21" s="1"/>
  <c r="J99" i="21" s="1"/>
  <c r="BK118" i="24"/>
  <c r="J118" i="24" s="1"/>
  <c r="J96" i="24" s="1"/>
  <c r="BK118" i="25"/>
  <c r="J118" i="25"/>
  <c r="J96" i="25"/>
  <c r="BK310" i="29"/>
  <c r="J310" i="29"/>
  <c r="J104" i="29" s="1"/>
  <c r="BK129" i="30"/>
  <c r="J129" i="30" s="1"/>
  <c r="J97" i="30" s="1"/>
  <c r="BK633" i="31"/>
  <c r="J633" i="31" s="1"/>
  <c r="J107" i="31" s="1"/>
  <c r="BK122" i="33"/>
  <c r="J122" i="33"/>
  <c r="J97" i="33"/>
  <c r="BK134" i="36"/>
  <c r="J134" i="36"/>
  <c r="J99" i="36" s="1"/>
  <c r="BK278" i="11"/>
  <c r="J278" i="11" s="1"/>
  <c r="J104" i="11" s="1"/>
  <c r="BK1182" i="11"/>
  <c r="J1182" i="11" s="1"/>
  <c r="J108" i="11" s="1"/>
  <c r="BK128" i="12"/>
  <c r="J128" i="12"/>
  <c r="J97" i="12"/>
  <c r="BK914" i="12"/>
  <c r="J914" i="12"/>
  <c r="J106" i="12" s="1"/>
  <c r="BK130" i="18"/>
  <c r="J130" i="18" s="1"/>
  <c r="J97" i="18" s="1"/>
  <c r="BK122" i="22"/>
  <c r="J122" i="22" s="1"/>
  <c r="J97" i="22" s="1"/>
  <c r="BK134" i="22"/>
  <c r="J134" i="22"/>
  <c r="J99" i="22"/>
  <c r="BK118" i="28"/>
  <c r="J118" i="28"/>
  <c r="J96" i="28" s="1"/>
  <c r="BK122" i="37"/>
  <c r="J122" i="37" s="1"/>
  <c r="J97" i="37" s="1"/>
  <c r="BK134" i="37"/>
  <c r="J134" i="37" s="1"/>
  <c r="J99" i="37" s="1"/>
  <c r="BK121" i="40"/>
  <c r="J121" i="40"/>
  <c r="J96" i="40"/>
  <c r="AG131" i="1"/>
  <c r="AG128" i="1"/>
  <c r="BK121" i="32"/>
  <c r="J121" i="32" s="1"/>
  <c r="J96" i="32" s="1"/>
  <c r="BK128" i="30"/>
  <c r="J128" i="30"/>
  <c r="J96" i="30" s="1"/>
  <c r="AG120" i="1"/>
  <c r="J122" i="21"/>
  <c r="J97" i="21"/>
  <c r="BK290" i="18"/>
  <c r="BK129" i="18" s="1"/>
  <c r="J129" i="18" s="1"/>
  <c r="J96" i="18" s="1"/>
  <c r="J131" i="16"/>
  <c r="J97" i="16" s="1"/>
  <c r="BK132" i="13"/>
  <c r="J132" i="13"/>
  <c r="J96" i="13" s="1"/>
  <c r="J1509" i="13"/>
  <c r="J107" i="13" s="1"/>
  <c r="J260" i="11"/>
  <c r="J102" i="11" s="1"/>
  <c r="J122" i="10"/>
  <c r="J97" i="10" s="1"/>
  <c r="BK120" i="3"/>
  <c r="J120" i="3"/>
  <c r="J96" i="3" s="1"/>
  <c r="BK126" i="2"/>
  <c r="J126" i="2" s="1"/>
  <c r="J97" i="2" s="1"/>
  <c r="J174" i="2"/>
  <c r="J104" i="2" s="1"/>
  <c r="F33" i="2"/>
  <c r="AZ95" i="1" s="1"/>
  <c r="F33" i="4"/>
  <c r="AZ97" i="1" s="1"/>
  <c r="F33" i="7"/>
  <c r="AZ100" i="1"/>
  <c r="F33" i="9"/>
  <c r="AZ102" i="1"/>
  <c r="F33" i="12"/>
  <c r="AZ105" i="1"/>
  <c r="J33" i="14"/>
  <c r="AV107" i="1" s="1"/>
  <c r="AT107" i="1" s="1"/>
  <c r="J33" i="15"/>
  <c r="AV108" i="1" s="1"/>
  <c r="AT108" i="1" s="1"/>
  <c r="F33" i="16"/>
  <c r="AZ109" i="1" s="1"/>
  <c r="J33" i="21"/>
  <c r="AV114" i="1"/>
  <c r="AT114" i="1" s="1"/>
  <c r="F33" i="23"/>
  <c r="AZ116" i="1"/>
  <c r="J33" i="24"/>
  <c r="AV117" i="1"/>
  <c r="AT117" i="1" s="1"/>
  <c r="J33" i="26"/>
  <c r="AV119" i="1" s="1"/>
  <c r="AT119" i="1" s="1"/>
  <c r="F33" i="29"/>
  <c r="AZ122" i="1" s="1"/>
  <c r="J33" i="31"/>
  <c r="AV124" i="1" s="1"/>
  <c r="AT124" i="1" s="1"/>
  <c r="J33" i="35"/>
  <c r="AV128" i="1" s="1"/>
  <c r="AT128" i="1" s="1"/>
  <c r="F33" i="38"/>
  <c r="AZ131" i="1" s="1"/>
  <c r="F33" i="40"/>
  <c r="AZ133" i="1"/>
  <c r="J30" i="41"/>
  <c r="AG134" i="1"/>
  <c r="BD94" i="1"/>
  <c r="W33" i="1" s="1"/>
  <c r="J33" i="42"/>
  <c r="AV135" i="1" s="1"/>
  <c r="AT135" i="1" s="1"/>
  <c r="F33" i="3"/>
  <c r="AZ96" i="1"/>
  <c r="J33" i="4"/>
  <c r="AV97" i="1" s="1"/>
  <c r="AT97" i="1" s="1"/>
  <c r="J33" i="7"/>
  <c r="AV100" i="1" s="1"/>
  <c r="AT100" i="1" s="1"/>
  <c r="J33" i="9"/>
  <c r="AV102" i="1"/>
  <c r="AT102" i="1" s="1"/>
  <c r="J33" i="12"/>
  <c r="AV105" i="1" s="1"/>
  <c r="AT105" i="1" s="1"/>
  <c r="F33" i="14"/>
  <c r="AZ107" i="1" s="1"/>
  <c r="F33" i="15"/>
  <c r="AZ108" i="1" s="1"/>
  <c r="J33" i="16"/>
  <c r="AV109" i="1"/>
  <c r="AT109" i="1" s="1"/>
  <c r="F33" i="21"/>
  <c r="AZ114" i="1" s="1"/>
  <c r="J33" i="23"/>
  <c r="AV116" i="1" s="1"/>
  <c r="AT116" i="1" s="1"/>
  <c r="F33" i="25"/>
  <c r="AZ118" i="1" s="1"/>
  <c r="F33" i="27"/>
  <c r="AZ120" i="1" s="1"/>
  <c r="F33" i="28"/>
  <c r="AZ121" i="1"/>
  <c r="F33" i="30"/>
  <c r="AZ123" i="1"/>
  <c r="J33" i="32"/>
  <c r="AV125" i="1"/>
  <c r="AT125" i="1" s="1"/>
  <c r="J33" i="33"/>
  <c r="AV126" i="1"/>
  <c r="AT126" i="1" s="1"/>
  <c r="F33" i="34"/>
  <c r="AZ127" i="1" s="1"/>
  <c r="F33" i="36"/>
  <c r="AZ129" i="1"/>
  <c r="J33" i="37"/>
  <c r="AV130" i="1"/>
  <c r="AT130" i="1" s="1"/>
  <c r="F33" i="39"/>
  <c r="AZ132" i="1" s="1"/>
  <c r="J33" i="41"/>
  <c r="AV134" i="1"/>
  <c r="AT134" i="1" s="1"/>
  <c r="BA94" i="1"/>
  <c r="AW94" i="1" s="1"/>
  <c r="AK30" i="1" s="1"/>
  <c r="BC94" i="1"/>
  <c r="AY94" i="1" s="1"/>
  <c r="J33" i="3"/>
  <c r="AV96" i="1" s="1"/>
  <c r="AT96" i="1" s="1"/>
  <c r="J33" i="5"/>
  <c r="AV98" i="1" s="1"/>
  <c r="AT98" i="1" s="1"/>
  <c r="F33" i="6"/>
  <c r="AZ99" i="1"/>
  <c r="J33" i="8"/>
  <c r="AV101" i="1" s="1"/>
  <c r="AT101" i="1" s="1"/>
  <c r="F33" i="10"/>
  <c r="AZ103" i="1"/>
  <c r="J33" i="11"/>
  <c r="AV104" i="1"/>
  <c r="AT104" i="1"/>
  <c r="J33" i="13"/>
  <c r="AV106" i="1"/>
  <c r="AT106" i="1" s="1"/>
  <c r="J33" i="17"/>
  <c r="AV110" i="1"/>
  <c r="AT110" i="1" s="1"/>
  <c r="F33" i="18"/>
  <c r="AZ111" i="1" s="1"/>
  <c r="J33" i="19"/>
  <c r="AV112" i="1" s="1"/>
  <c r="AT112" i="1" s="1"/>
  <c r="F33" i="20"/>
  <c r="AZ113" i="1" s="1"/>
  <c r="F33" i="22"/>
  <c r="AZ115" i="1" s="1"/>
  <c r="F33" i="24"/>
  <c r="AZ117" i="1"/>
  <c r="F33" i="26"/>
  <c r="AZ119" i="1"/>
  <c r="J33" i="29"/>
  <c r="AV122" i="1"/>
  <c r="AT122" i="1" s="1"/>
  <c r="F33" i="31"/>
  <c r="AZ124" i="1"/>
  <c r="F33" i="35"/>
  <c r="AZ128" i="1"/>
  <c r="J33" i="38"/>
  <c r="AV131" i="1"/>
  <c r="AT131" i="1"/>
  <c r="AN131" i="1" s="1"/>
  <c r="J30" i="39"/>
  <c r="AG132" i="1" s="1"/>
  <c r="J33" i="40"/>
  <c r="AV133" i="1" s="1"/>
  <c r="AT133" i="1" s="1"/>
  <c r="F33" i="42"/>
  <c r="AZ135" i="1" s="1"/>
  <c r="J33" i="2"/>
  <c r="AV95" i="1" s="1"/>
  <c r="AT95" i="1" s="1"/>
  <c r="F33" i="5"/>
  <c r="AZ98" i="1" s="1"/>
  <c r="J33" i="6"/>
  <c r="AV99" i="1" s="1"/>
  <c r="AT99" i="1" s="1"/>
  <c r="F33" i="8"/>
  <c r="AZ101" i="1"/>
  <c r="J33" i="10"/>
  <c r="AV103" i="1" s="1"/>
  <c r="AT103" i="1" s="1"/>
  <c r="F33" i="11"/>
  <c r="AZ104" i="1"/>
  <c r="F33" i="13"/>
  <c r="AZ106" i="1" s="1"/>
  <c r="F33" i="17"/>
  <c r="AZ110" i="1" s="1"/>
  <c r="J33" i="18"/>
  <c r="AV111" i="1" s="1"/>
  <c r="AT111" i="1" s="1"/>
  <c r="F33" i="19"/>
  <c r="AZ112" i="1" s="1"/>
  <c r="J33" i="20"/>
  <c r="AV113" i="1" s="1"/>
  <c r="AT113" i="1" s="1"/>
  <c r="J33" i="22"/>
  <c r="AV115" i="1" s="1"/>
  <c r="AT115" i="1" s="1"/>
  <c r="J33" i="25"/>
  <c r="AV118" i="1"/>
  <c r="AT118" i="1" s="1"/>
  <c r="J33" i="27"/>
  <c r="AV120" i="1"/>
  <c r="AT120" i="1" s="1"/>
  <c r="AN120" i="1" s="1"/>
  <c r="J33" i="28"/>
  <c r="AV121" i="1" s="1"/>
  <c r="AT121" i="1" s="1"/>
  <c r="J33" i="30"/>
  <c r="AV123" i="1"/>
  <c r="AT123" i="1" s="1"/>
  <c r="F33" i="32"/>
  <c r="AZ125" i="1" s="1"/>
  <c r="F33" i="33"/>
  <c r="AZ126" i="1"/>
  <c r="J33" i="34"/>
  <c r="AV127" i="1"/>
  <c r="AT127" i="1" s="1"/>
  <c r="J33" i="36"/>
  <c r="AV129" i="1"/>
  <c r="AT129" i="1" s="1"/>
  <c r="F33" i="37"/>
  <c r="AZ130" i="1" s="1"/>
  <c r="J33" i="39"/>
  <c r="AV132" i="1" s="1"/>
  <c r="AT132" i="1" s="1"/>
  <c r="F33" i="41"/>
  <c r="AZ134" i="1" s="1"/>
  <c r="BB94" i="1"/>
  <c r="W31" i="1" s="1"/>
  <c r="AN128" i="1" l="1"/>
  <c r="BK127" i="12"/>
  <c r="J127" i="12" s="1"/>
  <c r="J96" i="12" s="1"/>
  <c r="R128" i="29"/>
  <c r="T128" i="29"/>
  <c r="T129" i="14"/>
  <c r="BK122" i="5"/>
  <c r="J122" i="5" s="1"/>
  <c r="J96" i="5" s="1"/>
  <c r="BK121" i="10"/>
  <c r="J121" i="10"/>
  <c r="J96" i="10" s="1"/>
  <c r="BK280" i="15"/>
  <c r="J280" i="15" s="1"/>
  <c r="J103" i="15" s="1"/>
  <c r="BK121" i="6"/>
  <c r="J121" i="6"/>
  <c r="BK128" i="29"/>
  <c r="J128" i="29"/>
  <c r="J96" i="29"/>
  <c r="J96" i="26"/>
  <c r="BK121" i="36"/>
  <c r="J121" i="36"/>
  <c r="J96" i="36" s="1"/>
  <c r="BK121" i="37"/>
  <c r="J121" i="37" s="1"/>
  <c r="J96" i="37" s="1"/>
  <c r="BK129" i="14"/>
  <c r="J129" i="14"/>
  <c r="BK122" i="7"/>
  <c r="J122" i="7"/>
  <c r="J96" i="7"/>
  <c r="BK121" i="20"/>
  <c r="J121" i="20"/>
  <c r="BK123" i="34"/>
  <c r="J123" i="34" s="1"/>
  <c r="J96" i="34" s="1"/>
  <c r="BK130" i="31"/>
  <c r="J130" i="31"/>
  <c r="BK121" i="33"/>
  <c r="J121" i="33" s="1"/>
  <c r="J96" i="33" s="1"/>
  <c r="BK125" i="4"/>
  <c r="J125" i="4"/>
  <c r="J96" i="4" s="1"/>
  <c r="J96" i="23"/>
  <c r="BK123" i="8"/>
  <c r="J123" i="8" s="1"/>
  <c r="J30" i="8" s="1"/>
  <c r="AG101" i="1" s="1"/>
  <c r="BK130" i="11"/>
  <c r="J130" i="11" s="1"/>
  <c r="J30" i="11" s="1"/>
  <c r="AG104" i="1" s="1"/>
  <c r="BK127" i="17"/>
  <c r="J127" i="17"/>
  <c r="BK121" i="21"/>
  <c r="J121" i="21"/>
  <c r="BK130" i="16"/>
  <c r="J130" i="16" s="1"/>
  <c r="J30" i="16" s="1"/>
  <c r="AG109" i="1" s="1"/>
  <c r="BK120" i="9"/>
  <c r="J120" i="9"/>
  <c r="J96" i="9"/>
  <c r="BK121" i="22"/>
  <c r="J121" i="22"/>
  <c r="J96" i="22" s="1"/>
  <c r="BK121" i="19"/>
  <c r="J121" i="19"/>
  <c r="AN134" i="1"/>
  <c r="J39" i="41"/>
  <c r="AN132" i="1"/>
  <c r="J39" i="39"/>
  <c r="J39" i="38"/>
  <c r="J39" i="35"/>
  <c r="J39" i="27"/>
  <c r="J39" i="26"/>
  <c r="J39" i="23"/>
  <c r="J290" i="18"/>
  <c r="J103" i="18"/>
  <c r="BK125" i="2"/>
  <c r="J125" i="2"/>
  <c r="J96" i="2"/>
  <c r="AN119" i="1"/>
  <c r="AN116" i="1"/>
  <c r="AU94" i="1"/>
  <c r="J30" i="42"/>
  <c r="AG135" i="1"/>
  <c r="J30" i="20"/>
  <c r="AG113" i="1" s="1"/>
  <c r="J30" i="19"/>
  <c r="AG112" i="1"/>
  <c r="J30" i="18"/>
  <c r="AG111" i="1"/>
  <c r="AN111" i="1"/>
  <c r="AX94" i="1"/>
  <c r="J30" i="24"/>
  <c r="AG117" i="1"/>
  <c r="J30" i="31"/>
  <c r="AG124" i="1"/>
  <c r="J30" i="3"/>
  <c r="AG96" i="1"/>
  <c r="AN96" i="1"/>
  <c r="J30" i="30"/>
  <c r="AG123" i="1" s="1"/>
  <c r="AN123" i="1" s="1"/>
  <c r="W32" i="1"/>
  <c r="J30" i="6"/>
  <c r="AG99" i="1" s="1"/>
  <c r="J30" i="14"/>
  <c r="AG107" i="1" s="1"/>
  <c r="J30" i="25"/>
  <c r="AG118" i="1" s="1"/>
  <c r="J30" i="21"/>
  <c r="AG114" i="1"/>
  <c r="J30" i="12"/>
  <c r="AG105" i="1" s="1"/>
  <c r="AN105" i="1" s="1"/>
  <c r="J30" i="32"/>
  <c r="AG125" i="1"/>
  <c r="AN125" i="1" s="1"/>
  <c r="W30" i="1"/>
  <c r="J30" i="28"/>
  <c r="AG121" i="1"/>
  <c r="J30" i="17"/>
  <c r="AG110" i="1"/>
  <c r="J30" i="13"/>
  <c r="AG106" i="1" s="1"/>
  <c r="AN106" i="1" s="1"/>
  <c r="J30" i="40"/>
  <c r="AG133" i="1"/>
  <c r="AN133" i="1"/>
  <c r="AZ94" i="1"/>
  <c r="W29" i="1"/>
  <c r="J39" i="16" l="1"/>
  <c r="J39" i="19"/>
  <c r="J39" i="25"/>
  <c r="J39" i="21"/>
  <c r="J39" i="24"/>
  <c r="J39" i="6"/>
  <c r="J39" i="8"/>
  <c r="J39" i="17"/>
  <c r="J39" i="14"/>
  <c r="J39" i="31"/>
  <c r="J39" i="20"/>
  <c r="J39" i="11"/>
  <c r="J39" i="42"/>
  <c r="J39" i="28"/>
  <c r="J96" i="16"/>
  <c r="J96" i="11"/>
  <c r="J96" i="31"/>
  <c r="J96" i="8"/>
  <c r="J96" i="14"/>
  <c r="BK127" i="15"/>
  <c r="J127" i="15" s="1"/>
  <c r="J96" i="15" s="1"/>
  <c r="J96" i="21"/>
  <c r="J96" i="17"/>
  <c r="J96" i="6"/>
  <c r="J96" i="20"/>
  <c r="J96" i="19"/>
  <c r="J39" i="40"/>
  <c r="J39" i="32"/>
  <c r="J39" i="30"/>
  <c r="J39" i="18"/>
  <c r="J39" i="13"/>
  <c r="J39" i="12"/>
  <c r="J39" i="3"/>
  <c r="AN107" i="1"/>
  <c r="AN114" i="1"/>
  <c r="AN117" i="1"/>
  <c r="AN124" i="1"/>
  <c r="AN135" i="1"/>
  <c r="AN109" i="1"/>
  <c r="AN101" i="1"/>
  <c r="AN104" i="1"/>
  <c r="AN110" i="1"/>
  <c r="AN112" i="1"/>
  <c r="AN99" i="1"/>
  <c r="AN113" i="1"/>
  <c r="AN118" i="1"/>
  <c r="AN121" i="1"/>
  <c r="J30" i="37"/>
  <c r="AG130" i="1"/>
  <c r="J30" i="29"/>
  <c r="AG122" i="1"/>
  <c r="J30" i="22"/>
  <c r="AG115" i="1" s="1"/>
  <c r="AV94" i="1"/>
  <c r="AK29" i="1"/>
  <c r="J30" i="36"/>
  <c r="AG129" i="1"/>
  <c r="J30" i="5"/>
  <c r="AG98" i="1" s="1"/>
  <c r="J30" i="33"/>
  <c r="AG126" i="1"/>
  <c r="J30" i="4"/>
  <c r="AG97" i="1" s="1"/>
  <c r="AN97" i="1" s="1"/>
  <c r="J30" i="10"/>
  <c r="AG103" i="1" s="1"/>
  <c r="AN103" i="1" s="1"/>
  <c r="J30" i="34"/>
  <c r="AG127" i="1" s="1"/>
  <c r="J30" i="9"/>
  <c r="AG102" i="1"/>
  <c r="AN102" i="1" s="1"/>
  <c r="J30" i="7"/>
  <c r="AG100" i="1" s="1"/>
  <c r="AN100" i="1" s="1"/>
  <c r="J30" i="2"/>
  <c r="AG95" i="1"/>
  <c r="J39" i="10" l="1"/>
  <c r="J39" i="9"/>
  <c r="J39" i="7"/>
  <c r="J39" i="22"/>
  <c r="J39" i="37"/>
  <c r="J39" i="34"/>
  <c r="J39" i="4"/>
  <c r="J39" i="5"/>
  <c r="J39" i="29"/>
  <c r="J39" i="36"/>
  <c r="J39" i="33"/>
  <c r="J39" i="2"/>
  <c r="AN95" i="1"/>
  <c r="AN126" i="1"/>
  <c r="AN130" i="1"/>
  <c r="AN98" i="1"/>
  <c r="AN122" i="1"/>
  <c r="AN115" i="1"/>
  <c r="AN127" i="1"/>
  <c r="AN129" i="1"/>
  <c r="J30" i="15"/>
  <c r="AG108" i="1" s="1"/>
  <c r="AN108" i="1" s="1"/>
  <c r="AT94" i="1"/>
  <c r="J39" i="15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<sst xmlns="http://schemas.openxmlformats.org/spreadsheetml/2006/main" count="107962" uniqueCount="7720">
  <si>
    <t>Export Komplet</t>
  </si>
  <si>
    <t/>
  </si>
  <si>
    <t>2.0</t>
  </si>
  <si>
    <t>False</t>
  </si>
  <si>
    <t>{8e799c5d-b829-4139-ba09-adcf2361532b}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</si>
  <si>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</si>
  <si>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</si>
  <si>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</si>
  <si>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</si>
  <si>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</si>
  <si>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</si>
  <si>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</si>
  <si>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</si>
  <si>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</si>
  <si>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</si>
  <si>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</si>
  <si>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</si>
  <si>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Údolní od Husovy po Úvoz</t>
  </si>
  <si>
    <t>KSO:</t>
  </si>
  <si>
    <t>CC-CZ:</t>
  </si>
  <si>
    <t>Místo:</t>
  </si>
  <si>
    <t xml:space="preserve"> </t>
  </si>
  <si>
    <t>Datum:</t>
  </si>
  <si>
    <t>14. 9. 2023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</si>
  <si>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</si>
  <si>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</si>
  <si>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</si>
  <si>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</si>
  <si>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</si>
  <si>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</si>
  <si>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</si>
  <si>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</si>
  <si>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</si>
  <si>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</si>
  <si>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</si>
  <si>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</si>
  <si>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</si>
  <si>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</si>
  <si>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</si>
  <si>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</si>
  <si>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</si>
  <si>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</si>
  <si>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</si>
  <si>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</si>
  <si>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</si>
  <si>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</si>
  <si>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</si>
  <si>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</si>
  <si>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</si>
  <si>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</si>
  <si>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</si>
  <si>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</si>
  <si>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</si>
  <si>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</si>
  <si>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</si>
  <si>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</si>
  <si>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</si>
  <si>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</si>
  <si>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</si>
  <si>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</si>
  <si>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</si>
  <si>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</si>
  <si>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</si>
  <si>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</si>
  <si>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</si>
  <si>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</si>
  <si>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</si>
  <si>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</si>
  <si>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</si>
  <si>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</si>
  <si>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</si>
  <si>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</si>
  <si>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</si>
  <si>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</si>
  <si>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</si>
  <si>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</si>
  <si>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</si>
  <si>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</si>
  <si>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</si>
  <si>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</si>
  <si>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</si>
  <si>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</si>
  <si>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{ca9e334a-8da5-4ea9-b29b-c79b46bd6451}</t>
  </si>
  <si>
    <t>2</t>
  </si>
  <si>
    <t>SO 001</t>
  </si>
  <si>
    <t>Příprava území</t>
  </si>
  <si>
    <t>{d366d31f-2267-4c4f-9758-3e45a3083038}</t>
  </si>
  <si>
    <t>SO 101</t>
  </si>
  <si>
    <t>Komunikace</t>
  </si>
  <si>
    <t>{54a660ab-99b9-43e5-9c09-e04abe213a4a}</t>
  </si>
  <si>
    <t>SO 102</t>
  </si>
  <si>
    <t>Chodníky</t>
  </si>
  <si>
    <t>{58a32488-fc7e-4e09-ae3b-3f875f092143}</t>
  </si>
  <si>
    <t>SO 103</t>
  </si>
  <si>
    <t>Odstavné a parkovací plochy</t>
  </si>
  <si>
    <t>{95c490ec-aed0-4ccb-baac-458e51ea9b90}</t>
  </si>
  <si>
    <t>SO 104</t>
  </si>
  <si>
    <t>Plochy pro kontejnery na tříděný odpad</t>
  </si>
  <si>
    <t>{ea0c5069-180f-460a-bb3c-b20020ed4ebd}</t>
  </si>
  <si>
    <t>SO 105</t>
  </si>
  <si>
    <t>Odvodnění</t>
  </si>
  <si>
    <t>{e95ca30b-0558-4797-9580-39675b5ec35c}</t>
  </si>
  <si>
    <t>SO 106</t>
  </si>
  <si>
    <t>Dopravní značení</t>
  </si>
  <si>
    <t>{92210581-742d-4bd2-9385-c2d315130f46}</t>
  </si>
  <si>
    <t>PS 121</t>
  </si>
  <si>
    <t>SSZ Údolní - Husova</t>
  </si>
  <si>
    <t>{e8f5bffd-ec1f-4d81-b4fa-7784f01fdadd}</t>
  </si>
  <si>
    <t>PS 122</t>
  </si>
  <si>
    <t>SSZ Údolní - Úvoz</t>
  </si>
  <si>
    <t>{b76d7cc1-1be5-4261-9580-94d90878f5b5}</t>
  </si>
  <si>
    <t>SO 821</t>
  </si>
  <si>
    <t>Přemístění slaboproudých skříní (B-KOM)</t>
  </si>
  <si>
    <t>{e9aa86a5-7048-4fea-b3ad-edd7015a6454}</t>
  </si>
  <si>
    <t>SO 301</t>
  </si>
  <si>
    <t>Kanalizace</t>
  </si>
  <si>
    <t>{11fa329c-e0a3-4bea-868b-4c3c9ca54bf7}</t>
  </si>
  <si>
    <t>SO 302.1</t>
  </si>
  <si>
    <t>Kanalizační přípojky</t>
  </si>
  <si>
    <t>{c59e8d3b-dc7d-4b8d-afe1-2a77ee116239}</t>
  </si>
  <si>
    <t>SO 302.2</t>
  </si>
  <si>
    <t>Kanalizační přípojka pro vodní prvek</t>
  </si>
  <si>
    <t>{f049141a-d3e1-4c4e-950b-51b866400f43}</t>
  </si>
  <si>
    <t>SO 303</t>
  </si>
  <si>
    <t>Vodovody</t>
  </si>
  <si>
    <t>{1222ece9-40bf-4bca-bbf1-3f03d2cc99da}</t>
  </si>
  <si>
    <t>SO 304.1</t>
  </si>
  <si>
    <t>Vodovodní přípojky</t>
  </si>
  <si>
    <t>{1f95a0ad-83c7-4753-bce4-28de3310c68c}</t>
  </si>
  <si>
    <t>SO 304.2</t>
  </si>
  <si>
    <t>Vodovodní přípojka pro vodní prvek</t>
  </si>
  <si>
    <t>{95ed00a9-590c-4458-9d87-8fb24b08959d}</t>
  </si>
  <si>
    <t>SO 403</t>
  </si>
  <si>
    <t>Přípojka NN, kašna</t>
  </si>
  <si>
    <t>{4126d577-709c-4c35-8d6c-5768a3810b62}</t>
  </si>
  <si>
    <t>SO 431</t>
  </si>
  <si>
    <t>Veřejné osvětlení - přeložka</t>
  </si>
  <si>
    <t>{3ad8c516-9eb7-421f-b4fd-974765940867}</t>
  </si>
  <si>
    <t>SO 432</t>
  </si>
  <si>
    <t>Veřejné osvětlení - doplnění</t>
  </si>
  <si>
    <t>{533d4fe1-76f1-4b23-bd23-faa32e6f69ed}</t>
  </si>
  <si>
    <t>SO 433</t>
  </si>
  <si>
    <t>Veřejné osvětlení - úsek Úvoz - Bratří Čapků</t>
  </si>
  <si>
    <t>{2e3aecd2-0448-49b0-a312-17ea1469fbea}</t>
  </si>
  <si>
    <t>SO 452</t>
  </si>
  <si>
    <t>Sdělovací kabely, VUT</t>
  </si>
  <si>
    <t>{31c9f7e2-306e-42b0-98ba-4df596a5bc8d}</t>
  </si>
  <si>
    <t>SO 453</t>
  </si>
  <si>
    <t>Sdělovací kabely, MU</t>
  </si>
  <si>
    <t>{c07ce1ac-3f44-4816-b704-44b542e4543b}</t>
  </si>
  <si>
    <t>SO 454</t>
  </si>
  <si>
    <t>Sdělovací kabely, UPC - nyní VODAFONE</t>
  </si>
  <si>
    <t>{2b8f3b65-4e3f-4589-b927-12fa96a70141}</t>
  </si>
  <si>
    <t>SO 455</t>
  </si>
  <si>
    <t>Sdělovací kabely, T-MOBILE</t>
  </si>
  <si>
    <t>{33f576e5-276f-4838-bb4a-82c846d5ee85}</t>
  </si>
  <si>
    <t>SO 456</t>
  </si>
  <si>
    <t>Sdělovací kabely, FASTER</t>
  </si>
  <si>
    <t>{fd20d694-b1ec-411c-acd7-99a0d56e3b67}</t>
  </si>
  <si>
    <t>SO 457</t>
  </si>
  <si>
    <t>Sdělovací kabely, DIAL - nyní QUANTCOM</t>
  </si>
  <si>
    <t>{9791644b-dd78-42c0-874f-14afb39f0c86}</t>
  </si>
  <si>
    <t>SO 501</t>
  </si>
  <si>
    <t>Plynovod STPE 160, Údolní sudá čísla</t>
  </si>
  <si>
    <t>{db136b9c-fadd-4dd9-8309-82123ccd18f8}</t>
  </si>
  <si>
    <t>SO 502</t>
  </si>
  <si>
    <t>Plynovod STPE 110, Údolní lichá čísla</t>
  </si>
  <si>
    <t>{2f2c4ebf-16e0-4a49-9390-c41d311a84d4}</t>
  </si>
  <si>
    <t>SO 661</t>
  </si>
  <si>
    <t>Tramvajová trať</t>
  </si>
  <si>
    <t>{7f9612e1-1ee6-4c00-b1f7-81daf15ac476}</t>
  </si>
  <si>
    <t>SO 662.1</t>
  </si>
  <si>
    <t>Tramvajová trať - zastávky na ostrůvku</t>
  </si>
  <si>
    <t>{42776d67-b5f5-4bc8-a6b6-1becce3ddeb5}</t>
  </si>
  <si>
    <t>SO 662.2</t>
  </si>
  <si>
    <t>Tramvajová trať - zastávky na chodníku</t>
  </si>
  <si>
    <t>{241b94df-8b87-4604-935c-253df424c2c6}</t>
  </si>
  <si>
    <t>SO 663</t>
  </si>
  <si>
    <t>Tramvajová trať - napájecí a zpětné vedení</t>
  </si>
  <si>
    <t>{ff518aa3-3e4d-40fb-ad53-fed972e2b110}</t>
  </si>
  <si>
    <t>SO 664</t>
  </si>
  <si>
    <t>Trolejové vedení</t>
  </si>
  <si>
    <t>{e34a6f78-d032-40af-954f-875650638169}</t>
  </si>
  <si>
    <t>SO 665</t>
  </si>
  <si>
    <t>Tramvajová trať - sdělovací zařízení - ELP</t>
  </si>
  <si>
    <t>{ff9fbd5b-9e35-40c0-ac71-7e05decc1dc8}</t>
  </si>
  <si>
    <t>SO 666</t>
  </si>
  <si>
    <t>Tramvajová trať - přípojky NN pro ELP</t>
  </si>
  <si>
    <t>{a2e466c6-2a84-49fc-b401-a3dae391e95d}</t>
  </si>
  <si>
    <t>SO 667</t>
  </si>
  <si>
    <t>Tramvajová trať - úprava trolejového vedení</t>
  </si>
  <si>
    <t>{735996bf-9417-41e3-ac43-d0c68b7b597b}</t>
  </si>
  <si>
    <t>SO 801</t>
  </si>
  <si>
    <t>Vegetační úpravy</t>
  </si>
  <si>
    <t>{1e10b0c5-ef84-4f1c-a8cc-980966a7cd3a}</t>
  </si>
  <si>
    <t>SO 901</t>
  </si>
  <si>
    <t>Mobiliář</t>
  </si>
  <si>
    <t>{d83b026f-f4f7-447b-a03c-8e1b24c3fe53}</t>
  </si>
  <si>
    <t>SO 901.1-1</t>
  </si>
  <si>
    <t>Kašna stavitelů okružní třídy - stavební část</t>
  </si>
  <si>
    <t>{7b55ac8c-e54a-4acf-9de3-ce10469e20ed}</t>
  </si>
  <si>
    <t>SO 901.1-2</t>
  </si>
  <si>
    <t>Kašna stavitelů okružní třídy - technologie</t>
  </si>
  <si>
    <t>{8f471e70-91dc-452b-9095-ea575f7518a5}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</si>
  <si>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</si>
  <si>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</si>
  <si>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</si>
  <si>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</si>
  <si>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</si>
  <si>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</si>
  <si>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</si>
  <si>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</si>
  <si>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</si>
  <si>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</si>
  <si>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</si>
  <si>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</si>
  <si>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</si>
  <si>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</si>
  <si>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</si>
  <si>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  M - Práce a dodávky M</t>
  </si>
  <si>
    <t xml:space="preserve">        22-M - Montáže sděl. a zabezp.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</si>
  <si>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</si>
  <si>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</si>
  <si>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</si>
  <si>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</si>
  <si>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</si>
  <si>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</si>
  <si>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</si>
  <si>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</si>
  <si>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</si>
  <si>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</si>
  <si>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</si>
  <si>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</si>
  <si>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</si>
  <si>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</si>
  <si>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</si>
  <si>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</si>
  <si>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</si>
  <si>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</si>
  <si>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</si>
  <si>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</si>
  <si>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</si>
  <si>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kpl</t>
  </si>
  <si>
    <t>CS ÚRS 2023 02</t>
  </si>
  <si>
    <t>1024</t>
  </si>
  <si>
    <t>-1021190494</t>
  </si>
  <si>
    <t>PP</t>
  </si>
  <si>
    <t>VV</t>
  </si>
  <si>
    <t>"vytyčení podrobných bodů stavby, činnost geodeta v průběhu výstavby - pro všechny stavební objekty" 1</t>
  </si>
  <si>
    <t>012303000</t>
  </si>
  <si>
    <t>Zpracování geodet. zaměření DSPS pro GIS a MMB</t>
  </si>
  <si>
    <t>-1811676446</t>
  </si>
  <si>
    <t>"geodetické zaměření skutečného provedení stavby všech stavebních objektů pro GIS a MMB a zaměření rozsahu zásahu do komunikace v programu EZA" 1</t>
  </si>
  <si>
    <t>3</t>
  </si>
  <si>
    <t>013103000</t>
  </si>
  <si>
    <t>Výrobní a dílenské dokumentace stavby</t>
  </si>
  <si>
    <t>1311710933</t>
  </si>
  <si>
    <t>Požadavky na zpracování výrobní a dílenské dokumentace stavby jsou popsány v rámci příslušných stavebních objektů</t>
  </si>
  <si>
    <t>4</t>
  </si>
  <si>
    <t>013244000</t>
  </si>
  <si>
    <t>Realizační dokumentace stavby</t>
  </si>
  <si>
    <t>-1334345439</t>
  </si>
  <si>
    <t>013254000</t>
  </si>
  <si>
    <t>Dokumentace skutečného provedení stavby</t>
  </si>
  <si>
    <t>938184213</t>
  </si>
  <si>
    <t>6</t>
  </si>
  <si>
    <t>013274000</t>
  </si>
  <si>
    <t>Pasportizace všech objektů, objízdných tras a přilehlé zástavby před a po realizaci</t>
  </si>
  <si>
    <t>923812184</t>
  </si>
  <si>
    <t>7</t>
  </si>
  <si>
    <t>013294000</t>
  </si>
  <si>
    <t>Fotodokumentace průběhu stavby</t>
  </si>
  <si>
    <t>1870753608</t>
  </si>
  <si>
    <t>8</t>
  </si>
  <si>
    <t>013294001</t>
  </si>
  <si>
    <t>Ostatní dokumentace - vícetisky projektové dokumentace pro potřeby dodavatele stavby</t>
  </si>
  <si>
    <t>716141324</t>
  </si>
  <si>
    <t>Ostatní dokumentace</t>
  </si>
  <si>
    <t>VRN2</t>
  </si>
  <si>
    <t>Příprava staveniště</t>
  </si>
  <si>
    <t>9</t>
  </si>
  <si>
    <t>023403000</t>
  </si>
  <si>
    <t>Provizorní zastávky MHD - zřízení a odstranění</t>
  </si>
  <si>
    <t>-1963229169</t>
  </si>
  <si>
    <t>VRN3</t>
  </si>
  <si>
    <t>Zařízení staveniště</t>
  </si>
  <si>
    <t>10</t>
  </si>
  <si>
    <t>031203000</t>
  </si>
  <si>
    <t>Příprava staveniště, vytyčení a ochrana stáv. sítí v zájmovém území, údržba po celou dobu stavby</t>
  </si>
  <si>
    <t>-1903289018</t>
  </si>
  <si>
    <t>"vytyčení stávajících inž. sítí vč. aktualizace vyjádření potřebných pro jejich vytyčení" 1</t>
  </si>
  <si>
    <t>11</t>
  </si>
  <si>
    <t>032103000</t>
  </si>
  <si>
    <t>Zařízení staveniště vč. jeho zabezpečení, demontáž, odvoz a úklid po dokončení</t>
  </si>
  <si>
    <t>-872163188</t>
  </si>
  <si>
    <t>12</t>
  </si>
  <si>
    <t>034303000</t>
  </si>
  <si>
    <t>Provizorní dopravní značení</t>
  </si>
  <si>
    <t>2103172629</t>
  </si>
  <si>
    <t>"zajištění DIO po celou dobu výstavby, montáž a demontáž, pronájem, údržba, zajištění kompletní legislativy i ZUK" 1</t>
  </si>
  <si>
    <t>13</t>
  </si>
  <si>
    <t>034503000</t>
  </si>
  <si>
    <t>Informační tabule na staveništi</t>
  </si>
  <si>
    <t>-327514227</t>
  </si>
  <si>
    <t>VRN4</t>
  </si>
  <si>
    <t>Inženýrská činnost</t>
  </si>
  <si>
    <t>14</t>
  </si>
  <si>
    <t>043103000</t>
  </si>
  <si>
    <t>Zkoušky akreditovanou zkušebnou nad rámec KZP</t>
  </si>
  <si>
    <t>289198095</t>
  </si>
  <si>
    <t>Zkoušky akreditovanou zkušebnou nad rámec KZP, zkoušky požadované dle technických předpisů musí zhotovitel zahrnout do cen položek objektů stavby</t>
  </si>
  <si>
    <t>043203000</t>
  </si>
  <si>
    <t>Měření hluku - kontrolní</t>
  </si>
  <si>
    <t>274248082</t>
  </si>
  <si>
    <t>VRN5</t>
  </si>
  <si>
    <t>Finanční náklady</t>
  </si>
  <si>
    <t>16</t>
  </si>
  <si>
    <t>053203000</t>
  </si>
  <si>
    <t>Poplatky správcům za výluky a odborný dozor při provádění IS</t>
  </si>
  <si>
    <t>preliminář</t>
  </si>
  <si>
    <t>-945287314</t>
  </si>
  <si>
    <t>VRN7</t>
  </si>
  <si>
    <t>Provozní vlivy</t>
  </si>
  <si>
    <t>17</t>
  </si>
  <si>
    <t>071203000</t>
  </si>
  <si>
    <t>Vícenáklady pro nepřetržité zajištění průjezdu stavbou - vjezd do porodnice</t>
  </si>
  <si>
    <t>1657855318</t>
  </si>
  <si>
    <t>"vybudování provizorní vrátnice, závory do nemocnice, fakturace dle skutečnosti" 1</t>
  </si>
  <si>
    <t>18</t>
  </si>
  <si>
    <t>074103011</t>
  </si>
  <si>
    <t>Tramvajová trať - výluka - dle DPMB</t>
  </si>
  <si>
    <t>prelimin</t>
  </si>
  <si>
    <t>672551988</t>
  </si>
  <si>
    <t>M</t>
  </si>
  <si>
    <t>Práce a dodávky M</t>
  </si>
  <si>
    <t>22-M</t>
  </si>
  <si>
    <t>Montáže sděl. a zabezp. zařízení</t>
  </si>
  <si>
    <t>19</t>
  </si>
  <si>
    <t>220960222</t>
  </si>
  <si>
    <t>Programování řadiče MR přes deset světelných skupin</t>
  </si>
  <si>
    <t>kus</t>
  </si>
  <si>
    <t>64</t>
  </si>
  <si>
    <t>-533197483</t>
  </si>
  <si>
    <t>- programování řadiče - převedení dopravního řešení do řadiče - přímo zadané:</t>
  </si>
  <si>
    <t>Součet</t>
  </si>
  <si>
    <t>20</t>
  </si>
  <si>
    <t>404611401-R</t>
  </si>
  <si>
    <t>Zpracování sady dynamického dopravního řešení v koordinaci</t>
  </si>
  <si>
    <t>256</t>
  </si>
  <si>
    <t>-1211015231</t>
  </si>
  <si>
    <t>- dopravního řešení - přímo zadané:</t>
  </si>
  <si>
    <t>SO 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</si>
  <si>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</si>
  <si>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</si>
  <si>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</si>
  <si>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</si>
  <si>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</si>
  <si>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</si>
  <si>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</si>
  <si>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112101101</t>
  </si>
  <si>
    <t>Odstranění stromů listnatých průměru kmene přes 100 do 300 mm</t>
  </si>
  <si>
    <t>1348360722</t>
  </si>
  <si>
    <t>Odstranění stromů s odřezáním kmene a s odvětvením listnatých, průměru kmene přes 100 do 300 mm</t>
  </si>
  <si>
    <t>"viz příloha B souhrnná technická zpráva" 21</t>
  </si>
  <si>
    <t>112251101</t>
  </si>
  <si>
    <t>Odstranění pařezů průměru přes 100 do 300 mm</t>
  </si>
  <si>
    <t>-762934037</t>
  </si>
  <si>
    <t>Odstranění pařezů strojně s jejich vykopáním nebo vytrháním průměru přes 100 do 300 mm</t>
  </si>
  <si>
    <t>162201401</t>
  </si>
  <si>
    <t>Vodorovné přemístění větví stromů listnatých do 1 km D kmene přes 100 do 300 mm</t>
  </si>
  <si>
    <t>1954500467</t>
  </si>
  <si>
    <t>Vodorovné přemístění větví, kmenů nebo pařezů s naložením, složením a dopravou do 1000 m větví stromů listnatých, průměru kmene přes 100 do 300 mm</t>
  </si>
  <si>
    <t>"odvoz na skádku VZD 8 km" 21</t>
  </si>
  <si>
    <t>162201411</t>
  </si>
  <si>
    <t>Vodorovné přemístění kmenů stromů listnatých do 1 km D kmene přes 100 do 300 mm</t>
  </si>
  <si>
    <t>-1850236448</t>
  </si>
  <si>
    <t>Vodorovné přemístění větví, kmenů nebo pařezů s naložením, složením a dopravou do 1000 m kmenů stromů listnatých, průměru přes 100 do 300 mm</t>
  </si>
  <si>
    <t>162201421</t>
  </si>
  <si>
    <t>Vodorovné přemístění pařezů do 1 km D přes 100 do 300 mm</t>
  </si>
  <si>
    <t>1295973971</t>
  </si>
  <si>
    <t>Vodorovné přemístění větví, kmenů nebo pařezů s naložením, složením a dopravou do 1000 m pařezů kmenů, průměru přes 100 do 300 mm</t>
  </si>
  <si>
    <t>162301931</t>
  </si>
  <si>
    <t>Příplatek k vodorovnému přemístění větví stromů listnatých D kmene přes 100 do 300 mm ZKD 1 km</t>
  </si>
  <si>
    <t>1921833708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</si>
  <si>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</si>
  <si>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"příplatek za zvětšený odvoz na skádku VZD 8 km" 21</t>
  </si>
  <si>
    <t>21*7 'Přepočtené koeficientem množství</t>
  </si>
  <si>
    <t>162301951</t>
  </si>
  <si>
    <t>Příplatek k vodorovnému přemístění kmenů stromů listnatých D kmene přes 100 do 300 mm ZKD 1 km</t>
  </si>
  <si>
    <t>-1695115575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</si>
  <si>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</si>
  <si>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162301971</t>
  </si>
  <si>
    <t>Příplatek k vodorovnému přemístění pařezů D přes 100 do 300 mm ZKD 1 km</t>
  </si>
  <si>
    <t>1868596584</t>
  </si>
  <si>
    <t>Vodorovné přemístění větví, kmenů nebo pařezů s naložením, složením a dopravou Příplatek k cenám za každých dalších i započatých 1000 m přes 1000 m pařezů kmenů, průměru přes 100 do 300 mm</t>
  </si>
  <si>
    <t>184818231</t>
  </si>
  <si>
    <t>Ochrana kmene průměru do 300 mm bedněním výšky do 2 m</t>
  </si>
  <si>
    <t>-190490784</t>
  </si>
  <si>
    <t>Ochrana kmene bedněním před poškozením stavebním provozem zřízení včetně odstranění výšky bednění do 2 m průměru kmene do 300 mm</t>
  </si>
  <si>
    <t>"ochrana stromu bedněním, půdorysný rozměr 100x100cm, výška 2m, dodávka, montáž a odstranění po dokončení" 5</t>
  </si>
  <si>
    <t>Ostatní konstrukce a práce, bourání</t>
  </si>
  <si>
    <t>966001111R</t>
  </si>
  <si>
    <t>Odstranění zastávkového přístřešku</t>
  </si>
  <si>
    <t>-1036187121</t>
  </si>
  <si>
    <t>Odstranění dětské houpačky bez konstrukce řetízkové</t>
  </si>
  <si>
    <t>"demontáž, naložení a odvoz do skladu investora přístřešku BUS" 1</t>
  </si>
  <si>
    <t>966001212</t>
  </si>
  <si>
    <t>Odstranění lavičky stabilní kotvené šrouby na pevný podklad</t>
  </si>
  <si>
    <t>1618232912</t>
  </si>
  <si>
    <t>Odstranění lavičky parkové stabilní přichycené kotevními šrouby</t>
  </si>
  <si>
    <t>"demontáž, vč. naložení a odvozu laviček do skladu investora" 5</t>
  </si>
  <si>
    <t>966001312</t>
  </si>
  <si>
    <t>Odstranění odpadkového koše přichyceného páskováním nebo šrouby</t>
  </si>
  <si>
    <t>-783615924</t>
  </si>
  <si>
    <t>"demontáž, vč. naložení a odvozu košů do kovošrotu" 5</t>
  </si>
  <si>
    <t>966001411</t>
  </si>
  <si>
    <t>Odstranění stojanu na kola kotveného šrouby</t>
  </si>
  <si>
    <t>429402706</t>
  </si>
  <si>
    <t>Odstranění stojanu na kola přichyceného kotevními šrouby</t>
  </si>
  <si>
    <t>"demontáž, uložení na stavbě pro zpětné osazení" 3</t>
  </si>
  <si>
    <t>997</t>
  </si>
  <si>
    <t>Přesun sutě</t>
  </si>
  <si>
    <t>997013811</t>
  </si>
  <si>
    <t>Poplatek za uložení na skládce (skládkovné) stavebního odpadu dřevěného kód odpadu 17 02 01</t>
  </si>
  <si>
    <t>t</t>
  </si>
  <si>
    <t>-16769872</t>
  </si>
  <si>
    <t>Poplatek za uložení stavebního odpadu na skládce (skládkovné) dřevěného zatříděného do Katalogu odpadů pod kódem 17 02 01</t>
  </si>
  <si>
    <t>"odborný odhad" 10</t>
  </si>
  <si>
    <t>997221551</t>
  </si>
  <si>
    <t>Vodorovná doprava suti ze sypkých materiálů do 1 km</t>
  </si>
  <si>
    <t>-84532132</t>
  </si>
  <si>
    <t>Vodorovná doprava suti bez naložení, ale se složením a s hrubým urovnáním ze sypkých materiálů, na vzdálenost do 1 km</t>
  </si>
  <si>
    <t>"odvoz suti na skládku VZD 8 km"</t>
  </si>
  <si>
    <t>"suť z bet. patek mobiliáře"</t>
  </si>
  <si>
    <t>"z košů, hmotnost suti 2,2 t/m3" 5*0,064*2,2</t>
  </si>
  <si>
    <t>"z přístřešku, hmotnost suti 2,2 t/m3" (5,1*0,9*0,6)*2,2</t>
  </si>
  <si>
    <t>"ze stojanů na kola, hmotnost suti 2,2 t/m3" 0,128*2,2</t>
  </si>
  <si>
    <t>997221559</t>
  </si>
  <si>
    <t>Příplatek ZKD 1 km u vodorovné dopravy suti ze sypkých materiálů</t>
  </si>
  <si>
    <t>2124923720</t>
  </si>
  <si>
    <t>Vodorovná doprava suti bez naložení, ale se složením a s hrubým urovnáním Příplatek k ceně za každý další i započatý 1 km přes 1 km</t>
  </si>
  <si>
    <t>"příplatek za zvětšený odvoz suti na skládku VZD 8 km"</t>
  </si>
  <si>
    <t>997221611</t>
  </si>
  <si>
    <t>Nakládání suti na dopravní prostředky pro vodorovnou dopravu</t>
  </si>
  <si>
    <t>759988209</t>
  </si>
  <si>
    <t>Nakládání na dopravní prostředky pro vodorovnou dopravu suti</t>
  </si>
  <si>
    <t>"naložení suti z bet. patek mobiliáře"</t>
  </si>
  <si>
    <t>hloubryh</t>
  </si>
  <si>
    <t>A4</t>
  </si>
  <si>
    <t>558</t>
  </si>
  <si>
    <t>odkop</t>
  </si>
  <si>
    <t>1200</t>
  </si>
  <si>
    <t>prebytekzeminy</t>
  </si>
  <si>
    <t>A5</t>
  </si>
  <si>
    <t>1758</t>
  </si>
  <si>
    <t>sanace</t>
  </si>
  <si>
    <t>odkop pro sanaci podloží</t>
  </si>
  <si>
    <t>3002,24</t>
  </si>
  <si>
    <t>SO 101 - Komunikace</t>
  </si>
  <si>
    <t xml:space="preserve">    2 - Zakládání</t>
  </si>
  <si>
    <t xml:space="preserve">      3 - Svislé a kompletní konstrukce</t>
  </si>
  <si>
    <t xml:space="preserve">    5 - Komunikace pozemní</t>
  </si>
  <si>
    <t xml:space="preserve">    8 - Trubní vedení</t>
  </si>
  <si>
    <t xml:space="preserve">      997 - Přesun sutě</t>
  </si>
  <si>
    <t xml:space="preserve">    998 - Přesun hmot</t>
  </si>
  <si>
    <t>113107222</t>
  </si>
  <si>
    <t>Odstranění podkladu z kameniva drceného tl přes 100 do 200 mm strojně pl přes 200 m2</t>
  </si>
  <si>
    <t>m2</t>
  </si>
  <si>
    <t>512</t>
  </si>
  <si>
    <t>-1184910800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</si>
  <si>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</si>
  <si>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"Konstrukce 7 - štěrkové vrstvy tl. 20cm, suť 0,290 t/m2" 1569</t>
  </si>
  <si>
    <t>"Konstrukce 8 - štěrkové vrstvy tl. 15cm, suť 0,218 t/m2" 195</t>
  </si>
  <si>
    <t>"Konstrukce 9 - štěrkové vrstvy tl. 15cm, suť 0,218 t/m2" 1815</t>
  </si>
  <si>
    <t>"Konstrukce 10 - štěrkové vrstvy tl. 15cm, suť 0,218 t/m2" 2070</t>
  </si>
  <si>
    <t>"Konstrukce 11 - štěrkové vrstvy tl. 15cm, suť 0,218 t/m2" 995</t>
  </si>
  <si>
    <t>"Konstrukce 12 - štěrkové vrstvy tl. 15cm, suť 0,218 t/m2" 1160</t>
  </si>
  <si>
    <t>113107223</t>
  </si>
  <si>
    <t>Odstranění podkladu z kameniva drceného tl přes 200 do 300 mm strojně pl přes 200 m2</t>
  </si>
  <si>
    <t>-1736519191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</si>
  <si>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</si>
  <si>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"Konstrukce 6 - štěrkové vrstvy tl. 25cm, suť 0,367 t/m2" 523</t>
  </si>
  <si>
    <t>113107242</t>
  </si>
  <si>
    <t>Odstranění podkladu živičného tl přes 50 do 100 mm strojně pl přes 200 m2</t>
  </si>
  <si>
    <t>-547274832</t>
  </si>
  <si>
    <t>Odstranění podkladů nebo krytů strojně plochy jednotlivě přes 200 m2 s přemístěním hmot na skládku na vzdálenost do 20 m nebo s naložením na dopravní prostředek živičných, o tl. vrstvy přes 50 do 100 mm</t>
  </si>
  <si>
    <t>"konstrukce 11 - obal. kamenivo tl. 7cm, suť 0,154 t/m2" 995</t>
  </si>
  <si>
    <t>113107243</t>
  </si>
  <si>
    <t>Odstranění podkladu živičného tl přes 100 do 150 mm strojně pl přes 200 m2</t>
  </si>
  <si>
    <t>-2009393010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</si>
  <si>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</si>
  <si>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"konstrukce 10 - obal. kamenivo tl. 15cm, suť 0,316 t/m2" 2070</t>
  </si>
  <si>
    <t>113107245</t>
  </si>
  <si>
    <t>Odstranění podkladu živičného tl přes 200 do 250 mm strojně pl přes 200 m2</t>
  </si>
  <si>
    <t>609056450</t>
  </si>
  <si>
    <t>Odstranění podkladů nebo krytů strojně plochy jednotlivě přes 200 m2 s přemístěním hmot na skládku na vzdálenost do 20 m nebo s naložením na dopravní prostředek živičných, o tl. vrstvy přes 200 do 250 mm</t>
  </si>
  <si>
    <t>"konstrukce 6 - obal. kamenivo tl. 25cm, suť 0,582 t/m2" 523</t>
  </si>
  <si>
    <t>"konstrukce 12 - obal. kamenivo tl. 22cm, suť 0,512 t/m2" 1160</t>
  </si>
  <si>
    <t>113107246R</t>
  </si>
  <si>
    <t>Odstranění podkladu živičného tl přes 300 mm strojně pl přes 200 m2</t>
  </si>
  <si>
    <t>1892043675</t>
  </si>
  <si>
    <t>Odstranění podkladů nebo krytů strojně plochy jednotlivě přes 200 m2 s přemístěním hmot na skládku na vzdálenost do 20 m nebo s naložením na dopravní prostředek živičných, o tl. vrstvy přes 250 do 300 mm</t>
  </si>
  <si>
    <t>"konstrukce 7 - obal. kamenivo tl. 32cm, suť 0,756 t/m2" 1607</t>
  </si>
  <si>
    <t>"konstrukce 8 - obal. kamenivo tl. 40cm (ZAS 3), suť 0,945 t/m2" 195</t>
  </si>
  <si>
    <t>"konstrukce 9 - obal. kamenivo tl. 31cm, suť 0,733 t/m2" 1815</t>
  </si>
  <si>
    <t>113154121</t>
  </si>
  <si>
    <t>Frézování živičného krytu tl do 30 mm pruh š přes 0,5 do 1 m pl do 500 m2 bez překážek v trase</t>
  </si>
  <si>
    <t>-286074265</t>
  </si>
  <si>
    <t>Frézování živičného podkladu nebo krytu s naložením na dopravní prostředek plochy do 500 m2 bez překážek v trase pruhu šířky přes 0,5 m do 1 m, tloušťky vrstvy do 30 mm</t>
  </si>
  <si>
    <t>"konstrukce 8 frézování v tl. 3cm (ZAS 3) s naložením, suť 0,069 t/m2" 195,0</t>
  </si>
  <si>
    <t>113154223</t>
  </si>
  <si>
    <t>Frézování živičného krytu tl 50 mm pruh š přes 0,5 do 1 m pl přes 500 do 1000 m2 bez překážek v trase</t>
  </si>
  <si>
    <t>74228082</t>
  </si>
  <si>
    <t>Frézování živičného podkladu nebo krytu s naložením na dopravní prostředek plochy přes 500 do 1 000 m2 bez překážek v trase pruhu šířky do 1 m, tloušťky vrstvy 50 mm</t>
  </si>
  <si>
    <t>"konstrukce 6 frézování v tl. 5cm (ZAS 3) s naložením, suť 0,115 t/m2" 523,0</t>
  </si>
  <si>
    <t>113154320R</t>
  </si>
  <si>
    <t>Frézování živičného krytu tl 100 mm pruh š přes 0,5 do 1 m pl přes 1000 do 10000 m2 bez překážek v trase</t>
  </si>
  <si>
    <t>-547232477</t>
  </si>
  <si>
    <t>Frézování živičného podkladu nebo krytu s naložením na dopravní prostředek plochy přes 1 000 do 10 000 m2 bez překážek v trase pruhu šířky do 1 m, tloušťky vrstvy 100 mm</t>
  </si>
  <si>
    <t>""viz příloha č. 1 Technická zpráva"</t>
  </si>
  <si>
    <t>"odvoz a likvidace frézátu v režii zhotovitele stavby"</t>
  </si>
  <si>
    <t>"konstrukce 12 (výměna) frézování v tl. 10cm s naložením, suť 0,230 t/m2" 265,0</t>
  </si>
  <si>
    <t>"konstrukce 7 frézování v tl. 10cm s naložením, suť 0,230 t/m2" 1607</t>
  </si>
  <si>
    <t>"konstrukce 9 frézování v tl. 10cm s naložením, suť 0,230 t/m2" 1815</t>
  </si>
  <si>
    <t>"konstrukce 10 frézování v tl. 7cm s naložením, suť 0,161 t/m2" 2070</t>
  </si>
  <si>
    <t>"konstrukce 12 frézování v tl. 6cm s naložením, suť 0,138 t/m2" 1160</t>
  </si>
  <si>
    <t>113202111</t>
  </si>
  <si>
    <t>Vytrhání obrub krajníků obrubníků stojatých</t>
  </si>
  <si>
    <t>m</t>
  </si>
  <si>
    <t>30852593</t>
  </si>
  <si>
    <t>Vytrhání obrub s vybouráním lože, s přemístěním hmot na skládku na vzdálenost do 3 m nebo s naložením na dopravní prostředek z krajníků nebo obrubníků stojatých</t>
  </si>
  <si>
    <t>"vybourání kamenných obrub, suť 0,205 t/m (0,128 t obruba, 0,077 t lože)" 2180</t>
  </si>
  <si>
    <t>113203111</t>
  </si>
  <si>
    <t>Vytrhání obrub z dlažebních kostek</t>
  </si>
  <si>
    <t>-776583158</t>
  </si>
  <si>
    <t>Vytrhání obrub s vybouráním lože, s přemístěním hmot na skládku na vzdálenost do 3 m nebo s naložením na dopravní prostředek z dlažebních kostek</t>
  </si>
  <si>
    <t xml:space="preserve">"vybourání dvouřádku z žul. kostek, suť 0,115 t/m, odvoz do skladu investora 7km (0,093 t kostka, 0,022 t lože) "  2*1815 </t>
  </si>
  <si>
    <t>122251106</t>
  </si>
  <si>
    <t>Odkopávky a prokopávky nezapažené v hornině třídy těžitelnosti I skupiny 3 objem do 5000 m3 strojně</t>
  </si>
  <si>
    <t>m3</t>
  </si>
  <si>
    <t>-1529827337</t>
  </si>
  <si>
    <t>Odkopávky a prokopávky nezapažené strojně v hornině třídy těžitelnosti I skupiny 3 přes 1 000 do 5 000 m3</t>
  </si>
  <si>
    <t>""odkopávky s naložením na dopravní prostředek, odvoz na skládku"</t>
  </si>
  <si>
    <t>"1200 pro konstrukční vrstvy" 1200</t>
  </si>
  <si>
    <t>122251106.1</t>
  </si>
  <si>
    <t>-1806076865</t>
  </si>
  <si>
    <t>""POLOŽKA ČERPATELNÁ POUZE SE SOUHLASEM INVESTORA"</t>
  </si>
  <si>
    <t>"sanace podloží" 3002,24</t>
  </si>
  <si>
    <t>129001101</t>
  </si>
  <si>
    <t>Příplatek za ztížení odkopávky nebo prokopávky v blízkosti inženýrských sítí</t>
  </si>
  <si>
    <t>125082043</t>
  </si>
  <si>
    <t>Příplatek k cenám vykopávek za ztížení vykopávky v blízkosti podzemního vedení nebo výbušnin v horninách jakékoliv třídy</t>
  </si>
  <si>
    <t xml:space="preserve">"příplatek za ruční výkop v blízkosti IS" </t>
  </si>
  <si>
    <t>"odkopávky"  1200</t>
  </si>
  <si>
    <t>132251104</t>
  </si>
  <si>
    <t>Hloubení rýh nezapažených š do 800 mm v hornině třídy těžitelnosti I skupiny 3 objem přes 100 m3 strojně</t>
  </si>
  <si>
    <t>-2132759358</t>
  </si>
  <si>
    <t>Hloubení nezapažených rýh šířky do 800 mm strojně s urovnáním dna do předepsaného profilu a spádu v hornině třídy těžitelnosti I skupiny 3 přes 100 m3</t>
  </si>
  <si>
    <t>"hloubení rýh pro trativody s naložením, odvoz na skládku"  2790*0,4*0,5</t>
  </si>
  <si>
    <t>162751115</t>
  </si>
  <si>
    <t>Vodorovné přemístění přes 7 000 do 8000 m výkopku/sypaniny z horniny třídy těžitelnosti I skupiny 1 až 3</t>
  </si>
  <si>
    <t>640258689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</si>
  <si>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</si>
  <si>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""odvoz přebytečné zeminy na skládku"</t>
  </si>
  <si>
    <t>odkop+hloubryh</t>
  </si>
  <si>
    <t>493104543</t>
  </si>
  <si>
    <t>"sanace podloží" sanace</t>
  </si>
  <si>
    <t>171152111</t>
  </si>
  <si>
    <t>Uložení sypaniny z hornin nesoudržných a sypkých do násypů zhutněných v aktivní zóně silnic a dálnic</t>
  </si>
  <si>
    <t>1704550552</t>
  </si>
  <si>
    <t>Uložení sypaniny do zhutněných násypů pro silnice, dálnice a letiště s rozprostřením sypaniny ve vrstvách, s hrubým urovnáním a uzavřením povrchu násypu z hornin nesoudržných sypkých v aktivní zóně</t>
  </si>
  <si>
    <t>58344229</t>
  </si>
  <si>
    <t>štěrkodrť nebo jiná vhodná zemina pro sanaci podloží</t>
  </si>
  <si>
    <t>-1744228795</t>
  </si>
  <si>
    <t>3002,24*2 'Přepočtené koeficientem množství</t>
  </si>
  <si>
    <t>171201231</t>
  </si>
  <si>
    <t>Poplatek za uložení zeminy a kamení na recyklační skládce (skládkovné) kód odpadu 17 05 04</t>
  </si>
  <si>
    <t>-502958520</t>
  </si>
  <si>
    <t>Poplatek za uložení stavebního odpadu na recyklační skládce (skládkovné) zeminy a kamení zatříděného do Katalogu odpadů pod kódem 17 05 04</t>
  </si>
  <si>
    <t>1200*1,9 'Přepočtené koeficientem množství</t>
  </si>
  <si>
    <t>171201231.1</t>
  </si>
  <si>
    <t>-584927847</t>
  </si>
  <si>
    <t>3002,24*1,9 'Přepočtené koeficientem množství</t>
  </si>
  <si>
    <t>22</t>
  </si>
  <si>
    <t>171251201</t>
  </si>
  <si>
    <t>Uložení sypaniny na skládky nebo meziskládky</t>
  </si>
  <si>
    <t>-1319009969</t>
  </si>
  <si>
    <t>Uložení sypaniny na skládky nebo meziskládky bez hutnění s upravením uložené sypaniny do předepsaného tvaru</t>
  </si>
  <si>
    <t>23</t>
  </si>
  <si>
    <t>171251201.1</t>
  </si>
  <si>
    <t>-1660579164</t>
  </si>
  <si>
    <t>24</t>
  </si>
  <si>
    <t>181951112</t>
  </si>
  <si>
    <t>Úprava pláně v hornině třídy těžitelnosti I skupiny 1 až 3 se zhutněním strojně</t>
  </si>
  <si>
    <t>2077463587</t>
  </si>
  <si>
    <t>Úprava pláně vyrovnáním výškových rozdílů strojně v hornině třídy těžitelnosti I, skupiny 1 až 3 se zhutněním</t>
  </si>
  <si>
    <t>""viz příloha č. 01 Technická zpráva, hutnění pláně na předepsanou únosnost Edef,2=45MPa"</t>
  </si>
  <si>
    <t>"konstrukce 1"  6938,2</t>
  </si>
  <si>
    <t>"konstrukce 11"  103</t>
  </si>
  <si>
    <t>Zakládání</t>
  </si>
  <si>
    <t>25</t>
  </si>
  <si>
    <t>211971121</t>
  </si>
  <si>
    <t>Zřízení opláštění žeber nebo trativodů geotextilií v rýze nebo zářezu sklonu přes 1:2 š do 2,5 m</t>
  </si>
  <si>
    <t>-415749456</t>
  </si>
  <si>
    <t>Zřízení opláštění výplně z geotextilie odvodňovacích žeber nebo trativodů v rýze nebo zářezu se stěnami svislými nebo šikmými o sklonu přes 1:2 při rozvinuté šířce opláštění do 2,5 m</t>
  </si>
  <si>
    <t>""viz příloha č. 4 vzorové příčné řezy"</t>
  </si>
  <si>
    <t>"opláštění trativodu textilií 300 g/m2" 2790*2,0</t>
  </si>
  <si>
    <t>26</t>
  </si>
  <si>
    <t>69311081</t>
  </si>
  <si>
    <t>geotextilie netkaná separační, ochranná, filtrační, drenážní PES 300g/m2</t>
  </si>
  <si>
    <t>1862743567</t>
  </si>
  <si>
    <t>27</t>
  </si>
  <si>
    <t>212752402</t>
  </si>
  <si>
    <t>Trativod z drenážních trubek korugovaných PE-HD SN 8 perforace 360° včetně lože otevřený výkop DN 150 pro liniové stavby</t>
  </si>
  <si>
    <t>1393242233</t>
  </si>
  <si>
    <t>Trativody z drenážních trubek pro liniové stavby a komunikace se zřízením štěrkového lože pod trubky a s jejich obsypem v otevřeném výkopu trubka korugovaná sendvičová PE-HD SN 8 celoperforovaná 360° DN 150</t>
  </si>
  <si>
    <t>"trativod PVC DN 150 na pískový podsyp tl. 5cm s obsypem z DK fr. 8/32" 2790</t>
  </si>
  <si>
    <t>28</t>
  </si>
  <si>
    <t>213141111</t>
  </si>
  <si>
    <t>Zřízení vrstvy z geotextilie v rovině nebo ve sklonu do 1:5 š do 3 m</t>
  </si>
  <si>
    <t>-1089595891</t>
  </si>
  <si>
    <t>Zřízení vrstvy z geotextilie filtrační, separační, odvodňovací, ochranné, výztužné nebo protierozní v rovině nebo ve sklonu do 1:5, šířky do 3 m</t>
  </si>
  <si>
    <t>""viz příloha č. 04 vzorové příčné řezy"</t>
  </si>
  <si>
    <t>"konstrukce 1 - tahově separační geotextilie 300 g/m2" 6938,2</t>
  </si>
  <si>
    <t>"konstrukce 11 - tahově separační geotextilie 300 g/m2" 103,0</t>
  </si>
  <si>
    <t>29</t>
  </si>
  <si>
    <t>69311014</t>
  </si>
  <si>
    <t>geotextilie tkaná PES 300/50kN/m</t>
  </si>
  <si>
    <t>1541412220</t>
  </si>
  <si>
    <t>Svislé a kompletní konstrukce</t>
  </si>
  <si>
    <t>30</t>
  </si>
  <si>
    <t>358315114</t>
  </si>
  <si>
    <t>Bourání stoky kompletní nebo vybourání otvorů z prostého betonu plochy do 4 m2</t>
  </si>
  <si>
    <t>1045276557</t>
  </si>
  <si>
    <t>Bourání stoky kompletní nebo vybourání otvorů průřezové plochy do 4 m2 ve stokách ze zdiva z prostého betonu</t>
  </si>
  <si>
    <t>"vybourání uličních vpustí, suť cca 0,8m3/kus, hmotnost 2,2 t/m3" 47*0,8</t>
  </si>
  <si>
    <t>Komunikace pozemní</t>
  </si>
  <si>
    <t>31</t>
  </si>
  <si>
    <t>564861011</t>
  </si>
  <si>
    <t>Podklad ze štěrkodrtě ŠD plochy do 100 m2 tl 200 mm</t>
  </si>
  <si>
    <t>-1128464369</t>
  </si>
  <si>
    <t>Podklad ze štěrkodrti ŠD s rozprostřením a zhutněním plochy jednotlivě do 100 m2, po zhutnění tl. 200 mm</t>
  </si>
  <si>
    <t>"vrstva ŠD pod trojřádek z bet. dlažby, tl. 20cm fr. 0/63" 25,2</t>
  </si>
  <si>
    <t>32</t>
  </si>
  <si>
    <t>564861111</t>
  </si>
  <si>
    <t>Podklad ze štěrkodrtě ŠD plochy přes 100 m2 tl 200 mm</t>
  </si>
  <si>
    <t>-788412205</t>
  </si>
  <si>
    <t>Podklad ze štěrkodrti ŠD s rozprostřením a zhutněním plochy přes 100 m2, po zhutnění tl. 200 mm</t>
  </si>
  <si>
    <t>"vrstva ŠD fr. 0/63 v tl. 20cm vč. vytažení pod obruby, odměřeo v ACAD v.č. 2 situace" 6938,2</t>
  </si>
  <si>
    <t>33</t>
  </si>
  <si>
    <t>564871111</t>
  </si>
  <si>
    <t>Podklad ze štěrkodrtě ŠD plochy přes 100 m2 tl 250 mm</t>
  </si>
  <si>
    <t>1489189506</t>
  </si>
  <si>
    <t>Podklad ze štěrkodrti ŠD s rozprostřením a zhutněním plochy přes 100 m2, po zhutnění tl. 250 mm</t>
  </si>
  <si>
    <t>""viz příloha č. 1 Technická zpráva, odměřeno z v.č. 2 situace"</t>
  </si>
  <si>
    <t>"vrstva ŠD pod zvýšené prahy, tl. 25cm, fr. 0/63" 103</t>
  </si>
  <si>
    <t>34</t>
  </si>
  <si>
    <t>565176111</t>
  </si>
  <si>
    <t>Asfaltový beton vrstva podkladní ACP 22+ (obalované kamenivo OKH) tl 100 mm š do 3 m</t>
  </si>
  <si>
    <t>106233248</t>
  </si>
  <si>
    <t>Asfaltový beton vrstva podkladní ACP 22 (obalované kamenivo hrubozrnné - OKH) s rozprostřením a zhutněním v pruhu šířky přes 1,5 do 3 m, po zhutnění tl. 100 mm</t>
  </si>
  <si>
    <t>"vrstva ACP 22+ v tl. 7cm, odměřeo v ACAD v.č. 2 situace" 6220</t>
  </si>
  <si>
    <t>35</t>
  </si>
  <si>
    <t>567132115</t>
  </si>
  <si>
    <t>Podklad ze směsi stmelené cementem SC C 8/10 (KSC I) tl 200 mm</t>
  </si>
  <si>
    <t>-1157170109</t>
  </si>
  <si>
    <t>Podklad ze směsi stmelené cementem SC bez dilatačních spár, s rozprostřením a zhutněním SC C 8/10 (KSC I), po zhutnění tl. 200 mm</t>
  </si>
  <si>
    <t>"konstrukce 1 - vrstva SC C8/10 fr. 0/32, odměřeo v ACAD v.č. 2 situace" 6220</t>
  </si>
  <si>
    <t>"trojřádek z kostek - vrstva SC C8/10 fr. 0/32, odměřeo v ACAD v.č. 2 situace" 25,2</t>
  </si>
  <si>
    <t>36</t>
  </si>
  <si>
    <t>567142113</t>
  </si>
  <si>
    <t>Podklad ze směsi stmelené cementem SC C 8/10 (KSC I) tl 230 mm</t>
  </si>
  <si>
    <t>-178572813</t>
  </si>
  <si>
    <t>Podklad ze směsi stmelené cementem SC bez dilatačních spár, s rozprostřením a zhutněním SC C 8/10 (KSC I), po zhutnění tl. 230 mm</t>
  </si>
  <si>
    <t>"zvýšené prahy - vrstva SC C8/10 fr. 0/32, odměřeo v ACAD v.č. 2 situace" 103</t>
  </si>
  <si>
    <t>37</t>
  </si>
  <si>
    <t>573231106</t>
  </si>
  <si>
    <t>Postřik živičný spojovací ze silniční emulze v množství 0,25 kg/m2</t>
  </si>
  <si>
    <t>-121336562</t>
  </si>
  <si>
    <t>Postřik spojovací PS bez posypu kamenivem ze silniční emulze, v množství 0,25 kg/m2</t>
  </si>
  <si>
    <t>"konstrukce 1 -spojovací postřik 0,25 kg/m2, odměřeo v ACAD v.č. 2 situace" 6220</t>
  </si>
  <si>
    <t>"konstrukce 12 -spojovací postřik 0,25 kg/m2, odměřeo v ACAD v.č. 2 situace" 265</t>
  </si>
  <si>
    <t>38</t>
  </si>
  <si>
    <t>573231107</t>
  </si>
  <si>
    <t>Postřik živičný spojovací ze silniční emulze v množství 0,35 kg/m2</t>
  </si>
  <si>
    <t>1353223653</t>
  </si>
  <si>
    <t>Postřik spojovací PS bez posypu kamenivem ze silniční emulze, v množství 0,35 kg/m2</t>
  </si>
  <si>
    <t>"konstrukce 1 -spojovací postřik 0,35 kg/m2, odměřeo v ACAD v.č. 2 situace" 6220</t>
  </si>
  <si>
    <t>"konstrukce 12 -spojovací postřik 0,35 kg/m2, odměřeo v ACAD v.č. 2 situace" 265</t>
  </si>
  <si>
    <t>39</t>
  </si>
  <si>
    <t>576125111</t>
  </si>
  <si>
    <t>Asfaltový koberec tenký BBTM (AKT) tl 30 mm š do 3 m z nemodifikovaného asfaltu</t>
  </si>
  <si>
    <t>-1838504794</t>
  </si>
  <si>
    <t>Asfaltový koberec tenký BBTM (AKT) s rozprostřením a se zhutněním z nemodifikovaného asfaltu v pruhu šířky do 3 m, po zhutnění tl. 30 mm</t>
  </si>
  <si>
    <t>"konstrukce 1 - vrstva BBTM 8A+, tl. 3cm, odměřeo v ACAD v.č. 2 situace" 6220</t>
  </si>
  <si>
    <t>"konstrukce 12 - vrstva BBTM 8A+, tl. 3cm, odměřeo v ACAD v.č. 2 situace" 265</t>
  </si>
  <si>
    <t>40</t>
  </si>
  <si>
    <t>577165112</t>
  </si>
  <si>
    <t>Asfaltový beton vrstva ložní ACL 16+ (ABH) tl 70 mm š do 3 m z nemodifikovaného asfaltu</t>
  </si>
  <si>
    <t>-1813117500</t>
  </si>
  <si>
    <t>Asfaltový beton vrstva ložní ACL 16+ (ABH) s rozprostřením a zhutněním z nemodifikovaného asfaltu v pruhu šířky do 3 m, po zhutnění tl. 70 mm</t>
  </si>
  <si>
    <t>"konstrukce 1 - vrstva ACL 16+ v tl. 7cm, odměřeo v ACAD v.č. 2 situace" 6220</t>
  </si>
  <si>
    <t>"konstrukce 12 - vrstva ACL 16+ v tl. 7cm, odměřeo v ACAD v.č. 2 situace" 265</t>
  </si>
  <si>
    <t>41</t>
  </si>
  <si>
    <t>591211111</t>
  </si>
  <si>
    <t>Kladení dlažby z kostek drobných z kamene do lože z kameniva těženého tl 50 mm</t>
  </si>
  <si>
    <t>-1466959945</t>
  </si>
  <si>
    <t>Kladení dlažby z kostek s provedením lože do tl. 50 mm, s vyplněním spár, s dvojím beraněním a se smetením přebytečného materiálu na krajnici drobných z kamene, do lože z kameniva těženého</t>
  </si>
  <si>
    <t>"konstrukce 11 - kostka 10/10 do lože z DK fr. 4/8 v tl. 4cm" 103</t>
  </si>
  <si>
    <t>42</t>
  </si>
  <si>
    <t>58381007</t>
  </si>
  <si>
    <t>kostka štípaná dlažební žula drobná 8/10</t>
  </si>
  <si>
    <t>-168629871</t>
  </si>
  <si>
    <t>103*1,02 'Přepočtené koeficientem množství</t>
  </si>
  <si>
    <t>43</t>
  </si>
  <si>
    <t>596212312</t>
  </si>
  <si>
    <t>Kladení zámkové dlažby pozemních komunikací ručně tl do 100 mm skupiny A pl do 300 m2</t>
  </si>
  <si>
    <t>960775314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</si>
  <si>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</si>
  <si>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"trojřádek z bet. dlažby tl. 10cm do bet. lože tl. 4cm" 84*0,3</t>
  </si>
  <si>
    <t>44</t>
  </si>
  <si>
    <t>59245288R</t>
  </si>
  <si>
    <t>dlažba zámková 100x200x100mm přírodní</t>
  </si>
  <si>
    <t>1783609797</t>
  </si>
  <si>
    <t>Trubní vedení</t>
  </si>
  <si>
    <t>45</t>
  </si>
  <si>
    <t>877310320</t>
  </si>
  <si>
    <t>Montáž odboček na kanalizačním potrubí z PP nebo tvrdého PVC trub hladkých plnostěnných DN 150</t>
  </si>
  <si>
    <t>1248286560</t>
  </si>
  <si>
    <t>Montáž tvarovek na kanalizačním plastovém potrubí z polypropylenu PP nebo tvrdého PVC hladkého plnostěnného odboček DN 150</t>
  </si>
  <si>
    <t>"napojení drenáže na přípojky UV - odbočka 150/150" 26</t>
  </si>
  <si>
    <t>46</t>
  </si>
  <si>
    <t>28617205</t>
  </si>
  <si>
    <t>odbočka kanalizační PP SN16 45° DN 150/150</t>
  </si>
  <si>
    <t>1558150721</t>
  </si>
  <si>
    <t>47</t>
  </si>
  <si>
    <t>877310330</t>
  </si>
  <si>
    <t>Montáž spojek na kanalizačním potrubí z PP nebo tvrdého PVC trub hladkých plnostěnných DN 150</t>
  </si>
  <si>
    <t>-1727091126</t>
  </si>
  <si>
    <t>Montáž tvarovek na kanalizačním plastovém potrubí z polypropylenu PP nebo tvrdého PVC hladkého plnostěnného spojek nebo redukcí DN 150</t>
  </si>
  <si>
    <t>"montáž přechod kamenina/plast pro napojení trativodů do KT přípojek vpustí" 26</t>
  </si>
  <si>
    <t>48</t>
  </si>
  <si>
    <t>28611528</t>
  </si>
  <si>
    <t>přechod kanalizační KG kamenina-plast DN 160</t>
  </si>
  <si>
    <t>-61298933</t>
  </si>
  <si>
    <t>49</t>
  </si>
  <si>
    <t>916241213</t>
  </si>
  <si>
    <t>Osazení obrubníku kamenného stojatého s boční opěrou do lože z betonu prostého</t>
  </si>
  <si>
    <t>1950314257</t>
  </si>
  <si>
    <t>Osazení obrubníku kamenného se zřízením lože, s vyplněním a zatřením spár cementovou maltou stojatého s boční opěrou z betonu prostého, do lože z betonu prostého</t>
  </si>
  <si>
    <t>""viz příloha č. 2 situace a č. 4 vzorové příčné řezy"</t>
  </si>
  <si>
    <t>""obruba kamenná do bet. lože C20/25 XF3, vč. kamenického opracování do určeného tvaru"</t>
  </si>
  <si>
    <t>"obruba kamenná 100/25/20 přímá nebo R větší 15m" 1517</t>
  </si>
  <si>
    <t>"obruba kamenná 100/25/20 R 0,5m" 18*0,785</t>
  </si>
  <si>
    <t>"obruba kamenná 100/25/20-12 přechodová P+L" 20+16</t>
  </si>
  <si>
    <t>"obruba kamenná 100/25/20 přímá nebo R větší 15m zkos. hrana" 454</t>
  </si>
  <si>
    <t>"obruba kamenná 100/25/20 R 1,25m" 3,07</t>
  </si>
  <si>
    <t>"obruba kamenná 100/25/20 R 1,5m" 4,83</t>
  </si>
  <si>
    <t>"obruba kamenná 100/25/20 R 2,0m" 4,84</t>
  </si>
  <si>
    <t>"obruba kamenná 100/25/20 R 2,75m" 4,44</t>
  </si>
  <si>
    <t>"obruba kamenná 100/25/20 R 4,0m" 6,28</t>
  </si>
  <si>
    <t>"obruba kamenná 100/25/20 R 5,0m" 2,76</t>
  </si>
  <si>
    <t>"obruba kamenná 100/25/20 R 6,0m" 4,01</t>
  </si>
  <si>
    <t>"obruba kamenná 100/25/20 R 7,0m" 11,99</t>
  </si>
  <si>
    <t>"obruba kamenná 100/25/20 R 8,0m" 12,67</t>
  </si>
  <si>
    <t>"obruba kamenná 100/25/20 R 9,0m" 20,38</t>
  </si>
  <si>
    <t>"obruba kamenná 100/25/20 R 10,0m" 2,01</t>
  </si>
  <si>
    <t>"obruba kamenná 100/25/20 R 11,0m" 21,86</t>
  </si>
  <si>
    <t>"obruba kamenná 100/25/20 R 12,0m" 13,82</t>
  </si>
  <si>
    <t>"obruba kamenná 100/25/20 R5 15,0m" 5,26</t>
  </si>
  <si>
    <t>"obruba kamenná 100/25/25 R5 1,375m" 8,64</t>
  </si>
  <si>
    <t>"obruba kamenná 100/25/25 přímá" 9,50</t>
  </si>
  <si>
    <t>50</t>
  </si>
  <si>
    <t>58380414</t>
  </si>
  <si>
    <t>obrubník kamenný žulový obloukový R 0,5-1m 250x200mm</t>
  </si>
  <si>
    <t>104080844</t>
  </si>
  <si>
    <t>14,13*1,02 'Přepočtené koeficientem množství</t>
  </si>
  <si>
    <t>51</t>
  </si>
  <si>
    <t>58380424</t>
  </si>
  <si>
    <t>obrubník kamenný žulový obloukový R 1-3m 250x200mm</t>
  </si>
  <si>
    <t>845943743</t>
  </si>
  <si>
    <t>17,18*1,02 'Přepočtené koeficientem množství</t>
  </si>
  <si>
    <t>52</t>
  </si>
  <si>
    <t>58380434</t>
  </si>
  <si>
    <t>obrubník kamenný žulový obloukový R 3-5m 250x200mm</t>
  </si>
  <si>
    <t>200133555</t>
  </si>
  <si>
    <t>9,04*1,02 'Přepočtené koeficientem množství</t>
  </si>
  <si>
    <t>53</t>
  </si>
  <si>
    <t>58380444</t>
  </si>
  <si>
    <t>obrubník kamenný žulový obloukový R 5-10m 250x200mm</t>
  </si>
  <si>
    <t>805055120</t>
  </si>
  <si>
    <t>51,06*1,02 'Přepočtené koeficientem množství</t>
  </si>
  <si>
    <t>54</t>
  </si>
  <si>
    <t>58380454</t>
  </si>
  <si>
    <t>obrubník kamenný žulový obloukový R 10-25m 250x200mm</t>
  </si>
  <si>
    <t>-1089732735</t>
  </si>
  <si>
    <t>"obruba kamenná 100/25/20 R 15,0m" 5,26</t>
  </si>
  <si>
    <t>40,94*1,02 'Přepočtené koeficientem množství</t>
  </si>
  <si>
    <t>55</t>
  </si>
  <si>
    <t>58380004</t>
  </si>
  <si>
    <t>obrubník kamenný žulový přímý 1000x250x200mm</t>
  </si>
  <si>
    <t>-1344142679</t>
  </si>
  <si>
    <t>P</t>
  </si>
  <si>
    <t>Poznámka k položce:_x000D_
Hmotnost: 125 kg/bm</t>
  </si>
  <si>
    <t>1517*1,02 'Přepočtené koeficientem množství</t>
  </si>
  <si>
    <t>56</t>
  </si>
  <si>
    <t>58380004R</t>
  </si>
  <si>
    <t>obrubník kamenný žulový přechodový 1000x250x200-120 mm</t>
  </si>
  <si>
    <t>-1275943151</t>
  </si>
  <si>
    <t>36*1,02 'Přepočtené koeficientem množství</t>
  </si>
  <si>
    <t>57</t>
  </si>
  <si>
    <t>58380005</t>
  </si>
  <si>
    <t>obrubník kamenný žulový 1000x250x200mm se zkosenou hranou</t>
  </si>
  <si>
    <t>1155267184</t>
  </si>
  <si>
    <t>Poznámka k položce:_x000D_
Hmotnost: 120 kg/bm</t>
  </si>
  <si>
    <t>454*1,02 'Přepočtené koeficientem množství</t>
  </si>
  <si>
    <t>58</t>
  </si>
  <si>
    <t>58380003R</t>
  </si>
  <si>
    <t>obrubník kamenný žulový přímý 1000x250x250mm</t>
  </si>
  <si>
    <t>-302763071</t>
  </si>
  <si>
    <t>Poznámka k položce:_x000D_
Hmotnost: 150 kg/bm</t>
  </si>
  <si>
    <t>9,5*1,02 'Přepočtené koeficientem množství</t>
  </si>
  <si>
    <t>59</t>
  </si>
  <si>
    <t>58380422R</t>
  </si>
  <si>
    <t>obrubník kamenný žulový obloukový R 1-3m 250x250mm</t>
  </si>
  <si>
    <t>613738240</t>
  </si>
  <si>
    <t>"obruba kamenná 100/25/25 R 1,375m" 8,64</t>
  </si>
  <si>
    <t>8,64*1,02 'Přepočtené koeficientem množství</t>
  </si>
  <si>
    <t>60</t>
  </si>
  <si>
    <t>916431112</t>
  </si>
  <si>
    <t>Osazení bezbariérového betonového obrubníku do betonového lože tl 150 mm s boční opěrou</t>
  </si>
  <si>
    <t>972855768</t>
  </si>
  <si>
    <t>Osazení betonového bezbariérového obrubníku s ložem betonovým tl. 150 mm úložná šířka do 400 mm s boční opěrou</t>
  </si>
  <si>
    <t>""viz příloha č. 4 vzorové příčné řezy, odměřeno v.č. 2 situace"</t>
  </si>
  <si>
    <t xml:space="preserve">"bezbariérový obrubník do lože z C 20/25 XF3 - přímý"  38,0 </t>
  </si>
  <si>
    <t>"bezbariérový obrubník do lože z C 20/25 XF3 - přechodový LP" 2+2</t>
  </si>
  <si>
    <t>42*1,02 'Přepočtené koeficientem množství</t>
  </si>
  <si>
    <t>61</t>
  </si>
  <si>
    <t>59217041</t>
  </si>
  <si>
    <t>obrubník betonový bezbariérový přímý</t>
  </si>
  <si>
    <t>2029482438</t>
  </si>
  <si>
    <t>62</t>
  </si>
  <si>
    <t>59217040</t>
  </si>
  <si>
    <t>obrubník betonový bezbariérový náběhový</t>
  </si>
  <si>
    <t>223442267</t>
  </si>
  <si>
    <t>63</t>
  </si>
  <si>
    <t>916991121</t>
  </si>
  <si>
    <t>Lože pod obrubníky, krajníky nebo obruby z dlažebních kostek z betonu prostého</t>
  </si>
  <si>
    <t>-400032564</t>
  </si>
  <si>
    <t>Lože pod obrubníky, krajníky nebo obruby z dlažebních kostek z betonu prostého</t>
  </si>
  <si>
    <t>""zvětšené lože pod kamenné obruby a bezbariérové obrubník"</t>
  </si>
  <si>
    <t>"kamenné obruby" 1673,22*0,35*0,1</t>
  </si>
  <si>
    <t>"kamenné obruby zkosené" 454*0,35*0,2</t>
  </si>
  <si>
    <t>"bezbariérové obruby podbetonování" 42*0,5*0,5</t>
  </si>
  <si>
    <t>919121233</t>
  </si>
  <si>
    <t>Těsnění spár zálivkou za studena pro komůrky š 20 mm hl 40 mm bez těsnicího profilu</t>
  </si>
  <si>
    <t>648259798</t>
  </si>
  <si>
    <t>Utěsnění dilatačních spár zálivkou za studena v cementobetonovém nebo živičném krytu včetně adhezního nátěru bez těsnicího profilu pod zálivkou, pro komůrky šířky 20 mm, hloubky 40 mm</t>
  </si>
  <si>
    <t>""vi zpříloha č. 4 vzorové příčné řezy"</t>
  </si>
  <si>
    <t>"zaříznutí asf. podél obrub" 2004,85</t>
  </si>
  <si>
    <t>"zaříznutí asf. okolo vpustí" 47,0*1,5</t>
  </si>
  <si>
    <t>"zařízntí asf. na konci úprav" 190</t>
  </si>
  <si>
    <t>"zaříznutí asf. pracovní sáry" 331</t>
  </si>
  <si>
    <t>65</t>
  </si>
  <si>
    <t>919735111</t>
  </si>
  <si>
    <t>Řezání stávajícího živičného krytu hl do 50 mm</t>
  </si>
  <si>
    <t>-1505877882</t>
  </si>
  <si>
    <t>Řezání stávajícího živičného krytu nebo podkladu hloubky do 50 mm</t>
  </si>
  <si>
    <t>66</t>
  </si>
  <si>
    <t>919735112</t>
  </si>
  <si>
    <t>Řezání stávajícího živičného krytu hl přes 50 do 100 mm</t>
  </si>
  <si>
    <t>1401976029</t>
  </si>
  <si>
    <t>Řezání stávajícího živičného krytu nebo podkladu hloubky přes 50 do 100 mm</t>
  </si>
  <si>
    <t>67</t>
  </si>
  <si>
    <t>979024443</t>
  </si>
  <si>
    <t>Očištění vybouraných obrubníků a krajníků silničních</t>
  </si>
  <si>
    <t>-1595732397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</si>
  <si>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</si>
  <si>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vybouraných kamenných obrub" 2180</t>
  </si>
  <si>
    <t>68</t>
  </si>
  <si>
    <t>979071122</t>
  </si>
  <si>
    <t>Očištění dlažebních kostek drobných s původním spárováním živičnou směsí nebo MC</t>
  </si>
  <si>
    <t>419774167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</si>
  <si>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</si>
  <si>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"vybourání očištěných žulových kostek - dvojřádek" 1815*2*0,2</t>
  </si>
  <si>
    <t>69</t>
  </si>
  <si>
    <t>997013847</t>
  </si>
  <si>
    <t>Poplatek za uložení na skládce (skládkovné) odpadu asfaltového s dehtem kód odpadu 17 03 01</t>
  </si>
  <si>
    <t>-356312856</t>
  </si>
  <si>
    <t>Poplatek za uložení stavebního odpadu na skládce (skládkovné) asfaltového s obsahem dehtu zatříděného do Katalogu odpadů pod kódem 17 03 01</t>
  </si>
  <si>
    <t>"konstrukce 8 - obal. kamenivo tl. 40cm (ZAS 3), suť 0,945 t/m2" 195*0,945</t>
  </si>
  <si>
    <t>"konstrukce 8 frézování v tl. 3cm (ZAS 3) s naložením, suť 0,069 t/m2" 195,0*0,069</t>
  </si>
  <si>
    <t>"konstrukce 6 frézování v tl. 5cm (ZAS 3) s naložením, suť 0,115 t/m2" 523,0*0,115</t>
  </si>
  <si>
    <t>70</t>
  </si>
  <si>
    <t>1569462833</t>
  </si>
  <si>
    <t>"odvoz suti na skládku VZD 8km"</t>
  </si>
  <si>
    <t>"Konstrukce 7 - štěrkové vrstvy tl. 20cm, suť 0,290 t/m2" 1569*0,290</t>
  </si>
  <si>
    <t>"Konstrukce 8 - štěrkové vrstvy tl. 15cm, suť 0,218 t/m2" 195*0,218</t>
  </si>
  <si>
    <t>"Konstrukce 9 - štěrkové vrstvy tl. 15cm, suť 0,218 t/m2" 1815*0,218</t>
  </si>
  <si>
    <t>"Konstrukce 10 - štěrkové vrstvy tl. 15cm, suť 0,218 t/m2" 2070*0,218</t>
  </si>
  <si>
    <t>"Konstrukce 11 - štěrkové vrstvy tl. 15cm, suť 0,218 t/m2" 995*0,218</t>
  </si>
  <si>
    <t>"Konstrukce 12 - štěrkové vrstvy tl. 15cm, suť 0,218 t/m2" 1160*0,218</t>
  </si>
  <si>
    <t>"Konstrukce 6 - štěrkové vrstvy tl. 25cm, suť 0,367 t/m2" 523*0,367</t>
  </si>
  <si>
    <t>"konstrukce 11 - obal. kamenivo tl. 7cm, suť 0,154 t/m2" 995*0,154</t>
  </si>
  <si>
    <t>"konstrukce 10 - obal. kamenivo tl. 15cm, suť 0,316 t/m2" 2070*0,316</t>
  </si>
  <si>
    <t>"konstrukce 6 - obal. kamenivo tl. 25cm, suť 0,582 t/m2" 523*0,582</t>
  </si>
  <si>
    <t>"konstrukce 12 - obal. kamenivo tl. 22cm, suť 0,512 t/m2" 1160*0,512</t>
  </si>
  <si>
    <t>"konstrukce 7 - obal. kamenivo tl. 32cm, suť 0,756 t/m2" 1607*0,756</t>
  </si>
  <si>
    <t>"konstrukce 9 - obal. kamenivo tl. 31cm, suť 0,733 t/m2" 1815*0,733</t>
  </si>
  <si>
    <t>71</t>
  </si>
  <si>
    <t>1846485015</t>
  </si>
  <si>
    <t>"příplatek za zvětšený odvoz suti na skládku VZD 8km"</t>
  </si>
  <si>
    <t>"Konstrukce 7 - štěrkové vrstvy tl. 20cm, suť 0,290 t/m2" 1569*0,290*7</t>
  </si>
  <si>
    <t>"Konstrukce 8 - štěrkové vrstvy tl. 15cm, suť 0,218 t/m2" 195*0,218*7</t>
  </si>
  <si>
    <t>"Konstrukce 9 - štěrkové vrstvy tl. 15cm, suť 0,218 t/m2" 1815*0,218*7</t>
  </si>
  <si>
    <t>"Konstrukce 10 - štěrkové vrstvy tl. 15cm, suť 0,218 t/m2" 2070*0,218*7</t>
  </si>
  <si>
    <t>"Konstrukce 11 - štěrkové vrstvy tl. 15cm, suť 0,218 t/m2" 995*0,218*7</t>
  </si>
  <si>
    <t>"Konstrukce 12 - štěrkové vrstvy tl. 15cm, suť 0,218 t/m2" 1160*0,218*7</t>
  </si>
  <si>
    <t>"Konstrukce 6 - štěrkové vrstvy tl. 25cm, suť 0,367 t/m2" 523*0,367*7</t>
  </si>
  <si>
    <t>"konstrukce 11 - obal. kamenivo tl. 7cm, suť 0,154 t/m2" 995*0,154*7</t>
  </si>
  <si>
    <t>"konstrukce 10 - obal. kamenivo tl. 15cm, suť 0,316 t/m2" 2070*0,316*7</t>
  </si>
  <si>
    <t>"konstrukce 6 - obal. kamenivo tl. 25cm, suť 0,582 t/m2" 523*0,582*7</t>
  </si>
  <si>
    <t>"konstrukce 12 - obal. kamenivo tl. 22cm, suť 0,512 t/m2" 1160*0,512*7</t>
  </si>
  <si>
    <t>"konstrukce 7 - obal. kamenivo tl. 32cm, suť 0,756 t/m2" 1607*0,756*7</t>
  </si>
  <si>
    <t>"konstrukce 8 - obal. kamenivo tl. 40cm (ZAS 3), suť 0,945 t/m2" 195*0,945*7</t>
  </si>
  <si>
    <t>"konstrukce 9 - obal. kamenivo tl. 31cm, suť 0,733 t/m2" 1815*0,733*7</t>
  </si>
  <si>
    <t>"konstrukce 8 frézování v tl. 3cm (ZAS 3) s naložením, suť 0,069 t/m2" 195,0*0,069*7</t>
  </si>
  <si>
    <t>"konstrukce 6 frézování v tl. 5cm (ZAS 3) s naložením, suť 0,115 t/m2" 523,0*0,115*7</t>
  </si>
  <si>
    <t>72</t>
  </si>
  <si>
    <t>997221571</t>
  </si>
  <si>
    <t>Vodorovná doprava vybouraných hmot do 1 km</t>
  </si>
  <si>
    <t>-138621341</t>
  </si>
  <si>
    <t>Vodorovná doprava vybouraných hmot bez naložení, ale se složením a s hrubým urovnáním na vzdálenost do 1 km</t>
  </si>
  <si>
    <t>"odvoz vybouraných hmot na skládku investora VZD 7 km"</t>
  </si>
  <si>
    <t>"vybourání kamenných obrub, suť 0,205 t/m (0,128 t obruba, 0,077 t lože)" 2180*0,128</t>
  </si>
  <si>
    <t>"vybourání dvouřádku z žul. kostek, suť 0,115 t/m, odvoz do skladu investora 7km (0,093 t kostka, 0,022 t lože) "  2*1815*0,093</t>
  </si>
  <si>
    <t>73</t>
  </si>
  <si>
    <t>997221579</t>
  </si>
  <si>
    <t>Příplatek ZKD 1 km u vodorovné dopravy vybouraných hmot</t>
  </si>
  <si>
    <t>-202804205</t>
  </si>
  <si>
    <t>Vodorovná doprava vybouraných hmot bez naložení, ale se složením a s hrubým urovnáním na vzdálenost Příplatek k ceně za každý další i započatý 1 km přes 1 km</t>
  </si>
  <si>
    <t>"příplatek za zvětšený odvoz vybouraných hmot na skládku investora VZD 7 km"</t>
  </si>
  <si>
    <t>616,63*6 'Přepočtené koeficientem množství</t>
  </si>
  <si>
    <t>74</t>
  </si>
  <si>
    <t>-1005331390</t>
  </si>
  <si>
    <t>"betonové lože z očištěných obrub a kostek"</t>
  </si>
  <si>
    <t>"vybourání kamenných obrub, suť 0,205 t/m (0,128 t obruba, 0,077 t lože)" 2180*0,077</t>
  </si>
  <si>
    <t xml:space="preserve">"vybourání dvouřádku z žul. kostek, suť 0,115 t/m, odvoz do skladu investora 7km (0,093 t kostka, 0,022 t lože) "  2*1815*0,022 </t>
  </si>
  <si>
    <t>"vybourané uliční vpusií, suť cca 0,8m3/kus, hmotnost 2,2 t/m3" 47*0,8*2,2</t>
  </si>
  <si>
    <t>75</t>
  </si>
  <si>
    <t>997221612</t>
  </si>
  <si>
    <t>Nakládání vybouraných hmot na dopravní prostředky pro vodorovnou dopravu</t>
  </si>
  <si>
    <t>1892608304</t>
  </si>
  <si>
    <t>Nakládání na dopravní prostředky pro vodorovnou dopravu vybouraných hmot</t>
  </si>
  <si>
    <t>"naložení vybouraných obrub a kostek na dopravní prostředek"</t>
  </si>
  <si>
    <t>76</t>
  </si>
  <si>
    <t>997221645</t>
  </si>
  <si>
    <t>Poplatek za uložení na skládce (skládkovné) odpadu asfaltového bez dehtu kód odpadu 17 03 02</t>
  </si>
  <si>
    <t>1428773197</t>
  </si>
  <si>
    <t>Poplatek za uložení stavebního odpadu na skládce (skládkovné) asfaltového bez obsahu dehtu zatříděného do Katalogu odpadů pod kódem 17 03 02</t>
  </si>
  <si>
    <t>77</t>
  </si>
  <si>
    <t>997221655</t>
  </si>
  <si>
    <t>Poplatek za uložení na skládce (skládkovné) zeminy a kamení kód odpadu 17 05 04</t>
  </si>
  <si>
    <t>96169810</t>
  </si>
  <si>
    <t>Poplatek za uložení stavebního odpadu na skládce (skládkovné) zeminy a kamení zatříděného do Katalogu odpadů pod kódem 17 05 04</t>
  </si>
  <si>
    <t>998</t>
  </si>
  <si>
    <t>Přesun hmot</t>
  </si>
  <si>
    <t>78</t>
  </si>
  <si>
    <t>998223011</t>
  </si>
  <si>
    <t>Přesun hmot pro pozemní komunikace s krytem dlážděným</t>
  </si>
  <si>
    <t>1465520805</t>
  </si>
  <si>
    <t>Přesun hmot pro pozemní komunikace s krytem dlážděným dopravní vzdálenost do 200 m jakékoliv délky objektu</t>
  </si>
  <si>
    <t>přebytekzeminy</t>
  </si>
  <si>
    <t>přebytečná zemina na skládku</t>
  </si>
  <si>
    <t>973,748</t>
  </si>
  <si>
    <t>voda</t>
  </si>
  <si>
    <t>voda pro zálivku</t>
  </si>
  <si>
    <t>21,18</t>
  </si>
  <si>
    <t>zelen</t>
  </si>
  <si>
    <t>plochy zeleně</t>
  </si>
  <si>
    <t>353</t>
  </si>
  <si>
    <t>SO 102 - Chodníky</t>
  </si>
  <si>
    <t>113106142</t>
  </si>
  <si>
    <t>Rozebrání dlažeb z betonových nebo kamenných dlaždic komunikací pro pěší strojně pl přes 50 m2</t>
  </si>
  <si>
    <t>1119822024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</si>
  <si>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</si>
  <si>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"dlažba 30/30/5, suť 0,260 t/m2 na skládku" 752</t>
  </si>
  <si>
    <t>113106144</t>
  </si>
  <si>
    <t>Rozebrání dlažeb ze zámkových dlaždic komunikací pro pěší strojně pl přes 50 m2</t>
  </si>
  <si>
    <t>86155025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</si>
  <si>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</si>
  <si>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 xml:space="preserve">"rozebrání dlažby chod. 20/20, suť 0,260 t/m2, část bude využita zpět (153m2), přebytek sklad investora" 1490 </t>
  </si>
  <si>
    <t>113106161</t>
  </si>
  <si>
    <t>Rozebrání dlažeb vozovek z drobných kostek s ložem z kameniva ručně</t>
  </si>
  <si>
    <t>341206740</t>
  </si>
  <si>
    <t>Rozebrání dlažeb vozovek a ploch s přemístěním hmot na skládku na vzdálenost do 3 m nebo s naložením na dopravní prostředek, s jakoukoliv výplní spár ručně z drobných kostek nebo odseků s ložem z kameniva</t>
  </si>
  <si>
    <t>"rozebrání žul. kostek, očištění a odvoz do skladu investora, suť 0,320 t/m2" 85,0</t>
  </si>
  <si>
    <t>113106171</t>
  </si>
  <si>
    <t>Rozebrání dlažeb vozovek ze zámkové dlažby s ložem z kameniva ručně</t>
  </si>
  <si>
    <t>-729474973</t>
  </si>
  <si>
    <t>Rozebrání dlažeb vozovek a ploch s přemístěním hmot na skládku na vzdálenost do 3 m nebo s naložením na dopravní prostředek, s jakoukoliv výplní spár ručně ze zámkové dlažby s ložem z kameniva</t>
  </si>
  <si>
    <t>"rozebrání s očištěním a uložením v místě pro zpětné použití" 25</t>
  </si>
  <si>
    <t>113106571</t>
  </si>
  <si>
    <t>Rozebrání dlažeb vozovek ze zámkové dlažby s ložem z kameniva strojně pl přes 200 m2</t>
  </si>
  <si>
    <t>-1828580272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</si>
  <si>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</si>
  <si>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"rozebrání dlažby ve vjezdech, suť 0,295 t/m2, očištění a odvoz do skladu investora" 116</t>
  </si>
  <si>
    <t>113107171</t>
  </si>
  <si>
    <t>Odstranění podkladu z betonu prostého tl přes 100 do 150 mm strojně pl přes 50 do 200 m2</t>
  </si>
  <si>
    <t>-366440689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</si>
  <si>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</si>
  <si>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"vybourání bet. nebo stmel. vrstev tl. 15cm, suť 0,325 t/m2"  97+25</t>
  </si>
  <si>
    <t>113107212</t>
  </si>
  <si>
    <t>Odstranění podkladu z kameniva těženého tl přes 100 do 200 mm strojně pl přes 200 m2</t>
  </si>
  <si>
    <t>-764760462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</si>
  <si>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</si>
  <si>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"odstranění pískového podsypu chodníky tl. 15cm, suť 0,225 t/m2" (1490+4765+85+116+25)</t>
  </si>
  <si>
    <t>"odstranění pískového podsypu chodníky tl. 20cm, suť 0,300 t/m2" 752</t>
  </si>
  <si>
    <t>113107230</t>
  </si>
  <si>
    <t>Odstranění podkladu z betonu prostého tl do 100 mm strojně pl přes 200 m2</t>
  </si>
  <si>
    <t>-1237651069</t>
  </si>
  <si>
    <t>Odstranění podkladů nebo krytů strojně plochy jednotlivě přes 200 m2 s přemístěním hmot na skládku na vzdálenost do 20 m nebo s naložením na dopravní prostředek z betonu prostého, o tl. vrstvy do 100 mm</t>
  </si>
  <si>
    <t>"vybourání bet. nebo stmel. vrstev tl. 10cm, suť 0,240 t/m2"  (4765+85+116)</t>
  </si>
  <si>
    <t>113107241</t>
  </si>
  <si>
    <t>Odstranění podkladu živičného tl 50 mm strojně pl přes 200 m2</t>
  </si>
  <si>
    <t>1680499630</t>
  </si>
  <si>
    <t>Odstranění podkladů nebo krytů strojně plochy jednotlivě přes 200 m2 s přemístěním hmot na skládku na vzdálenost do 20 m nebo s naložením na dopravní prostředek živičných, o tl. vrstvy do 50 mm</t>
  </si>
  <si>
    <t>"vybourání LA v tl. 3cm, suť 0,059 t/m2" 4765</t>
  </si>
  <si>
    <t>113154110R</t>
  </si>
  <si>
    <t>Frézování živičného krytu tl 100 mm pruh š 0,5 m pl do 500 m2 bez překážek v trase</t>
  </si>
  <si>
    <t>568846898</t>
  </si>
  <si>
    <t>Frézování živičného podkladu nebo krytu s naložením na dopravní prostředek plochy do 500 m2 bez překážek v trase pruhu šířky do 0,5 m, tloušťky vrstvy 100 mm</t>
  </si>
  <si>
    <t>"odfrézování komunikace tl. 10cm, suť 0,230 t/m2, odvoz a likvidace v režii zhotovitele stavby" 97,0</t>
  </si>
  <si>
    <t>113204111</t>
  </si>
  <si>
    <t>Vytrhání obrub záhonových</t>
  </si>
  <si>
    <t>1068043209</t>
  </si>
  <si>
    <t>Vytrhání obrub s vybouráním lože, s přemístěním hmot na skládku na vzdálenost do 3 m nebo s naložením na dopravní prostředek záhonových</t>
  </si>
  <si>
    <t>"vybourání záhonových obrub, suť 0,040 t/m" 218</t>
  </si>
  <si>
    <t>122251105</t>
  </si>
  <si>
    <t>Odkopávky a prokopávky nezapažené v hornině třídy těžitelnosti I skupiny 3 objem do 1000 m3 strojně</t>
  </si>
  <si>
    <t>-1917057122</t>
  </si>
  <si>
    <t>Odkopávky a prokopávky nezapažené strojně v hornině třídy těžitelnosti I skupiny 3 přes 500 do 1 000 m3</t>
  </si>
  <si>
    <t>"odkopávky pro konstrukční vrstvy s naložením na dopravn prostředek"</t>
  </si>
  <si>
    <t>"konstrukce 8"  321,64</t>
  </si>
  <si>
    <t>"konstrukce 9"  275,71</t>
  </si>
  <si>
    <t>"konstrukce 3"  35,53</t>
  </si>
  <si>
    <t>"konstrukce 5"  38,9</t>
  </si>
  <si>
    <t>"konstrukce 6"  54,128</t>
  </si>
  <si>
    <t>"konstrukce 7"  31,62</t>
  </si>
  <si>
    <t>"konstrukce 10"  9,24</t>
  </si>
  <si>
    <t>"konstrukce 4"  141,9</t>
  </si>
  <si>
    <t>"konstrukce 4a"  24,02</t>
  </si>
  <si>
    <t>"konstrukce 14"  16,06</t>
  </si>
  <si>
    <t>"konstrukce 15"  25</t>
  </si>
  <si>
    <t>1664491632</t>
  </si>
  <si>
    <t>"odvoz nevhodné nebo nadbytečné zemina na skládku" přebytekzeminy</t>
  </si>
  <si>
    <t>1095693888</t>
  </si>
  <si>
    <t>973,748*1,9 'Přepočtené koeficientem množství</t>
  </si>
  <si>
    <t>1077250236</t>
  </si>
  <si>
    <t>181351103</t>
  </si>
  <si>
    <t>Rozprostření ornice tl vrstvy do 200 mm pl přes 100 do 500 m2 v rovině nebo ve svahu do 1:5 strojně</t>
  </si>
  <si>
    <t>-1877675564</t>
  </si>
  <si>
    <t>Rozprostření a urovnání ornice v rovině nebo ve svahu sklonu do 1:5 strojně při souvislé ploše přes 100 do 500 m2, tl. vrstvy do 200 mm</t>
  </si>
  <si>
    <t>"ohumusování v tl. 15cm" 353</t>
  </si>
  <si>
    <t>10364100</t>
  </si>
  <si>
    <t>zemina pro terénní úpravy - tříděná</t>
  </si>
  <si>
    <t>1153781823</t>
  </si>
  <si>
    <t>"ornice nebo zemina vhodná k osetí" 353*0,15</t>
  </si>
  <si>
    <t>52,95*1,8 'Přepočtené koeficientem množství</t>
  </si>
  <si>
    <t>181411131</t>
  </si>
  <si>
    <t>Založení parkového trávníku výsevem pl do 1000 m2 v rovině a ve svahu do 1:5</t>
  </si>
  <si>
    <t>697102701</t>
  </si>
  <si>
    <t>Založení trávníku na půdě předem připravené plochy do 1000 m2 výsevem včetně utažení parkového v rovině nebo na svahu do 1:5</t>
  </si>
  <si>
    <t>"osetí ohumusovaných ploch" zelen</t>
  </si>
  <si>
    <t>00572410</t>
  </si>
  <si>
    <t>osivo směs travní parková</t>
  </si>
  <si>
    <t>kg</t>
  </si>
  <si>
    <t>-439486367</t>
  </si>
  <si>
    <t>353*0,02 'Přepočtené koeficientem množství</t>
  </si>
  <si>
    <t>1186319531</t>
  </si>
  <si>
    <t>"obnova trávníku - dosev cca 5%plochy po dobu 5 let" 353*0,05*5</t>
  </si>
  <si>
    <t>1984846483</t>
  </si>
  <si>
    <t>88,25*0,02 'Přepočtené koeficientem množství</t>
  </si>
  <si>
    <t>181951111</t>
  </si>
  <si>
    <t>Úprava pláně v hornině třídy těžitelnosti I skupiny 1 až 3 bez zhutnění strojně</t>
  </si>
  <si>
    <t>-1450802778</t>
  </si>
  <si>
    <t>Úprava pláně vyrovnáním výškových rozdílů strojně v hornině třídy těžitelnosti I, skupiny 1 až 3 bez zhutnění</t>
  </si>
  <si>
    <t>"vyčištění a úprava podloží před ohumusováním" 353</t>
  </si>
  <si>
    <t>-304149528</t>
  </si>
  <si>
    <t>""viz příloha č. 01 Technická zpráva, hutnění pláně na předepsanou únosnost Edef,2=45MPa (30MPa)"</t>
  </si>
  <si>
    <t>"konstrukce 8"  1892</t>
  </si>
  <si>
    <t>"konstrukce 9"  2297,6</t>
  </si>
  <si>
    <t>"konstrukce 3"  187</t>
  </si>
  <si>
    <t>"konstrukce 5"  389</t>
  </si>
  <si>
    <t>"konstrukce 6"  318,4</t>
  </si>
  <si>
    <t>"konstrukce 7"  186</t>
  </si>
  <si>
    <t>"konstrukce 10"  77</t>
  </si>
  <si>
    <t>"konstrukce 4"  1419</t>
  </si>
  <si>
    <t>"konstrukce 4a"  240,2</t>
  </si>
  <si>
    <t>"konstrukce 14"  160,6</t>
  </si>
  <si>
    <t>183403153</t>
  </si>
  <si>
    <t>Obdělání půdy hrabáním v rovině a svahu do 1:5</t>
  </si>
  <si>
    <t>1022659037</t>
  </si>
  <si>
    <t>Obdělání půdy hrabáním v rovině nebo na svahu do 1:5</t>
  </si>
  <si>
    <t>832378124</t>
  </si>
  <si>
    <t>"vyhrabání trávníku - následná péče 1x ročně po dobu 5 let" zelen*5</t>
  </si>
  <si>
    <t>183403161</t>
  </si>
  <si>
    <t>Obdělání půdy válením v rovině a svahu do 1:5</t>
  </si>
  <si>
    <t>-719303912</t>
  </si>
  <si>
    <t>Obdělání půdy válením v rovině nebo na svahu do 1:5</t>
  </si>
  <si>
    <t>184813511</t>
  </si>
  <si>
    <t>Chemické odplevelení před založením kultury postřikem na široko v rovině a svahu do 1:5 ručně</t>
  </si>
  <si>
    <t>584143809</t>
  </si>
  <si>
    <t>Chemické odplevelení půdy před založením kultury, trávníku nebo zpevněných ploch ručně o jakékoli výměře postřikem na široko v rovině nebo na svahu do 1:5</t>
  </si>
  <si>
    <t>zelen*2</t>
  </si>
  <si>
    <t>185802113</t>
  </si>
  <si>
    <t>Hnojení půdy umělým hnojivem na široko v rovině a svahu do 1:5</t>
  </si>
  <si>
    <t>576813323</t>
  </si>
  <si>
    <t>Hnojení půdy nebo trávníku v rovině nebo na svahu do 1:5 umělým hnojivem na široko</t>
  </si>
  <si>
    <t>"hnojení po dobu 5 let, 3x ročně, spotřeba 30 g/m2" zelen*0,000030*3*5</t>
  </si>
  <si>
    <t>25191155</t>
  </si>
  <si>
    <t>hnojivo průmyslové</t>
  </si>
  <si>
    <t>450894302</t>
  </si>
  <si>
    <t>0,159*1000 'Přepočtené koeficientem množství</t>
  </si>
  <si>
    <t>185803111</t>
  </si>
  <si>
    <t>Ošetření trávníku shrabáním v rovině a svahu do 1:5</t>
  </si>
  <si>
    <t>2142225765</t>
  </si>
  <si>
    <t>Ošetření trávníku jednorázové v rovině nebo na svahu do 1:5</t>
  </si>
  <si>
    <t>"ošetření v průběhu 5 let, 5x ročně" zelen*5*5</t>
  </si>
  <si>
    <t>185804312</t>
  </si>
  <si>
    <t>Zalití rostlin vodou plocha přes 20 m2</t>
  </si>
  <si>
    <t>-1315705819</t>
  </si>
  <si>
    <t>Zalití rostlin vodou plochy záhonů jednotlivě přes 20 m2</t>
  </si>
  <si>
    <t>"zalití osetých ploch, spotřeba 20 l/m2, 3x v průběhu stavby" zelen*0,020*3</t>
  </si>
  <si>
    <t>185811111</t>
  </si>
  <si>
    <t>Shrabání listí bez pokryvných rostlin vrstvy do 50 mm pl do 1000 m2 v rovině a svahu do 1:5</t>
  </si>
  <si>
    <t>752441965</t>
  </si>
  <si>
    <t>Shrabání listí ručně nebo strojně souvislé plochy do 1000 m2 bez pokryvných rostlin v rovině nebo na svahu do 1:5, ve vrstvě do 50 mm</t>
  </si>
  <si>
    <t>"shrabání 1x ročně po dobu 5 let" zelen*5</t>
  </si>
  <si>
    <t>185851121</t>
  </si>
  <si>
    <t>Dovoz vody pro zálivku rostlin za vzdálenost do 1000 m</t>
  </si>
  <si>
    <t>-236749564</t>
  </si>
  <si>
    <t>Dovoz vody pro zálivku rostlin na vzdálenost do 1000 m</t>
  </si>
  <si>
    <t>185851129</t>
  </si>
  <si>
    <t>Příplatek k dovozu vody pro zálivku rostlin do 1000 m ZKD 1000 m</t>
  </si>
  <si>
    <t>-316417199</t>
  </si>
  <si>
    <t>Dovoz vody pro zálivku rostlin Příplatek k ceně za každých dalších i započatých 1000 m</t>
  </si>
  <si>
    <t>21,18*4 'Přepočtené koeficientem množství</t>
  </si>
  <si>
    <t>564831111</t>
  </si>
  <si>
    <t>Podklad ze štěrkodrtě ŠD plochy přes 100 m2 tl 100 mm</t>
  </si>
  <si>
    <t>1098609257</t>
  </si>
  <si>
    <t>Podklad ze štěrkodrti ŠD s rozprostřením a zhutněním plochy přes 100 m2, po zhutnění tl. 100 mm</t>
  </si>
  <si>
    <t>"viz příloha č. 1 Technická zpráva, odměřeno v.č. 2 situace"</t>
  </si>
  <si>
    <t>"vrstva ŠD fr. 0/32 v tl. 10cm"</t>
  </si>
  <si>
    <t>564841111</t>
  </si>
  <si>
    <t>Podklad ze štěrkodrtě ŠD plochy přes 100 m2 tl 120 mm</t>
  </si>
  <si>
    <t>1755701897</t>
  </si>
  <si>
    <t>Podklad ze štěrkodrti ŠD s rozprostřením a zhutněním plochy přes 100 m2, po zhutnění tl. 120 mm</t>
  </si>
  <si>
    <t>"vrstva ŠD fr. 0/32 v tl. 12cm"</t>
  </si>
  <si>
    <t>564851111</t>
  </si>
  <si>
    <t>Podklad ze štěrkodrtě ŠD plochy přes 100 m2 tl 150 mm</t>
  </si>
  <si>
    <t>532575914</t>
  </si>
  <si>
    <t>Podklad ze štěrkodrti ŠD s rozprostřením a zhutněním plochy přes 100 m2, po zhutnění tl. 150 mm</t>
  </si>
  <si>
    <t>"vrstva ŠD fr. 0/63 v tl. 15cm"</t>
  </si>
  <si>
    <t>565145111</t>
  </si>
  <si>
    <t>Asfaltový beton vrstva podkladní ACP 16+ (obalované kamenivo OKS) tl 60 mm š do 3 m</t>
  </si>
  <si>
    <t>-321874219</t>
  </si>
  <si>
    <t>Asfaltový beton vrstva podkladní ACP 16+ (obalované kamenivo střednězrnné - OKS) s rozprostřením a zhutněním v pruhu šířky přes 1,5 do 3 m, po zhutnění tl. 60 mm</t>
  </si>
  <si>
    <t>"konstrukce 10 - vrstva ACP 16+ 50/70 tl. 6cm" 77</t>
  </si>
  <si>
    <t>567122114</t>
  </si>
  <si>
    <t>Podklad ze směsi stmelené cementem SC C 8/10 (KSC I) tl 150 mm</t>
  </si>
  <si>
    <t>-644507693</t>
  </si>
  <si>
    <t>Podklad ze směsi stmelené cementem SC bez dilatačních spár, s rozprostřením a zhutněním SC C 8/10 (KSC I), po zhutnění tl. 150 mm</t>
  </si>
  <si>
    <t>"vrstva SC C8/10 fr. 0/32 v tl. 15cm"</t>
  </si>
  <si>
    <t>573191111</t>
  </si>
  <si>
    <t>Postřik infiltrační kationaktivní emulzí v množství 1 kg/m2</t>
  </si>
  <si>
    <t>111094624</t>
  </si>
  <si>
    <t>Postřik infiltrační kationaktivní emulzí v množství 1,00 kg/m2</t>
  </si>
  <si>
    <t>"konstrukce 10 - infiltrační postřik 1,0 kg/m2" 77</t>
  </si>
  <si>
    <t>Postřik živičný spojovací ze silniční emulze v množství 0,20 kg/m2</t>
  </si>
  <si>
    <t>157027297</t>
  </si>
  <si>
    <t>Postřik spojovací PS bez posypu kamenivem ze silniční emulze, v množství do 0,30 kg/m2</t>
  </si>
  <si>
    <t>"konstrukce 10 - spojovací postřik 0,2 kg/m2" 77</t>
  </si>
  <si>
    <t>577133111</t>
  </si>
  <si>
    <t>Asfaltový beton vrstva obrusná ACO 8+ (ABJ) tl 40 mm š do 3 m z nemodifikovaného asfaltu</t>
  </si>
  <si>
    <t>-1398625107</t>
  </si>
  <si>
    <t>Asfaltový beton vrstva obrusná ACO 8+ (ABJ) s rozprostřením a se zhutněním z nemodifikovaného asfaltu v pruhu šířky do 3 m, po zhutnění tl. 40 mm</t>
  </si>
  <si>
    <t>"konstrukce 10 - vrstva ACO 8+ 50/70 tl. 6cm" 77</t>
  </si>
  <si>
    <t>-494409205</t>
  </si>
  <si>
    <t>"kostka 10/10/10 do lože z DK fr. 4/8 v tl. 4cm"</t>
  </si>
  <si>
    <t>"konstrukce 3" 187</t>
  </si>
  <si>
    <t>-634186502</t>
  </si>
  <si>
    <t>187*1,02 'Přepočtené koeficientem množství</t>
  </si>
  <si>
    <t>591412111</t>
  </si>
  <si>
    <t>Kladení dlažby z mozaiky dvou a vícebarevné komunikací pro pěší lože z kameniva</t>
  </si>
  <si>
    <t>-1858075211</t>
  </si>
  <si>
    <t>Kladení dlažby z mozaiky komunikací pro pěší s vyplněním spár, s dvojím beraněním a se smetením přebytečného materiálu na vzdálenost do 3 m dvoubarevné a vícebarevné, s ložem tl. do 40 mm z kameniva</t>
  </si>
  <si>
    <t>"žulová dlažba tl. 6cm do lože z DK fr. 4/8 v tl. 4cm"</t>
  </si>
  <si>
    <t>"konstrukce 4 - šedá 6/6/6" 1008</t>
  </si>
  <si>
    <t>"konstrukce 4 - béžová 6/6/6" 394</t>
  </si>
  <si>
    <t>"konstrukce 4 - žul. dlažba 25/40 šedá" 7</t>
  </si>
  <si>
    <t>"konstrukce 4 - žul. dlažba 20/40 šedá s reliéf. úpravou" 10</t>
  </si>
  <si>
    <t>"kosntrukce 4a - šedá 6/6/6" 83</t>
  </si>
  <si>
    <t>"kosntrukce 4a - béžová 6/6/6" 142</t>
  </si>
  <si>
    <t>"kosntrukce 4a - 25/40 šedá" 7</t>
  </si>
  <si>
    <t>"kosntrukce 4a - 20/40 šedá s reliéf. úpravou" 8,2</t>
  </si>
  <si>
    <t>58381010</t>
  </si>
  <si>
    <t>kostka řezanoštípaná dlažební žula 6x6x6cm béžová</t>
  </si>
  <si>
    <t>-1287449691</t>
  </si>
  <si>
    <t>kostka řezanoštípaná dlažební žula 6x6x4cm</t>
  </si>
  <si>
    <t>394+142</t>
  </si>
  <si>
    <t>536*1,02 'Přepočtené koeficientem množství</t>
  </si>
  <si>
    <t>58381005R</t>
  </si>
  <si>
    <t>kostka řezanoštípaná dlažební mozaika žula 6x6x6cm šedá</t>
  </si>
  <si>
    <t>-1177881710</t>
  </si>
  <si>
    <t>kostka štípaná dlažební mozaika žula 4/6 šedá</t>
  </si>
  <si>
    <t>1008+83</t>
  </si>
  <si>
    <t>1091*1,02 'Přepočtené koeficientem množství</t>
  </si>
  <si>
    <t>58381154R</t>
  </si>
  <si>
    <t>deska dlažební tryskaná žula 200x400mm tl 60mm s reliéfní úpravou</t>
  </si>
  <si>
    <t>-231597449</t>
  </si>
  <si>
    <t>deska dlažební tryskaná žula 200x400mm tl 60mm</t>
  </si>
  <si>
    <t>10+8,2</t>
  </si>
  <si>
    <t>18,2*1,01 'Přepočtené koeficientem množství</t>
  </si>
  <si>
    <t>58381164R</t>
  </si>
  <si>
    <t>deska dlažební tryskaná žula 250x400mm tl 60mm</t>
  </si>
  <si>
    <t>-608807377</t>
  </si>
  <si>
    <t>7+7</t>
  </si>
  <si>
    <t>14*1,01 'Přepočtené koeficientem množství</t>
  </si>
  <si>
    <t>596211113</t>
  </si>
  <si>
    <t>Kladení zámkové dlažby komunikací pro pěší ručně tl 60 mm skupiny A pl přes 300 m2</t>
  </si>
  <si>
    <t>-1896090138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</si>
  <si>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</si>
  <si>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v tl. 4cm"</t>
  </si>
  <si>
    <t>"kosntrukce 5 - 20/20 šedá"  389,0</t>
  </si>
  <si>
    <t>"konstrukce 14 - využití stáv. dlažby" 136,0</t>
  </si>
  <si>
    <t>"konstrukce 14 - dlažba 20/10 červená reliéfní" 17,0</t>
  </si>
  <si>
    <t>"konstrukce 14 - dlažba 20/20 vodící šedá" 7,6</t>
  </si>
  <si>
    <t>59245021</t>
  </si>
  <si>
    <t>dlažba tvar čtverec betonová 200x200x60mm přírodní</t>
  </si>
  <si>
    <t>877685674</t>
  </si>
  <si>
    <t>389*1,01 'Přepočtené koeficientem množství</t>
  </si>
  <si>
    <t>59245006</t>
  </si>
  <si>
    <t>dlažba tvar obdélník betonová pro nevidomé 200x100x60mm barevná</t>
  </si>
  <si>
    <t>-1751359626</t>
  </si>
  <si>
    <t>17*1,01 'Přepočtené koeficientem množství</t>
  </si>
  <si>
    <t>CSB.0056079.URS</t>
  </si>
  <si>
    <t>dlažba 20/20/6 šedá vodící drážka neskladba</t>
  </si>
  <si>
    <t>1190157631</t>
  </si>
  <si>
    <t>Poznámka k položce:_x000D_
Dlažba vytvořená pro bezpečný pohyb nevidomých a slabozrakých pomocí tzv. vodících linií, a to zejména na přechodech přes pěší komunikace. Povrch umělé vodící linie tvoří podélné drážky. Pro zajištění bezpečného pohybu osob s oslabenou funkcí zraku se jedná o doplněk dalších typů dlažeb. Pro zajištění estetického celku pokládaných ploch lze kombinovat s typy dlažeb, jako KOSTKA či QUADRO.</t>
  </si>
  <si>
    <t>7,6*1,01 'Přepočtené koeficientem množství</t>
  </si>
  <si>
    <t>596211223</t>
  </si>
  <si>
    <t>Kladení zámkové dlažby komunikací pro pěší ručně tl 80 mm skupiny B pl přes 300 m2</t>
  </si>
  <si>
    <t>1863045142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</si>
  <si>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300 m2</t>
  </si>
  <si>
    <t>"dlažba tl. 8cm do lože z DK fr. 4/8 v tl. 4cm"</t>
  </si>
  <si>
    <t>"konstrukce 8 - dlažba 20/10,30,30/8 šedá,bílá bez fazety" 1740,0</t>
  </si>
  <si>
    <t>"konstrukce 8 - dlažba 20/20/8 šedá reliéfní" 152,0</t>
  </si>
  <si>
    <t>"konstrukce 9 - dlažba 20/10,30, 30/8 šedá,bílá bez fazety" 2081,0</t>
  </si>
  <si>
    <t>"konstrukce 9 - dlažba 20/10/8 bez fazety antracit" 11,4</t>
  </si>
  <si>
    <t>"konstrukce 9 - dlažba 20/20/8 šedá reliéfní" 164,0</t>
  </si>
  <si>
    <t>"konstrukce 9 - dlažba 20/20/8 šedá vodící" 41,2</t>
  </si>
  <si>
    <t>"konstrukce 6 -dlažba 20/20/8 šedá" 264,0</t>
  </si>
  <si>
    <t>"konstrukce 6 -dlažba 20/20/8 antracit reliéfní" 42</t>
  </si>
  <si>
    <t>"konstrukce 6 - dlažba 20/20/8 šedá vodící" 12,4</t>
  </si>
  <si>
    <t>"konstrukce 7 -20/10/8 šedá" 186,0</t>
  </si>
  <si>
    <t>"konstrukce 15 - použití původní dlažby" 25</t>
  </si>
  <si>
    <t>59245020</t>
  </si>
  <si>
    <t>dlažba tvar obdélník betonová 200x100x80mm přírodní</t>
  </si>
  <si>
    <t>-1314995372</t>
  </si>
  <si>
    <t>450*1,01 'Přepočtené koeficientem množství</t>
  </si>
  <si>
    <t>59245226</t>
  </si>
  <si>
    <t>dlažba tvar obdélník betonová pro nevidomé 200x100x80mm barevná</t>
  </si>
  <si>
    <t>-989354531</t>
  </si>
  <si>
    <t>42*1,01 'Přepočtené koeficientem množství</t>
  </si>
  <si>
    <t>59245225</t>
  </si>
  <si>
    <t>dlažba tvar obdélník betonová pro nevidomé 200x100x80mm přírodní</t>
  </si>
  <si>
    <t>1467402698</t>
  </si>
  <si>
    <t>316*1,01 'Přepočtené koeficientem množství</t>
  </si>
  <si>
    <t>CSB.0056081.URS</t>
  </si>
  <si>
    <t>betonová dlažba 20/20/8 šedá vodící drážka neskladba</t>
  </si>
  <si>
    <t>-1902023872</t>
  </si>
  <si>
    <t>53,6*1,01 'Přepočtené koeficientem množství</t>
  </si>
  <si>
    <t>PFB.2011181</t>
  </si>
  <si>
    <t>-710206098</t>
  </si>
  <si>
    <t>Poznámka k položce:_x000D_
200/200/80</t>
  </si>
  <si>
    <t>3832,4*1,01 'Přepočtené koeficientem množství</t>
  </si>
  <si>
    <t>911111111R</t>
  </si>
  <si>
    <t>Zábradlí ocelové zabetonované dvoumadlové + zarážka pro nevidomé</t>
  </si>
  <si>
    <t>-687345149</t>
  </si>
  <si>
    <t>"oc. zábradlí s vodorovnými madly bez zarážky pro slepeckou hůl, v. 1,1m zpevněné pod dlažbou, vč. zemních prací a povrch. úpravy" 120</t>
  </si>
  <si>
    <t>912111111R</t>
  </si>
  <si>
    <t>Zahrazovací kamenné bloky ke stromům, opracované 3 plochy, zaoblené hrany do bet. lože C20/25</t>
  </si>
  <si>
    <t>464334427</t>
  </si>
  <si>
    <t>-494578114</t>
  </si>
  <si>
    <t>"viz příloha č. 4 vzorové příčné řezy, odměřeno v.č. 2 situace"</t>
  </si>
  <si>
    <t xml:space="preserve">"obruba žulová 10/25 do bet. lože C20/25 XF3 - R větší než 15m"  531 </t>
  </si>
  <si>
    <t xml:space="preserve">"obruba žulová 10/25 do bet. lože C20/25 XF3 - R menší než 5m"  34,17 </t>
  </si>
  <si>
    <t>58380374</t>
  </si>
  <si>
    <t>obrubník kamenný žulový přímý 1000x100x250mm</t>
  </si>
  <si>
    <t>857517609</t>
  </si>
  <si>
    <t>obrubník kamenný žulový přímý 1000x120x250mm</t>
  </si>
  <si>
    <t>Poznámka k položce:_x000D_
Hmotnost: 82 kg/bm</t>
  </si>
  <si>
    <t>531*1,02 'Přepočtené koeficientem množství</t>
  </si>
  <si>
    <t>-175480604</t>
  </si>
  <si>
    <t>"obruba kamenná 100/25/20 R 0,6m"  1,4+1,4</t>
  </si>
  <si>
    <t>"obruba kamenná 100/25/20 R 0,75m" 1,2+1,2</t>
  </si>
  <si>
    <t>"obruba kamenná 100/25/20 R 1,00m"  1,58+1,78+1,48+1,45+1,7+1,48+1,35</t>
  </si>
  <si>
    <t>16,02*1,02 'Přepočtené koeficientem množství</t>
  </si>
  <si>
    <t>-943052370</t>
  </si>
  <si>
    <t>"obruba kamenná 100/25/20 R 2m" 2,52+3,16+3,16</t>
  </si>
  <si>
    <t>"obruba kamenná 100/25/20 R 3m" 4,71+4,6</t>
  </si>
  <si>
    <t>18,15*1,02 'Přepočtené koeficientem množství</t>
  </si>
  <si>
    <t>916331112R</t>
  </si>
  <si>
    <t>Obruby z ocelové pásoviny pásoviny vč. kotvících roxorů</t>
  </si>
  <si>
    <t>-535477651</t>
  </si>
  <si>
    <t>"Ztracené obruby z pásoviny 160/10, včetně kotvících roxorů z betonářské oceli žebírkované o průměru 10 mm, délky 250mm á 1m" 89</t>
  </si>
  <si>
    <t>966005111</t>
  </si>
  <si>
    <t>Rozebrání a odstranění silničního zábradlí se sloupky osazenými s betonovými patkami</t>
  </si>
  <si>
    <t>881009258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</si>
  <si>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</si>
  <si>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"vybourání oc. zábradlí s naložením, hmotnost cca 0,035 t/m, odvoz do skladu investora 7 km"</t>
  </si>
  <si>
    <t>"křižovatka Úvoz" 97,0</t>
  </si>
  <si>
    <t>"před č.o. 10" 5,15</t>
  </si>
  <si>
    <t>"před č.o. 9" 5,0</t>
  </si>
  <si>
    <t>979054451</t>
  </si>
  <si>
    <t>Očištění vybouraných zámkových dlaždic s původním spárováním z kameniva těženého</t>
  </si>
  <si>
    <t>-1720477926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</si>
  <si>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</si>
  <si>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"rozebrání dlažby ve vjezdech, suť 0,295 t/m2, očištění a pro zpětné použití" 25</t>
  </si>
  <si>
    <t>-874388188</t>
  </si>
  <si>
    <t>"očištění žul. kostek a odvoz do skladu investora, suť 0,320 t/m2" 85,0</t>
  </si>
  <si>
    <t>-650618623</t>
  </si>
  <si>
    <t>"dlažba 30/30/5, suť 0,260 t/m2 na skládku" 752*0,260</t>
  </si>
  <si>
    <t>"vybourání bet. nebo stmel. vrstev tl. 15cm, suť 0,325 t/m2"  (97+25)*0,325</t>
  </si>
  <si>
    <t>"odstranění pískového podsypu chodníky tl. 15cm, suť 0,225 t/m2" (1490+4765+85+116+25)*0,225</t>
  </si>
  <si>
    <t>"odstranění pískového podsypu chodníky tl. 20cm, suť 0,300 t/m2" 752*0,300</t>
  </si>
  <si>
    <t>"vybourání bet. nebo stmel. vrstev tl. 10cm, suť 0,240 t/m2"  (4765+85+116)*0,240</t>
  </si>
  <si>
    <t>"vybourání LA v tl. 3cm, suť 0,059 t/m2" 4765*0,059</t>
  </si>
  <si>
    <t>"vybourání záhonových obrub, suť 0,040 t/m" 218*0,040</t>
  </si>
  <si>
    <t>-1381662559</t>
  </si>
  <si>
    <t>"dlažba 30/30/5, suť 0,260 t/m2 na skládku" 752*0,260*7</t>
  </si>
  <si>
    <t>"vybourání bet. nebo stmel. vrstev tl. 15cm, suť 0,325 t/m2"  (97+25)*0,325*7</t>
  </si>
  <si>
    <t>"odstranění pískového podsypu chodníky tl. 15cm, suť 0,225 t/m2" (1490+4765+85+116+25)*0,225*7</t>
  </si>
  <si>
    <t>"odstranění pískového podsypu chodníky tl. 20cm, suť 0,300 t/m2" 752*0,300*7</t>
  </si>
  <si>
    <t>"vybourání bet. nebo stmel. vrstev tl. 10cm, suť 0,240 t/m2"  (4765+85+116)*0,240*7</t>
  </si>
  <si>
    <t>"vybourání LA v tl. 3cm, suť 0,059 t/m2" 4765*0,059*7</t>
  </si>
  <si>
    <t>"vybourání záhonových obrub, suť 0,040 t/m" 218*0,040*7</t>
  </si>
  <si>
    <t>1325598035</t>
  </si>
  <si>
    <t>"odvoz dlažeb a kostek do skladu investora VZD 7 km"</t>
  </si>
  <si>
    <t xml:space="preserve">"rozebrání dlažby chod. 20/20, suť 0,260 t/m2, část bude využita zpět (153m2), přebytek sklad investora" (1490-153)*0,260 </t>
  </si>
  <si>
    <t>"rozebrání dlažby ve vjezdech, suť 0,295 t/m2, očištění a odvoz do skladu investora" 116*0,295</t>
  </si>
  <si>
    <t>"očištění žul. kostek a odvoz do skladu investora, suť 0,320 t/m2" 85,0*0,320</t>
  </si>
  <si>
    <t>"vybourané oc. zábradlí s naložením, hmotnost cca 0,035 t/m, odvoz do skladu investora 7 km"</t>
  </si>
  <si>
    <t>"křižovatka Úvoz" 97,0*0,035</t>
  </si>
  <si>
    <t>"před č.o. 10" 5,15*0,035</t>
  </si>
  <si>
    <t>"před č.o. 9" 5,0*0,035</t>
  </si>
  <si>
    <t>527847449</t>
  </si>
  <si>
    <t>"příplatek za zvětšený odvoz dlažeb a kostek do skladu investora VZD 7 km"</t>
  </si>
  <si>
    <t xml:space="preserve">"rozebrání dlažby chod. 20/20, suť 0,260 t/m2, část bude využita zpět (153m2), přebytek sklad investora" (1490-153)*0,260*6 </t>
  </si>
  <si>
    <t>"rozebrání dlažby ve vjezdech, suť 0,295 t/m2, očištění a odvoz do skladu investora" 116*0,295*6</t>
  </si>
  <si>
    <t>"očištění žul. kostek a odvoz do skladu investora, suť 0,320 t/m2" 85,0*0,320*6</t>
  </si>
  <si>
    <t>"křižovatka Úvoz" 97,0*0,035*6</t>
  </si>
  <si>
    <t>"před č.o. 10" 5,15*0,035*6</t>
  </si>
  <si>
    <t>"před č.o. 9" 5,0*0,035*6</t>
  </si>
  <si>
    <t>1207999607</t>
  </si>
  <si>
    <t xml:space="preserve">"naložení očištěných bet. dlažeb a kostek pro odvoz do skladu investora" </t>
  </si>
  <si>
    <t>1603898114</t>
  </si>
  <si>
    <t>997221861</t>
  </si>
  <si>
    <t>Poplatek za uložení na recyklační skládce (skládkovné) stavebního odpadu z prostého betonu pod kódem 17 01 01</t>
  </si>
  <si>
    <t>-985458729</t>
  </si>
  <si>
    <t>Poplatek za uložení stavebního odpadu na recyklační skládce (skládkovné) z prostého betonu zatříděného do Katalogu odpadů pod kódem 17 01 01</t>
  </si>
  <si>
    <t>997221873</t>
  </si>
  <si>
    <t>Poplatek za uložení na recyklační skládce (skládkovné) stavebního odpadu zeminy a kamení zatříděného do Katalogu odpadů pod kódem 17 05 04</t>
  </si>
  <si>
    <t>-1099423924</t>
  </si>
  <si>
    <t>1846390858</t>
  </si>
  <si>
    <t>SO 103 - Odstavné a parkovací plochy</t>
  </si>
  <si>
    <t>122251104</t>
  </si>
  <si>
    <t>Odkopávky a prokopávky nezapažené v hornině třídy těžitelnosti I skupiny 3 objem do 500 m3 strojně</t>
  </si>
  <si>
    <t>-109897378</t>
  </si>
  <si>
    <t>Odkopávky a prokopávky nezapažené strojně v hornině třídy těžitelnosti I skupiny 3 přes 100 do 500 m3</t>
  </si>
  <si>
    <t>"POLOŽKA ČERPATELNÁ SE SOUHLASEM INVESTORA"</t>
  </si>
  <si>
    <t>"sanace podloží" 464,4*0,4</t>
  </si>
  <si>
    <t>-138382159</t>
  </si>
  <si>
    <t>-532162592</t>
  </si>
  <si>
    <t>185,76*1,9 'Přepočtené koeficientem množství</t>
  </si>
  <si>
    <t>146024702</t>
  </si>
  <si>
    <t>1557847536</t>
  </si>
  <si>
    <t>"konstrukce 3"  457,2</t>
  </si>
  <si>
    <t>-533267944</t>
  </si>
  <si>
    <t>"konstrukce 3, vč. vytažení pod obruby"  457,2</t>
  </si>
  <si>
    <t>825727544</t>
  </si>
  <si>
    <t xml:space="preserve">"konstrukce 3" 450 </t>
  </si>
  <si>
    <t>-192542851</t>
  </si>
  <si>
    <t>"konstrukce 3 - kostka 10/10 do lože z DK fr. 4/8 v tl. 4cm, kladení do vějíře" 450</t>
  </si>
  <si>
    <t>572336809</t>
  </si>
  <si>
    <t>450*1,02 'Přepočtené koeficientem množství</t>
  </si>
  <si>
    <t>1748109946</t>
  </si>
  <si>
    <t>"obruba kamenná 100/25/20 přímá nebo R větší 15m" 262</t>
  </si>
  <si>
    <t>"obruba kamenná 100/25/20 přímá nebo R větší 15m zkos. hrana" 11</t>
  </si>
  <si>
    <t>-933188968</t>
  </si>
  <si>
    <t>"obruba kamenná 100/25/20 přímá nebo R větší 15m" 25</t>
  </si>
  <si>
    <t>25*1,02 'Přepočtené koeficientem množství</t>
  </si>
  <si>
    <t>-867107999</t>
  </si>
  <si>
    <t>11*1,02 'Přepočtené koeficientem množství</t>
  </si>
  <si>
    <t>1463516929</t>
  </si>
  <si>
    <t>"kamenné obruby" 262*0,35*0,1</t>
  </si>
  <si>
    <t>"kamenné obruby zkosené" 11*0,35*0,2</t>
  </si>
  <si>
    <t>-32925036</t>
  </si>
  <si>
    <t>zemina přebytečná na skládku</t>
  </si>
  <si>
    <t>10,15</t>
  </si>
  <si>
    <t>zálivka</t>
  </si>
  <si>
    <t>voda pro zalití</t>
  </si>
  <si>
    <t>5,7</t>
  </si>
  <si>
    <t>zeleň</t>
  </si>
  <si>
    <t>ohumusované plochy zeleně</t>
  </si>
  <si>
    <t>95</t>
  </si>
  <si>
    <t>SO 104 - Plochy pro kontejnery na tříděný odpad</t>
  </si>
  <si>
    <t>113107312</t>
  </si>
  <si>
    <t>Odstranění podkladu z kameniva těženého tl přes 100 do 200 mm strojně pl do 50 m2</t>
  </si>
  <si>
    <t>146189898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</si>
  <si>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</si>
  <si>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"odstranění štěrkopískových vrstev v tl. 15cm, suť 0,225 t/m2" 45</t>
  </si>
  <si>
    <t>113107330</t>
  </si>
  <si>
    <t>Odstranění podkladu z betonu prostého tl do 100 mm strojně pl do 50 m2</t>
  </si>
  <si>
    <t>-780803390</t>
  </si>
  <si>
    <t>Odstranění podkladů nebo krytů strojně plochy jednotlivě do 50 m2 s přemístěním hmot na skládku na vzdálenost do 3 m nebo s naložením na dopravní prostředek z betonu prostého, o tl. vrstvy do 100 mm</t>
  </si>
  <si>
    <t>"vybourání podkladního betonu tl. 10cm, suť 0,240 t/m2" 45</t>
  </si>
  <si>
    <t>113107341</t>
  </si>
  <si>
    <t>Odstranění podkladu živičného tl 50 mm strojně pl do 50 m2</t>
  </si>
  <si>
    <t>-1978420218</t>
  </si>
  <si>
    <t>Odstranění podkladů nebo krytů strojně plochy jednotlivě do 50 m2 s přemístěním hmot na skládku na vzdálenost do 3 m nebo s naložením na dopravní prostředek živičných, o tl. vrstvy do 50 mm</t>
  </si>
  <si>
    <t>"vybourání LA v tl. 3cm, suť 0,059 t/m2" 45</t>
  </si>
  <si>
    <t>122251101</t>
  </si>
  <si>
    <t>Odkopávky a prokopávky nezapažené v hornině třídy těžitelnosti I skupiny 3 objem do 20 m3 strojně</t>
  </si>
  <si>
    <t>-1473427981</t>
  </si>
  <si>
    <t>Odkopávky a prokopávky nezapažené strojně v hornině třídy těžitelnosti I skupiny 3 do 20 m3</t>
  </si>
  <si>
    <t>"konstrukce 8"  7,99</t>
  </si>
  <si>
    <t>"konstrukce 7"  2,16</t>
  </si>
  <si>
    <t>-1987077493</t>
  </si>
  <si>
    <t>-828953134</t>
  </si>
  <si>
    <t>10,15*1,9 'Přepočtené koeficientem množství</t>
  </si>
  <si>
    <t>852549411</t>
  </si>
  <si>
    <t>181351003</t>
  </si>
  <si>
    <t>Rozprostření ornice tl vrstvy do 200 mm pl do 100 m2 v rovině nebo ve svahu do 1:5 strojně</t>
  </si>
  <si>
    <t>-590549690</t>
  </si>
  <si>
    <t>Rozprostření a urovnání ornice v rovině nebo ve svahu sklonu do 1:5 strojně při souvislé ploše do 100 m2, tl. vrstvy do 200 mm</t>
  </si>
  <si>
    <t>"ohumusování tl. 15cm"  zeleň</t>
  </si>
  <si>
    <t>10364101</t>
  </si>
  <si>
    <t>zemina pro terénní úpravy - ornice</t>
  </si>
  <si>
    <t>1524528939</t>
  </si>
  <si>
    <t>-2035316674</t>
  </si>
  <si>
    <t>"osetí ohumusovaných ploch" zeleň</t>
  </si>
  <si>
    <t>"obnova trávníku (dosev) 5% plochy, po dobu 5 let" zeleň*0,05*5</t>
  </si>
  <si>
    <t>1820121290</t>
  </si>
  <si>
    <t>118,75*0,02 'Přepočtené koeficientem množství</t>
  </si>
  <si>
    <t>1657692183</t>
  </si>
  <si>
    <t>"úprava podloží před ohumusováním, vč. vyčištění od zbytků staveb. materiálu, odměřeno v.č. 2 situace" 95</t>
  </si>
  <si>
    <t>378371539</t>
  </si>
  <si>
    <t>"konstrukce 8"  47</t>
  </si>
  <si>
    <t>"konstrukce 7"  18</t>
  </si>
  <si>
    <t>"konstrukce 13" 35</t>
  </si>
  <si>
    <t>"napojení parku" 45</t>
  </si>
  <si>
    <t>183403111</t>
  </si>
  <si>
    <t>Obdělání půdy nakopáním na hl přes 0,05 do 0,1 m v rovině a svahu do 1:5</t>
  </si>
  <si>
    <t>-2005380035</t>
  </si>
  <si>
    <t>Obdělání půdy nakopáním hl. přes 50 do 100 mm v rovině nebo na svahu do 1:5</t>
  </si>
  <si>
    <t>zeleň*2</t>
  </si>
  <si>
    <t>-1068805511</t>
  </si>
  <si>
    <t>1297164044</t>
  </si>
  <si>
    <t>410870842</t>
  </si>
  <si>
    <t>1695732647</t>
  </si>
  <si>
    <t>"množství hnojiva 30g/m2, pod dobu 5 let, 3x ročně" 95*3*5*0,00003</t>
  </si>
  <si>
    <t>-745977923</t>
  </si>
  <si>
    <t>0,043*1000 'Přepočtené koeficientem množství</t>
  </si>
  <si>
    <t>-670629745</t>
  </si>
  <si>
    <t>"ošetření trávníku po dobu 5 let, 5x ročně" zeleň*5*5</t>
  </si>
  <si>
    <t>-686670199</t>
  </si>
  <si>
    <t>"zalití osetých ploch, spotřeba 20 l/m2, 3x v průběhu stavby" zeleň*0,020*3</t>
  </si>
  <si>
    <t>-2024529477</t>
  </si>
  <si>
    <t>"shrabán listí vrstva do 5cm, 1x ročně po dobu 5 let" zeleň*1*5</t>
  </si>
  <si>
    <t>185811211</t>
  </si>
  <si>
    <t>Vyhrabání trávníku souvislé pl do 1000 m2 v rovině a svahu do 1:5</t>
  </si>
  <si>
    <t>1344246837</t>
  </si>
  <si>
    <t>Vyhrabání trávníku souvislé plochy do 1000 m2 v rovině nebo na svahu do 1:5</t>
  </si>
  <si>
    <t>"vyhrabání trávníku, 1x ročně po dobu 5 let" zeleň*1*5</t>
  </si>
  <si>
    <t>-1356538613</t>
  </si>
  <si>
    <t>803593123</t>
  </si>
  <si>
    <t>5,7*4 'Přepočtené koeficientem množství</t>
  </si>
  <si>
    <t>564801012</t>
  </si>
  <si>
    <t>Podklad ze štěrkodrtě ŠD plochy do 100 m2 tl 40 mm</t>
  </si>
  <si>
    <t>-1053352852</t>
  </si>
  <si>
    <t>Podklad ze štěrkodrti ŠD s rozprostřením a zhutněním plochy jednotlivě do 100 m2, po zhutnění tl. 40 mm</t>
  </si>
  <si>
    <t>"vrstva DK fr. 0/4 v tl. 4cm"</t>
  </si>
  <si>
    <t>"konstrukce 13"  35</t>
  </si>
  <si>
    <t>564831011</t>
  </si>
  <si>
    <t>Podklad ze štěrkodrtě ŠD plochy do 100 m2 tl 100 mm</t>
  </si>
  <si>
    <t>220845382</t>
  </si>
  <si>
    <t>Podklad ze štěrkodrti ŠD s rozprostřením a zhutněním plochy jednotlivě do 100 m2, po zhutnění tl. 100 mm</t>
  </si>
  <si>
    <t>"vrstva ŠD fr. 0/63 v tl. 10cm"</t>
  </si>
  <si>
    <t>-83574809</t>
  </si>
  <si>
    <t>564932111</t>
  </si>
  <si>
    <t>Podklad z mechanicky zpevněného kameniva MZK tl 100 mm</t>
  </si>
  <si>
    <t>1420448345</t>
  </si>
  <si>
    <t>Podklad z mechanicky zpevněného kameniva MZK (minerální beton) s rozprostřením a s hutněním, po zhutnění tl. 100 mm</t>
  </si>
  <si>
    <t>"vrstva MZK v tl. 10cm (minerální beton)"</t>
  </si>
  <si>
    <t>-884993105</t>
  </si>
  <si>
    <t xml:space="preserve">"konstrukce 8" 47 </t>
  </si>
  <si>
    <t xml:space="preserve">"konstrukce 7" 18 </t>
  </si>
  <si>
    <t>578132113</t>
  </si>
  <si>
    <t>Litý asfalt MA 8 (LAJ) tl 30 mm š do 3 m z nemodifikovaného asfaltu</t>
  </si>
  <si>
    <t>-1522443811</t>
  </si>
  <si>
    <t>Litý asfalt MA 8 (LAJ) s rozprostřením z nemodifikovaného asfaltu v pruhu šířky do 3 m tl. 30 mm</t>
  </si>
  <si>
    <t>581114113</t>
  </si>
  <si>
    <t>Kryt z betonu komunikace pro pěší tl 100 mm</t>
  </si>
  <si>
    <t>974999523</t>
  </si>
  <si>
    <t>Kryt z prostého betonu komunikací pro pěší tl. 100 mm</t>
  </si>
  <si>
    <t>"podkladní beton C8/10 - úprava napojení parku" 45</t>
  </si>
  <si>
    <t>1682168979</t>
  </si>
  <si>
    <t>"konstrukce 8 - dlažba 20/10,20,30,40/8 šedá,bílá bez fazety" 47</t>
  </si>
  <si>
    <t>"konstrukce 7 - dlažba 20/10,20,30,40/8 šedá,bílá bez fazety" 18</t>
  </si>
  <si>
    <t>betonová dlažba - nesražená hrana, rozměr 20/10, 30, 30/8</t>
  </si>
  <si>
    <t>500632431</t>
  </si>
  <si>
    <t>65*1,01 'Přepočtené koeficientem množství</t>
  </si>
  <si>
    <t>-1006528425</t>
  </si>
  <si>
    <t>"obruba žulová 10/25 do bet. lože C20/25 XF3 - R větší než 5m"  57</t>
  </si>
  <si>
    <t>1270935485</t>
  </si>
  <si>
    <t>57*1,02 'Přepočtené koeficientem množství</t>
  </si>
  <si>
    <t>-540033083</t>
  </si>
  <si>
    <t>"Ztracené obruby z pásoviny 160/10, včetně kotvících roxorů z betonářské oceli žebírkované o průměru 10 mm, délky 250mm á 1m" 33</t>
  </si>
  <si>
    <t>-620916511</t>
  </si>
  <si>
    <t>"odstranění štěrkopískových vrstev v tl. 15cm, suť 0,225 t/m2" 45*0,225</t>
  </si>
  <si>
    <t>"vybourání podkladního betonu tl. 10cm, suť 0,240 t/m2" 45*0,240</t>
  </si>
  <si>
    <t>"vybourání LA v tl. 3cm, suť 0,059 t/m2" 45*0,059</t>
  </si>
  <si>
    <t>1979065705</t>
  </si>
  <si>
    <t>"odstranění štěrkopískových vrstev v tl. 15cm, suť 0,225 t/m2" 45*0,225*7</t>
  </si>
  <si>
    <t>"vybourání podkladního betonu tl. 10cm, suť 0,240 t/m2" 45*0,240*7</t>
  </si>
  <si>
    <t>"vybourání LA v tl. 3cm, suť 0,059 t/m2" 45*0,059*7</t>
  </si>
  <si>
    <t>157476047</t>
  </si>
  <si>
    <t>-555659992</t>
  </si>
  <si>
    <t>1978157594</t>
  </si>
  <si>
    <t>-21367861</t>
  </si>
  <si>
    <t>hloubjam</t>
  </si>
  <si>
    <t>hloubení jam</t>
  </si>
  <si>
    <t>378</t>
  </si>
  <si>
    <t>hloubení rýh</t>
  </si>
  <si>
    <t>792</t>
  </si>
  <si>
    <t>přebytek zeminy na skládku</t>
  </si>
  <si>
    <t>1170</t>
  </si>
  <si>
    <t>zasyp</t>
  </si>
  <si>
    <t>zásypový materiál</t>
  </si>
  <si>
    <t>890</t>
  </si>
  <si>
    <t>SO 105 - Odvodnění</t>
  </si>
  <si>
    <t xml:space="preserve">    4 - Vodorovné konstrukce</t>
  </si>
  <si>
    <t>131251204</t>
  </si>
  <si>
    <t>Hloubení jam zapažených v hornině třídy těžitelnosti I skupiny 3 objem do 500 m3 strojně</t>
  </si>
  <si>
    <t>-1634479457</t>
  </si>
  <si>
    <t>Hloubení zapažených jam a zářezů strojně s urovnáním dna do předepsaného profilu a spádu v hornině třídy těžitelnosti I skupiny 3 přes 100 do 500 m3</t>
  </si>
  <si>
    <t>"hloubení jam UV s naložením na dopravní prostředek" 378</t>
  </si>
  <si>
    <t>132254205</t>
  </si>
  <si>
    <t>Hloubení zapažených rýh š do 2000 mm v hornině třídy těžitelnosti I skupiny 3 objem do 1000 m3</t>
  </si>
  <si>
    <t>568619091</t>
  </si>
  <si>
    <t>Hloubení zapažených rýh šířky přes 800 do 2 000 mm strojně s urovnáním dna do předepsaného profilu a spádu v hornině třídy těžitelnosti I skupiny 3 přes 500 do 1 000 m3</t>
  </si>
  <si>
    <t>"hloubení rýh pro přípojky vpustí s naložením" 792</t>
  </si>
  <si>
    <t>151101102</t>
  </si>
  <si>
    <t>Zřízení příložného pažení a rozepření stěn rýh hl přes 2 do 4 m</t>
  </si>
  <si>
    <t>1195443507</t>
  </si>
  <si>
    <t>Zřízení pažení a rozepření stěn rýh pro podzemní vedení příložné pro jakoukoliv mezerovitost, hloubky přes 2 do 4 m</t>
  </si>
  <si>
    <t>"pažení rýh přípojek" 1780</t>
  </si>
  <si>
    <t>"pažení jam UV" 803</t>
  </si>
  <si>
    <t>151101112</t>
  </si>
  <si>
    <t>Odstranění příložného pažení a rozepření stěn rýh hl přes 2 do 4 m</t>
  </si>
  <si>
    <t>-361781829</t>
  </si>
  <si>
    <t>Odstranění pažení a rozepření stěn rýh pro podzemní vedení s uložením materiálu na vzdálenost do 3 m od kraje výkopu příložné, hloubky přes 2 do 4 m</t>
  </si>
  <si>
    <t>162351104</t>
  </si>
  <si>
    <t>Vodorovné přemístění přes 500 do 1000 m výkopku/sypaniny z horniny třídy těžitelnosti I skupiny 1 až 3</t>
  </si>
  <si>
    <t>-62443462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</si>
  <si>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</si>
  <si>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"staveništní přesun zásypového materiálu z deponie do místa zapracování" zasyp</t>
  </si>
  <si>
    <t>-1910884537</t>
  </si>
  <si>
    <t>"odvoz přebytečné zeminy na skládku" hloubjam+hloubryh</t>
  </si>
  <si>
    <t>167151111</t>
  </si>
  <si>
    <t>Nakládání výkopku z hornin třídy těžitelnosti I skupiny 1 až 3 přes 100 m3</t>
  </si>
  <si>
    <t>2137919157</t>
  </si>
  <si>
    <t>Nakládání, skládání a překládání neulehlého výkopku nebo sypaniny strojně nakládání, množství přes 100 m3, z hornin třídy těžitelnosti I, skupiny 1 až 3</t>
  </si>
  <si>
    <t>"staveništní přesun zásypového materiálu" zasyp</t>
  </si>
  <si>
    <t>1152105587</t>
  </si>
  <si>
    <t>1170*1,9 'Přepočtené koeficientem množství</t>
  </si>
  <si>
    <t>-254771872</t>
  </si>
  <si>
    <t>174151101</t>
  </si>
  <si>
    <t>Zásyp jam, šachet rýh nebo kolem objektů sypaninou se zhutněním</t>
  </si>
  <si>
    <t>228220626</t>
  </si>
  <si>
    <t>Zásyp sypaninou z jakékoliv horniny strojně s uložením výkopku ve vrstvách se zhutněním jam, šachet, rýh nebo kolem objektů v těchto vykopávkách</t>
  </si>
  <si>
    <t>"viz příloha č. 3a vzor dešťové vpusti"</t>
  </si>
  <si>
    <t xml:space="preserve">"zásyp hlinitou zeminou, zrno max. 22mm, hutnění po vrstvách min. 95% PS" </t>
  </si>
  <si>
    <t>"přípojky" 335</t>
  </si>
  <si>
    <t>"uliční vpusti" 555</t>
  </si>
  <si>
    <t>58344155</t>
  </si>
  <si>
    <t>štěrkodrť nebo jiná vhodná zásypová zemina</t>
  </si>
  <si>
    <t>711820579</t>
  </si>
  <si>
    <t>štěrkodrť frakce 0/22</t>
  </si>
  <si>
    <t>890*2 'Přepočtené koeficientem množství</t>
  </si>
  <si>
    <t>Vodorovné konstrukce</t>
  </si>
  <si>
    <t>451541111</t>
  </si>
  <si>
    <t>Lože pod potrubí otevřený výkop ze štěrkodrtě</t>
  </si>
  <si>
    <t>-1106707602</t>
  </si>
  <si>
    <t>Lože pod potrubí, stoky a drobné objekty v otevřeném výkopu ze štěrkodrtě 0-63 mm</t>
  </si>
  <si>
    <t>"podkladní vrstva pod UV z DK, tl. 10cm" 17,3</t>
  </si>
  <si>
    <t>"podkladní vrstva pod přípojky z DK, tl. 15cm" 30,5</t>
  </si>
  <si>
    <t>452311131</t>
  </si>
  <si>
    <t>Podkladní desky z betonu prostého bez zvýšených nároků na prostředí tř. C 12/15 otevřený výkop</t>
  </si>
  <si>
    <t>408219826</t>
  </si>
  <si>
    <t>Podkladní a zajišťovací konstrukce z betonu prostého v otevřeném výkopu bez zvýšených nároků na prostředí desky pod potrubí, stoky a drobné objekty z betonu tř. C 12/15</t>
  </si>
  <si>
    <t>"podkladní beton C12/15 tl. 10cm pod UV" 11,52</t>
  </si>
  <si>
    <t>"podkladní beton C12/15 tl. 10cm pod přípojky" 109</t>
  </si>
  <si>
    <t>831312121</t>
  </si>
  <si>
    <t>Montáž potrubí z trub kameninových hrdlových s integrovaným těsněním výkop sklon do 20 % DN 150</t>
  </si>
  <si>
    <t>1414402954</t>
  </si>
  <si>
    <t>Montáž potrubí z trub kameninových hrdlových s integrovaným těsněním v otevřeném výkopu ve sklonu do 20 % DN 150</t>
  </si>
  <si>
    <t>"viz příloha č. 3a vzor dešťové vpusti a tabulka dešťových vpustí"</t>
  </si>
  <si>
    <t>"přípojky DN 150" 295,0</t>
  </si>
  <si>
    <t>59710675</t>
  </si>
  <si>
    <t>trouba kameninová glazovaná DN 150 dl 1,50m spojovací systém F</t>
  </si>
  <si>
    <t>271842327</t>
  </si>
  <si>
    <t>295*1,015 'Přepočtené koeficientem množství</t>
  </si>
  <si>
    <t>59223733R</t>
  </si>
  <si>
    <t>podkladek pod trouby DN150</t>
  </si>
  <si>
    <t>-1800616442</t>
  </si>
  <si>
    <t>831352121</t>
  </si>
  <si>
    <t>Montáž potrubí z trub kameninových hrdlových s integrovaným těsněním výkop sklon do 20 % DN 200</t>
  </si>
  <si>
    <t>-1589200357</t>
  </si>
  <si>
    <t>Montáž potrubí z trub kameninových hrdlových s integrovaným těsněním v otevřeném výkopu ve sklonu do 20 % DN 200</t>
  </si>
  <si>
    <t>"přípojky DN 200" 17,0</t>
  </si>
  <si>
    <t>59710676</t>
  </si>
  <si>
    <t>trouba kameninová glazovaná DN 200 dl 1,50m spojovací systém F</t>
  </si>
  <si>
    <t>906909148</t>
  </si>
  <si>
    <t>17*1,015 'Přepočtené koeficientem množství</t>
  </si>
  <si>
    <t>59223734R</t>
  </si>
  <si>
    <t>podkladek pod trouby DN200</t>
  </si>
  <si>
    <t>2133781864</t>
  </si>
  <si>
    <t>837311221</t>
  </si>
  <si>
    <t>Montáž kameninových tvarovek odbočných s integrovaným těsněním otevřený výkop DN 150</t>
  </si>
  <si>
    <t>1547570906</t>
  </si>
  <si>
    <t>Montáž kameninových tvarovek na potrubí z trub kameninových v otevřeném výkopu s integrovaným těsněním odbočných DN 150</t>
  </si>
  <si>
    <t>"viz příloha tabulka uličních vpustí"</t>
  </si>
  <si>
    <t>"odbočka KT 150/100 - 90st" 26</t>
  </si>
  <si>
    <t>59711540</t>
  </si>
  <si>
    <t>odbočka kameninová glazovaná jednoduchá šikmá DN 150/150 pryžové těsnění (spojovací systém F/F) dl 500mm</t>
  </si>
  <si>
    <t>-1329970346</t>
  </si>
  <si>
    <t>26*1,015 'Přepočtené koeficientem množství</t>
  </si>
  <si>
    <t>837312221</t>
  </si>
  <si>
    <t>Montáž kameninových tvarovek jednoosých s integrovaným těsněním otevřený výkop DN 150</t>
  </si>
  <si>
    <t>-594462809</t>
  </si>
  <si>
    <t>Montáž kameninových tvarovek na potrubí z trub kameninových v otevřeném výkopu s integrovaným těsněním jednoosých DN 150</t>
  </si>
  <si>
    <t>"úhel kolen upravit na stavbě dle skutečné potřeby"</t>
  </si>
  <si>
    <t>"koleno 60st. " 120</t>
  </si>
  <si>
    <t>"koleno 90st. " 60</t>
  </si>
  <si>
    <t>59710964</t>
  </si>
  <si>
    <t>koleno kameninové glazované DN 150 60° spojovací systém F</t>
  </si>
  <si>
    <t>1959052490</t>
  </si>
  <si>
    <t>120*1,015 'Přepočtené koeficientem množství</t>
  </si>
  <si>
    <t>59711024</t>
  </si>
  <si>
    <t>koleno kameninové glazované DN 150 90° spojovací systém F</t>
  </si>
  <si>
    <t>709188445</t>
  </si>
  <si>
    <t>60*1,015 'Přepočtené koeficientem množství</t>
  </si>
  <si>
    <t>837352221</t>
  </si>
  <si>
    <t>Montáž kameninových tvarovek jednoosých s integrovaným těsněním otevřený výkop DN 200</t>
  </si>
  <si>
    <t>-606585936</t>
  </si>
  <si>
    <t>Montáž kameninových tvarovek na potrubí z trub kameninových v otevřeném výkopu s integrovaným těsněním jednoosých DN 200</t>
  </si>
  <si>
    <t>"koleno 60st. " 2</t>
  </si>
  <si>
    <t>"koleno 90st. " 1</t>
  </si>
  <si>
    <t>59710967</t>
  </si>
  <si>
    <t>koleno kameninové glazované DN 200 60° spojovací systém F tř. 240</t>
  </si>
  <si>
    <t>1380243677</t>
  </si>
  <si>
    <t>2*1,015 'Přepočtené koeficientem množství</t>
  </si>
  <si>
    <t>59711026</t>
  </si>
  <si>
    <t>koleno kameninové glazované DN 200 90° spojovací systém F tř. 240</t>
  </si>
  <si>
    <t>-1214357601</t>
  </si>
  <si>
    <t>1*1,015 'Přepočtené koeficientem množství</t>
  </si>
  <si>
    <t>895941341</t>
  </si>
  <si>
    <t>Osazení vpusti uliční DN 500 z betonových dílců dno s výtokem</t>
  </si>
  <si>
    <t>-168376274</t>
  </si>
  <si>
    <t>Osazení vpusti uliční z betonových dílců DN 500 dno s výtokem</t>
  </si>
  <si>
    <t>"viz příloha č. 3a vzor dešťové vpusti a tabulka dešťových vpustí" 3</t>
  </si>
  <si>
    <t>59224472</t>
  </si>
  <si>
    <t>vpusť uliční DN 500 kaliště s odtokem 150mm 500/245x65mm</t>
  </si>
  <si>
    <t>9805809</t>
  </si>
  <si>
    <t>895941343</t>
  </si>
  <si>
    <t>Osazení vpusti uliční DN 500 z betonových dílců dno vysoké s kalištěm</t>
  </si>
  <si>
    <t>1384395189</t>
  </si>
  <si>
    <t>Osazení vpusti uliční z betonových dílců DN 500 dno vysoké s kalištěm</t>
  </si>
  <si>
    <t>"viz příloha č. 3a vzor dešťové vpusti a tabulka dešťových vpustí" 62</t>
  </si>
  <si>
    <t>59224471</t>
  </si>
  <si>
    <t>vpusť uliční DN 500 kaliště vysoké 500/820x65mm</t>
  </si>
  <si>
    <t>606540868</t>
  </si>
  <si>
    <t>895941351</t>
  </si>
  <si>
    <t>Osazení vpusti uliční DN 500 z betonových dílců skruž horní pro čtvercovou vtokovou mříž</t>
  </si>
  <si>
    <t>-258340980</t>
  </si>
  <si>
    <t>Osazení vpusti uliční z betonových dílců DN 500 skruž horní pro čtvercovou vtokovou mříž</t>
  </si>
  <si>
    <t>"viz příloha č. 3a vzor dešťové vpusti a tabulka dešťových vpustí" 66</t>
  </si>
  <si>
    <t>59224460</t>
  </si>
  <si>
    <t>vpusť uliční DN 500 betonová 500x190x65mm čtvercový poklop</t>
  </si>
  <si>
    <t>1289132774</t>
  </si>
  <si>
    <t>895941361</t>
  </si>
  <si>
    <t>Osazení vpusti uliční DN 500 z betonových dílců skruž středová 290 mm</t>
  </si>
  <si>
    <t>680987999</t>
  </si>
  <si>
    <t>Osazení vpusti uliční z betonových dílců DN 500 skruž středová 290 mm</t>
  </si>
  <si>
    <t>"viz příloha č. 3a vzor dešťové vpusti a tabulka dešťových vpustí" 33</t>
  </si>
  <si>
    <t>59224461</t>
  </si>
  <si>
    <t>vpusť uliční DN 500 skruž průběžná nízká betonová 500/290x65mm</t>
  </si>
  <si>
    <t>-1989457811</t>
  </si>
  <si>
    <t>895941362</t>
  </si>
  <si>
    <t>Osazení vpusti uliční DN 500 z betonových dílců skruž středová 590 mm</t>
  </si>
  <si>
    <t>-1579045103</t>
  </si>
  <si>
    <t>Osazení vpusti uliční z betonových dílců DN 500 skruž středová 590 mm</t>
  </si>
  <si>
    <t>"viz příloha č. 3a vzor dešťové vpusti a tabulka dešťových vpustí" 122</t>
  </si>
  <si>
    <t>59224462</t>
  </si>
  <si>
    <t>vpusť uliční DN 500 skruž průběžná vysoká betonová 500/590x65mm</t>
  </si>
  <si>
    <t>2076406098</t>
  </si>
  <si>
    <t>895941366</t>
  </si>
  <si>
    <t>Osazení vpusti uliční DN 500 z betonových dílců skruž průběžná s výtokem</t>
  </si>
  <si>
    <t>-134892617</t>
  </si>
  <si>
    <t>Osazení vpusti uliční z betonových dílců DN 500 skruž průběžná s výtokem</t>
  </si>
  <si>
    <t>59224463</t>
  </si>
  <si>
    <t>vpusť uliční DN 500 skruž průběžná 500/590x65mm betonová s odtokem 150mm</t>
  </si>
  <si>
    <t>2129140479</t>
  </si>
  <si>
    <t>59224466</t>
  </si>
  <si>
    <t>vpusť uliční DN 500 skruž průběžná 500/590x65mm betonová s odtokem 220mm</t>
  </si>
  <si>
    <t>1818962189</t>
  </si>
  <si>
    <t>899133212</t>
  </si>
  <si>
    <t>Výměna vtokové mříže uliční vpusti s použitím plastových vyrovnávacích prvků</t>
  </si>
  <si>
    <t>1853478227</t>
  </si>
  <si>
    <t>Výměna vtokové mříže uliční vpusti na betonové skruži s použitím plastových vyrovnávacích prvků</t>
  </si>
  <si>
    <t>"výměna stáv. mříže za plný poklop, zat. D400" 3</t>
  </si>
  <si>
    <t>63126038R</t>
  </si>
  <si>
    <t>poklop šachtový plast s rámem, DN500, zat. D400</t>
  </si>
  <si>
    <t>-891594643</t>
  </si>
  <si>
    <t>poklop šachtový plast s rámem, zat. D400</t>
  </si>
  <si>
    <t>899201211</t>
  </si>
  <si>
    <t>Demontáž mříží včetně rámů hmotnosti do 50 kg</t>
  </si>
  <si>
    <t>644194571</t>
  </si>
  <si>
    <t>Demontáž mříží včetně rámů hmotnosti do 50 kg, vč. odvozu a likvidace na skládce, poplatek</t>
  </si>
  <si>
    <t>"demontáž, odvoz a likvidace mříže UV č. 63" 1</t>
  </si>
  <si>
    <t>"demontáž, odvoz a likvidace mříže u vpustí s budoucím poklopem" 3</t>
  </si>
  <si>
    <t>899204112</t>
  </si>
  <si>
    <t>Osazení mříží litinových včetně rámů a košů na bahno pro třídu zatížení D400, E600</t>
  </si>
  <si>
    <t>-1825624002</t>
  </si>
  <si>
    <t xml:space="preserve">"viz příloha č. 3a vzor dešťové vpusti a tabulka dešťových vpustí" </t>
  </si>
  <si>
    <t>"mříže litinové" 2</t>
  </si>
  <si>
    <t>"mříže plast" 64</t>
  </si>
  <si>
    <t>59224481</t>
  </si>
  <si>
    <t>mříž vtoková s rámem pro uliční vpusť 500x500, zatížení 40 tun - plast</t>
  </si>
  <si>
    <t>-2089837085</t>
  </si>
  <si>
    <t>59227093</t>
  </si>
  <si>
    <t>vpusť horní díl pro obrubníkové odvodnění z polymerbetonu s krytem z tvárné litiny</t>
  </si>
  <si>
    <t>1697751543</t>
  </si>
  <si>
    <t>899623161</t>
  </si>
  <si>
    <t>Obetonování potrubí nebo zdiva stok betonem prostým tř. C 20/25 v otevřeném výkopu</t>
  </si>
  <si>
    <t>-1458545453</t>
  </si>
  <si>
    <t>Obetonování potrubí nebo zdiva stok betonem prostým v otevřeném výkopu, betonem tř. C 20/25</t>
  </si>
  <si>
    <t>"obetonování UV betonem C20/25" 69,0</t>
  </si>
  <si>
    <t>"obetonování přípojek betonem C20/25" 100,0</t>
  </si>
  <si>
    <t>998275101</t>
  </si>
  <si>
    <t>Přesun hmot pro trubní vedení z trub kameninových otevřený výkop</t>
  </si>
  <si>
    <t>-1553624250</t>
  </si>
  <si>
    <t>Přesun hmot pro trubní vedení hloubené z trub kameninových pro kanalizace v otevřeném výkopu dopravní vzdálenost do 15 m</t>
  </si>
  <si>
    <t>Zkoušky bez rozlišení - zkoušky průtočnosti uličních vpustí</t>
  </si>
  <si>
    <t>ks</t>
  </si>
  <si>
    <t>-838789294</t>
  </si>
  <si>
    <t>Zkoušky bez rozlišení</t>
  </si>
  <si>
    <t>SO 106 - Dopravní značení</t>
  </si>
  <si>
    <t>914111111</t>
  </si>
  <si>
    <t>Montáž svislé dopravní značky do velikosti 1 m2 objímkami na sloupek nebo konzolu</t>
  </si>
  <si>
    <t>-724750615</t>
  </si>
  <si>
    <t>Montáž svislé dopravní značky základní velikosti do 1 m2 objímkami na sloupky nebo konzoly</t>
  </si>
  <si>
    <t>"osazení svislých značek na sloupky, stožáry či budovy - viz příl.č. 02 situace"</t>
  </si>
  <si>
    <t>"p2" 1</t>
  </si>
  <si>
    <t>"B28+B2+B20a+B11" 1+1+1+1</t>
  </si>
  <si>
    <t>"IP12+IP13c" 6+17</t>
  </si>
  <si>
    <t>"P5" 7</t>
  </si>
  <si>
    <t>"C9b" 4</t>
  </si>
  <si>
    <t>"A12b" 1</t>
  </si>
  <si>
    <t>"E13" 46</t>
  </si>
  <si>
    <t>"IP1" 2</t>
  </si>
  <si>
    <t>"IS12a" 1</t>
  </si>
  <si>
    <t>"IS15a" 2</t>
  </si>
  <si>
    <t>"IS1e" 3</t>
  </si>
  <si>
    <t>"IS2b" 2</t>
  </si>
  <si>
    <t>"IS1c + IS2c+IS3c" 3+1+1</t>
  </si>
  <si>
    <t>"IJ4a" 2</t>
  </si>
  <si>
    <t>"IP20a+IP19" 1+1</t>
  </si>
  <si>
    <t>"C4a+C10a+C10b zmenšené" 3+1+1</t>
  </si>
  <si>
    <t>40445601</t>
  </si>
  <si>
    <t>výstražné dopravní značky A1-A30, A33 900mm</t>
  </si>
  <si>
    <t>1155638967</t>
  </si>
  <si>
    <t>40445612</t>
  </si>
  <si>
    <t>značky upravující přednost P2, P3, P8 750mm</t>
  </si>
  <si>
    <t>-1244252630</t>
  </si>
  <si>
    <t>"P2" 1</t>
  </si>
  <si>
    <t>40445614</t>
  </si>
  <si>
    <t>značky upravující přednost P5 900mm, 500x500mm</t>
  </si>
  <si>
    <t>1689684487</t>
  </si>
  <si>
    <t>40445619</t>
  </si>
  <si>
    <t>zákazové, příkazové dopravní značky B1-B34, C1-15 500mm</t>
  </si>
  <si>
    <t>150943117</t>
  </si>
  <si>
    <t>40445620</t>
  </si>
  <si>
    <t>zákazové, příkazové dopravní značky B1-B34, C1-15 700mm</t>
  </si>
  <si>
    <t>80729308</t>
  </si>
  <si>
    <t>40445625</t>
  </si>
  <si>
    <t>informativní značky provozní IP8, IP9, IP11-IP13 500x700mm</t>
  </si>
  <si>
    <t>2058559817</t>
  </si>
  <si>
    <t>40445622</t>
  </si>
  <si>
    <t>informativní značky provozní IP1-IP3, IP4b-IP7, IP10a, b 750x750mm</t>
  </si>
  <si>
    <t>1218695715</t>
  </si>
  <si>
    <t>40445627</t>
  </si>
  <si>
    <t>informativní značky provozní IP14-IP29, IP31 1000x1500mm</t>
  </si>
  <si>
    <t>-368914909</t>
  </si>
  <si>
    <t>40445644</t>
  </si>
  <si>
    <t>informativní značky jiné IJ4a 500x500mm</t>
  </si>
  <si>
    <t>-741369081</t>
  </si>
  <si>
    <t>40445630</t>
  </si>
  <si>
    <t>informativní značky směrové IS1b, IS2b, IS3b, IS4b, IS19b 1100x500mm</t>
  </si>
  <si>
    <t>-1678197405</t>
  </si>
  <si>
    <t>40445631</t>
  </si>
  <si>
    <t>informativní značky směrové IS1c, IS2c, IS3c, IS4c, IS5, IS11b, d, IS19c 1350x330mm</t>
  </si>
  <si>
    <t>-1047578789</t>
  </si>
  <si>
    <t>40445636</t>
  </si>
  <si>
    <t>informativní značky směrové IS12-IS14, IS15b 1000x500mm</t>
  </si>
  <si>
    <t>781616745</t>
  </si>
  <si>
    <t>40445637</t>
  </si>
  <si>
    <t>informativní značky směrové IS15a, IS20 700x500mm</t>
  </si>
  <si>
    <t>-1500943411</t>
  </si>
  <si>
    <t>40445650</t>
  </si>
  <si>
    <t>dodatkové tabulky E7, E12, E13 500x300mm</t>
  </si>
  <si>
    <t>2060090579</t>
  </si>
  <si>
    <t>40445256</t>
  </si>
  <si>
    <t>svorka upínací na sloupek dopravní značky D 60mm</t>
  </si>
  <si>
    <t>1764582992</t>
  </si>
  <si>
    <t>914431112</t>
  </si>
  <si>
    <t>Montáž dopravního zrcadla o velikosti do 1 m2 na sloupek nebo konzolu</t>
  </si>
  <si>
    <t>1344807327</t>
  </si>
  <si>
    <t>Montáž dopravního zrcadla na sloupky nebo konzoly velikosti do 1 m2</t>
  </si>
  <si>
    <t>40445201</t>
  </si>
  <si>
    <t>zrcadlo dopravní kruhové D 800mm</t>
  </si>
  <si>
    <t>1421645812</t>
  </si>
  <si>
    <t>914511112</t>
  </si>
  <si>
    <t>Montáž sloupku dopravních značek délky do 3,5 m s betonovým základem a patkou D 60 mm</t>
  </si>
  <si>
    <t>129739952</t>
  </si>
  <si>
    <t>Montáž sloupku dopravních značek délky do 3,5 m do hliníkové patky pro sloupek D 60 mm</t>
  </si>
  <si>
    <t>"sloupky pro dopravní značky s patkou a bet. základem" 22</t>
  </si>
  <si>
    <t>"sloupky pro dopravní zrcadlo s patkou a bet. základem" 1</t>
  </si>
  <si>
    <t>40445225</t>
  </si>
  <si>
    <t>sloupek pro dopravní značku Zn D 60mm v 3,5m</t>
  </si>
  <si>
    <t>-227591567</t>
  </si>
  <si>
    <t>40445240</t>
  </si>
  <si>
    <t>patka pro sloupek Al D 60mm</t>
  </si>
  <si>
    <t>-266426664</t>
  </si>
  <si>
    <t>40445253</t>
  </si>
  <si>
    <t>víčko plastové na sloupek D 60mm</t>
  </si>
  <si>
    <t>1677568003</t>
  </si>
  <si>
    <t>915111112</t>
  </si>
  <si>
    <t>Vodorovné dopravní značení dělící čáry souvislé š 125 mm retroreflexní bílá barva</t>
  </si>
  <si>
    <t>767104958</t>
  </si>
  <si>
    <t>Vodorovné dopravní značení stříkané barvou dělící čára šířky 125 mm souvislá bílá retroreflexní</t>
  </si>
  <si>
    <t>"odměřeno příl.č. 02 situace"</t>
  </si>
  <si>
    <t>"značka V1a" 960</t>
  </si>
  <si>
    <t>"značka V10c" 24</t>
  </si>
  <si>
    <t>"značka V10f" 13</t>
  </si>
  <si>
    <t>"značka V10e" 83</t>
  </si>
  <si>
    <t>"značka V11a" 97</t>
  </si>
  <si>
    <t>"značka V11b" 74</t>
  </si>
  <si>
    <t>915111116</t>
  </si>
  <si>
    <t>Vodorovné dopravní značení dělící čáry souvislé š 125 mm retroreflexní žlutá (modrá) barva</t>
  </si>
  <si>
    <t>365607490</t>
  </si>
  <si>
    <t>Vodorovné dopravní značení stříkané barvou dělící čára šířky 125 mm souvislá žlutá retroreflexní</t>
  </si>
  <si>
    <t>"značka V12a" 115</t>
  </si>
  <si>
    <t>"značka V12b" 105</t>
  </si>
  <si>
    <t>"značka V10g" 620</t>
  </si>
  <si>
    <t>915111122</t>
  </si>
  <si>
    <t>Vodorovné dopravní značení dělící čáry přerušované š 125 mm retroreflexní bílá barva</t>
  </si>
  <si>
    <t>-1040199556</t>
  </si>
  <si>
    <t>Vodorovné dopravní značení stříkané barvou dělící čára šířky 125 mm přerušovaná bílá retroreflexní</t>
  </si>
  <si>
    <t>"V2b kadence 3/1,5" 80</t>
  </si>
  <si>
    <t>"V2b kadence 1,5/1,5" 68</t>
  </si>
  <si>
    <t>"V2b kadence 1,0/1,0" 732</t>
  </si>
  <si>
    <t>915121112</t>
  </si>
  <si>
    <t>Vodorovné dopravní značení vodící čáry souvislé š 250 mm retroreflexní bílá barva</t>
  </si>
  <si>
    <t>-1831964229</t>
  </si>
  <si>
    <t>Vodorovné dopravní značení stříkané barvou vodící čára bílá šířky 250 mm souvislá retroreflexní</t>
  </si>
  <si>
    <t>"značka V5" 5,5+4,5+5,5+5,5+3,5+4,9</t>
  </si>
  <si>
    <t>"značka V4" 19</t>
  </si>
  <si>
    <t>"značka V1a" 242</t>
  </si>
  <si>
    <t>915121122</t>
  </si>
  <si>
    <t>Vodorovné dopravní značení vodící čáry přerušované š 250 mm retroreflexní bílá barva</t>
  </si>
  <si>
    <t>1216644211</t>
  </si>
  <si>
    <t>Vodorovné dopravní značení stříkané barvou vodící čára bílá šířky 250 mm přerušovaná retroreflexní</t>
  </si>
  <si>
    <t>"V2b kadence 1,5/1,5" 262</t>
  </si>
  <si>
    <t>"V4 kadence 0,5/0,5" 24</t>
  </si>
  <si>
    <t>915131112</t>
  </si>
  <si>
    <t>Vodorovné dopravní značení přechody pro chodce, šipky, symboly retroreflexní bílá barva</t>
  </si>
  <si>
    <t>-877053813</t>
  </si>
  <si>
    <t>Vodorovné dopravní značení stříkané barvou přechody pro chodce, šipky, symboly bílé retroreflexní</t>
  </si>
  <si>
    <t>"šipka V9a přímá + pravá nebo levá" 9*1,5</t>
  </si>
  <si>
    <t>"šipka V9a pravá nebo levá" 9*1,2</t>
  </si>
  <si>
    <t>"V7 přechody pro chodce" 178</t>
  </si>
  <si>
    <t>"V5 tl. 0,5m" (5,3+5,5+7,25+7,25+3,5+6,7+7,7)*0,5</t>
  </si>
  <si>
    <t>"nápis POZOR TRAM" 6*2,33</t>
  </si>
  <si>
    <t>"nápis BUS" 8*0,9</t>
  </si>
  <si>
    <t>"piktogram kolo V19" 11*1,82</t>
  </si>
  <si>
    <t>"značka V13" 35*2</t>
  </si>
  <si>
    <t>"symbol O1 imobilní" 4*0,9</t>
  </si>
  <si>
    <t>"značka V14" 58*0,65</t>
  </si>
  <si>
    <t>"značka V20" 4*0,3</t>
  </si>
  <si>
    <t>"nápis BUS" 8*1,88</t>
  </si>
  <si>
    <t>"nápis TRAM" 2*1,88</t>
  </si>
  <si>
    <t>"značka V17" 3*0,25</t>
  </si>
  <si>
    <t>915211112</t>
  </si>
  <si>
    <t>Vodorovné dopravní značení dělící čáry souvislé š 125 mm retroreflexní bílý plast</t>
  </si>
  <si>
    <t>-32110068</t>
  </si>
  <si>
    <t>Vodorovné dopravní značení stříkaným plastem dělící čára šířky 125 mm souvislá bílá retroreflexní</t>
  </si>
  <si>
    <t>915211116</t>
  </si>
  <si>
    <t>Vodorovné dopravní značení dělící čáry souvislé š 125 mm retroreflexní žlutý plast</t>
  </si>
  <si>
    <t>-783769403</t>
  </si>
  <si>
    <t>Vodorovné dopravní značení stříkaným plastem dělící čára šířky 125 mm souvislá žlutá retroreflexní</t>
  </si>
  <si>
    <t>915211122</t>
  </si>
  <si>
    <t>Vodorovné dopravní značení dělící čáry přerušované š 125 mm retroreflexní bílý plast</t>
  </si>
  <si>
    <t>-1018387066</t>
  </si>
  <si>
    <t>Vodorovné dopravní značení stříkaným plastem dělící čára šířky 125 mm přerušovaná bílá retroreflexní</t>
  </si>
  <si>
    <t>915221112</t>
  </si>
  <si>
    <t>Vodorovné dopravní značení vodící čáry souvislé š 250 mm retroreflexní bílý plast</t>
  </si>
  <si>
    <t>-1045091084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</si>
  <si>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</si>
  <si>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</si>
  <si>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</si>
  <si>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-899093226</t>
  </si>
  <si>
    <t>Vodorovné dopravní značení stříkaným plastem vodící čára bílá šířky 250 mm přerušovaná retroreflexní</t>
  </si>
  <si>
    <t>915223121</t>
  </si>
  <si>
    <t>Vodicí linie z plastu pro orientaci nevidomých na přechodu šířky 170 mm</t>
  </si>
  <si>
    <t>569964455</t>
  </si>
  <si>
    <t>Orientační prvky pro nevidomé z plastu na pozemních komunikacích a komunikacích pro pěší vodicí linie na přechodu šířky 170 mm</t>
  </si>
  <si>
    <t xml:space="preserve">"pás pro nevidomé š. 170mm"  (7,1+12+12,2+11+12+6)*2 </t>
  </si>
  <si>
    <t>915231112</t>
  </si>
  <si>
    <t>Vodorovné dopravní značení přechody pro chodce, šipky, symboly retroreflexní bílý plast</t>
  </si>
  <si>
    <t>294882218</t>
  </si>
  <si>
    <t>Vodorovné dopravní značení stříkaným plastem přechody pro chodce, šipky, symboly nápisy bílé retroreflexní</t>
  </si>
  <si>
    <t>915241111</t>
  </si>
  <si>
    <t>Bezpečnostní barevný povrch vozovek červený pro podklad asfaltový</t>
  </si>
  <si>
    <t>230833283</t>
  </si>
  <si>
    <t>"V19 - plocha červenou barvou" 80</t>
  </si>
  <si>
    <t>915611111</t>
  </si>
  <si>
    <t>Předznačení vodorovného liniového značení</t>
  </si>
  <si>
    <t>-1317387300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</si>
  <si>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</si>
  <si>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</si>
  <si>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</si>
  <si>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1986596239</t>
  </si>
  <si>
    <t>Předznačení pro vodorovné značení stříkané barvou nebo prováděné z nátěrových hmot plošné šipky, symboly, nápisy</t>
  </si>
  <si>
    <t>966006132</t>
  </si>
  <si>
    <t>Odstranění značek dopravních nebo orientačních se sloupky s betonovými patkami</t>
  </si>
  <si>
    <t>-247715981</t>
  </si>
  <si>
    <t>Odstranění dopravních nebo orientačních značek se sloupkem s uložením hmot na vzdálenost do 20 m nebo s naložením na dopravní prostředek, se zásypem jam a jeho zhutněním s betonovou patkou</t>
  </si>
  <si>
    <t>"odstranění sloupků s naložením, odvoz dle pokynů investora, předpoklad 3km, orient. hmotnost 0,082 t/kus" 27</t>
  </si>
  <si>
    <t>966006211</t>
  </si>
  <si>
    <t>Odstranění svislých dopravních značek ze sloupů, sloupků nebo konzol</t>
  </si>
  <si>
    <t>-1171385463</t>
  </si>
  <si>
    <t>Odstranění (demontáž) svislých dopravních značek s odklizením materiálu na skládku na vzdálenost do 20 m nebo s naložením na dopravní prostředek ze sloupů, sloupků nebo konzol</t>
  </si>
  <si>
    <t>"demontáž značek s naložením, odvoz dle pokynů investora předpoklad 3 km, orient. hmotnost 0,004 t/kus" 66</t>
  </si>
  <si>
    <t>-932354909</t>
  </si>
  <si>
    <t>"odstranění sloupků s naložením, odvoz dle pokynů investora, předpoklad 3km, orient. hmotnost 0,082 t/kus" 27*0,082</t>
  </si>
  <si>
    <t>"demontáž značek s naložením, odvoz dle pokynů investora předpoklad 3 km, orient. hmotnost 0,004 t/kus" 66*0,004</t>
  </si>
  <si>
    <t>-990608094</t>
  </si>
  <si>
    <t>"odstranění sloupků s naložením, odvoz dle pokynů investora, předpoklad 3km, orient. hmotnost 0,082 t/kus" 27*0,082*2</t>
  </si>
  <si>
    <t>"demontáž značek s naložením, odvoz dle pokynů investora předpoklad 3 km, orient. hmotnost 0,004 t/kus" 66*0,004*2</t>
  </si>
  <si>
    <t>998225111</t>
  </si>
  <si>
    <t>Přesun hmot pro pozemní komunikace s krytem z kamene, monolitickým betonovým nebo živičným</t>
  </si>
  <si>
    <t>-933562102</t>
  </si>
  <si>
    <t>Přesun hmot pro komunikace s krytem z kameniva, monolitickým betonovým nebo živičným dopravní vzdálenost do 200 m jakékoliv délky objektu</t>
  </si>
  <si>
    <t>PS 121 - SSZ Údolní - Husova</t>
  </si>
  <si>
    <t>M - Práce a dodávky M</t>
  </si>
  <si>
    <t xml:space="preserve">    21-M - Elektromontáže</t>
  </si>
  <si>
    <t xml:space="preserve">    22-M - Montáže sděl. a zabezp. zařízení</t>
  </si>
  <si>
    <t>919112233</t>
  </si>
  <si>
    <t>Řezání dilatačních spár v živičném krytu vytvoření komůrky pro těsnící zálivku šířky 20 mm, hloubky 40 mm</t>
  </si>
  <si>
    <t>v.č. D.1.02 - Situace SSZ</t>
  </si>
  <si>
    <t>řezání drážky hloubky 150 mm pro uložení vedení indukčních smyček - odměřeno v AutoCadu:</t>
  </si>
  <si>
    <t>(18+9+12)*4</t>
  </si>
  <si>
    <t>21-M</t>
  </si>
  <si>
    <t>Elektromontáže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</si>
  <si>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</si>
  <si>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</si>
  <si>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 vodiče indukčních smyček - odměřeno v AutoCadu:</t>
  </si>
  <si>
    <t>23+11+16</t>
  </si>
  <si>
    <t>341421581-R</t>
  </si>
  <si>
    <t>tepelně a mechanicky odolný bezhalogenový propojovací jednožilový vodič s pocínovaným CU jádrem - průřez do 10 mm2</t>
  </si>
  <si>
    <t>R-položka</t>
  </si>
  <si>
    <t>- dodávka vodiče indukčních smyček - včetně prořezu 5%:</t>
  </si>
  <si>
    <t>(23+11+16)*1,05</t>
  </si>
  <si>
    <t>220081001</t>
  </si>
  <si>
    <t>Montáž spojky smršťovací pro kabely celoplastové jednoplášťové bez pancíře do 10 žil</t>
  </si>
  <si>
    <t>v.č. D.1.03 - Schematický kabelový plán</t>
  </si>
  <si>
    <t>- ukončení kabelů k indukčním smyčkám:</t>
  </si>
  <si>
    <t>341300059-R</t>
  </si>
  <si>
    <t>Spojka typu T</t>
  </si>
  <si>
    <t>- dodávka spojek indukčních smyček:</t>
  </si>
  <si>
    <t>220960161</t>
  </si>
  <si>
    <t>Uložení indukční smyčky včetně vyměření a zhotovení indukční smyčky, uložení smyčky do předem připravené drážky s proměřením před a po uložení</t>
  </si>
  <si>
    <t>- přímo zadané:</t>
  </si>
  <si>
    <t>220960165</t>
  </si>
  <si>
    <t>Montáž indukční smyčky jednozávitové s impedančním transformátorem</t>
  </si>
  <si>
    <t>404611214-R</t>
  </si>
  <si>
    <t>Impedanční transformátor pro jednozávitové smyčky</t>
  </si>
  <si>
    <t>- dodávka impedančního  transformátoru - přímo zadané:</t>
  </si>
  <si>
    <t>PS 122 - SSZ Údolní - Úvoz</t>
  </si>
  <si>
    <t>PSV - Práce a dodávky PSV</t>
  </si>
  <si>
    <t xml:space="preserve">    742 - Elektroinstalace - slaboproud</t>
  </si>
  <si>
    <t xml:space="preserve">    46-M - Zemní práce při extr.mont.pracích</t>
  </si>
  <si>
    <t>167111121</t>
  </si>
  <si>
    <t>Nakládání, skládání a překládání neulehlého výkopku nebo sypaniny ručně skládání nebo překládání, z hornin třídy těžitelnosti I, skupiny 1 až 3</t>
  </si>
  <si>
    <t>v.č. D.1.06 - Stožáry SSZ - umístění návěstidel</t>
  </si>
  <si>
    <t>- přebytečná zemina po výkopu pro betonové základy chodeckých stožárů SSZ č. 2, 8 a 9:</t>
  </si>
  <si>
    <t>(0,6^3)*3</t>
  </si>
  <si>
    <t>- přebytečná zemina po výkopu rýhy 35 x 60:</t>
  </si>
  <si>
    <t>185*0,2*0,35</t>
  </si>
  <si>
    <t>- přebytečná zemina po výkopu rýhy 50 x 80:</t>
  </si>
  <si>
    <t>5*0,2*0,5</t>
  </si>
  <si>
    <t>- přebytečná zemina po výkopu rýhy 65 x 120:</t>
  </si>
  <si>
    <t>35*0,3*0,65</t>
  </si>
  <si>
    <t>- přebytečná zemina po výkopu jam pro šachty indukčních smyček:</t>
  </si>
  <si>
    <t>(0,6^3)*6</t>
  </si>
  <si>
    <t>171201201</t>
  </si>
  <si>
    <t>(0,6^3)*3*1,66</t>
  </si>
  <si>
    <t>185*0,2*0,35*1,66</t>
  </si>
  <si>
    <t>5*0,2*0,5*1,66</t>
  </si>
  <si>
    <t>35*0,3*0,65*1,66</t>
  </si>
  <si>
    <t>(0,6^3)*6*1,66</t>
  </si>
  <si>
    <t>(10+12+20+10+9+9+10)*3,75</t>
  </si>
  <si>
    <t>945421110</t>
  </si>
  <si>
    <t>Hydraulická zvedací plošina včetně obsluhy instalovaná na automobilovém podvozku, výšky zdvihu do 18 m</t>
  </si>
  <si>
    <t>hod</t>
  </si>
  <si>
    <t>v.č. D.1.01 - Technická zpráva</t>
  </si>
  <si>
    <t>stožár č. 2 - demontáž stávající DZ IP1:</t>
  </si>
  <si>
    <t>stožár č. 8 - demontáž stávající DZ IP1:</t>
  </si>
  <si>
    <t>- přebytečná zemina po výkopu pro betonové základy chodeckých stožárů SSZ č. 2, 8 a 9 - příplatek za dalších 19 km:</t>
  </si>
  <si>
    <t>(0,6^3)*3*1,66*19</t>
  </si>
  <si>
    <t>- přebytečná zemina po výkopu rýhy 35 x 60 - příplatek za dalších 19 km:</t>
  </si>
  <si>
    <t>185*0,2*0,35*1,66*19</t>
  </si>
  <si>
    <t>- přebytečná zemina po výkopu rýhy 50 x 80 - příplatek za dalších 19 km:</t>
  </si>
  <si>
    <t>5*0,2*0,5*1,66*19</t>
  </si>
  <si>
    <t>- přebytečná zemina po výkopu rýhy 65 x 120 - příplatek za dalších 19 km:</t>
  </si>
  <si>
    <t>35*0,3*0,65*1,66*19</t>
  </si>
  <si>
    <t>- přebytečná zemina po výkopu jam pro šachty indukčních smyček - příplatek za dalších 19 km:</t>
  </si>
  <si>
    <t>(0,6^3)*6*1,66*19</t>
  </si>
  <si>
    <t>997221561</t>
  </si>
  <si>
    <t>Vodorovná doprava suti bez naložení, ale se složením a s hrubým urovnáním z kusových materiálů, na vzdálenost do 1 km</t>
  </si>
  <si>
    <t>- přebytečná suť z betonových základů chodeckých stožárů SSZ:</t>
  </si>
  <si>
    <t>997221569</t>
  </si>
  <si>
    <t>- přebytečná suť z betonových základů chodeckých stožárů SSZ- příplatek za dalších 19 km dopravy:</t>
  </si>
  <si>
    <t>- nakládání přebytečné suti z betonových základů chodeckých stožárů SSZ:</t>
  </si>
  <si>
    <t>PSV</t>
  </si>
  <si>
    <t>Práce a dodávky PSV</t>
  </si>
  <si>
    <t>742</t>
  </si>
  <si>
    <t>Elektroinstalace - slaboproud</t>
  </si>
  <si>
    <t>742124005</t>
  </si>
  <si>
    <t>Montáž kabelů datových FTP, UTP, STP ukončení kabelu konektorem</t>
  </si>
  <si>
    <t>- ukončení kabelů FTP cat6a z řadiče k zařízení V2X na stožáru SSZ č. 1:</t>
  </si>
  <si>
    <t>(1+1)*2</t>
  </si>
  <si>
    <t>- ukončení kabelů FTP cat6a z rozvadeče O103 k dohledovým kamerám:</t>
  </si>
  <si>
    <t>(1+2+1+3+1)*2</t>
  </si>
  <si>
    <t>37452040</t>
  </si>
  <si>
    <t>prvek ukončovací datového rozvodu keystone 1xRJ45 STP Cat6A samořezný kabelová pojistka</t>
  </si>
  <si>
    <t>- ukončení kabelů FTP cat6a z rozvaděče O103 k dohledovým kamerám:</t>
  </si>
  <si>
    <t>210220301</t>
  </si>
  <si>
    <t>Montáž hromosvodného vedení svorek se 2 šrouby</t>
  </si>
  <si>
    <t>v.č. D.1.05 - Schéma doplňujícího ochranného pospojování SSZ</t>
  </si>
  <si>
    <t>5*2</t>
  </si>
  <si>
    <t>35441885</t>
  </si>
  <si>
    <t>svorka spojovací pro lano D 8-10mm</t>
  </si>
  <si>
    <t>210220452</t>
  </si>
  <si>
    <t>Montáž hromosvodného vedení ochranných prvků a doplňků ochranného pospojování pevně</t>
  </si>
  <si>
    <t>v.č. D.1.05 - Schéma doplňujícího ochranného pospojování</t>
  </si>
  <si>
    <t>- vedení uzemňovací D 8 mm - odměřeno v AutoCadu:</t>
  </si>
  <si>
    <t>3+3+12+3+14+3+20+18+7+7+6+5+6+15+17+4+6+6+2+2+2+2+9+3</t>
  </si>
  <si>
    <t>35441072</t>
  </si>
  <si>
    <t>drát D 8mm FeZn pro hromosvod</t>
  </si>
  <si>
    <t>- dodávka uzemňovacího vedení D 8 mm:</t>
  </si>
  <si>
    <t>175/2,5</t>
  </si>
  <si>
    <t>- propojení zemnících svorek v nových stožárech SSZ:</t>
  </si>
  <si>
    <t>3*0,5</t>
  </si>
  <si>
    <t>34141039</t>
  </si>
  <si>
    <t>vodič propojovací jádro Cu plné izolace PVC 450/750V (H07V-U) 1x1,5mm2</t>
  </si>
  <si>
    <t>11+16+26+12+10+10+10</t>
  </si>
  <si>
    <t>(11+16+26+12+10+10+10)*1,05</t>
  </si>
  <si>
    <t>210813011</t>
  </si>
  <si>
    <t>Montáž izolovaných kabelů měděných do 1 kV bez ukončení plných nebo laněných kulatých (např. CYKY, CHKE-R) uložených pevně počtu a průřezu žil 3x1,5 až 6 mm2</t>
  </si>
  <si>
    <t>- pokládka kabelu NYY-J 3x2,5 do stožáru SSZ č. 1:</t>
  </si>
  <si>
    <t>110</t>
  </si>
  <si>
    <t>34111036-R</t>
  </si>
  <si>
    <t>kabel instalační jádro Cu plné izolace PVC plášť PVC 0,6/1kV NYY-J 3x2,5 mm2</t>
  </si>
  <si>
    <t>- dodávka kabelu NYY-J 3x2,5 do stožáru SSZ č. 1 - včetně 5% prořezu:</t>
  </si>
  <si>
    <t>110*1,05</t>
  </si>
  <si>
    <t>210813061</t>
  </si>
  <si>
    <t>Montáž izolovaných kabelů měděných do 1 kV bez ukončení plných nebo laněných kulatých (např. CYKY, CHKE-R) uložených pevně počtu a průřezu žil 5x1,5 až 2,5 mm2</t>
  </si>
  <si>
    <t>stožár č. 1:</t>
  </si>
  <si>
    <t>stožár č. 2:</t>
  </si>
  <si>
    <t>stožár č. 5:</t>
  </si>
  <si>
    <t>stožár č. 6:</t>
  </si>
  <si>
    <t>stožár č. 8:</t>
  </si>
  <si>
    <t>stožár č. 9:</t>
  </si>
  <si>
    <t>34143304-R</t>
  </si>
  <si>
    <t>kabel ovládací flexibilní jádro Cu lanované izolace PVC plášť PVC 0,6/1kV YY-JZ 5x1,00mm2</t>
  </si>
  <si>
    <t>- včetně 5% prořezu:</t>
  </si>
  <si>
    <t>5*1,05</t>
  </si>
  <si>
    <t>20*1,05</t>
  </si>
  <si>
    <t>10*1,05</t>
  </si>
  <si>
    <t>210813071</t>
  </si>
  <si>
    <t>Montáž izolovaných kabelů měděných do 1 kV bez ukončení plných nebo laněných kulatých (např. CYKY, CHKE-R) uložených pevně počtu a průřezu žil 7x1,5 až 2,5 mm2</t>
  </si>
  <si>
    <t>stožár č. 3:</t>
  </si>
  <si>
    <t>34143320-R</t>
  </si>
  <si>
    <t>kabel ovládací flexibilní jádro Cu lanované izolace PVC plášť PVC 0,6/1kV YY-JZ 7x1,00mm2</t>
  </si>
  <si>
    <t>15*1,05</t>
  </si>
  <si>
    <t>210813111</t>
  </si>
  <si>
    <t>Montáž izolovaných kabelů měděných do 1 kV bez ukončení plných nebo laněných kulatých (např. CYKY, CHKE-R) uložených pevně počtu a průřezu žil 24x1,5 mm2</t>
  </si>
  <si>
    <t>- pokládka kabelu NYY-J 24x1,5:</t>
  </si>
  <si>
    <t>34111165-R</t>
  </si>
  <si>
    <t>kabel instalační jádro Cu plné izolace PVC plášť PVC 0,6/1kV NYY-J 24x1,5mm2</t>
  </si>
  <si>
    <t>- pokládka kabelu NYY-J 24x1,5 - včetně 5% prořezu:</t>
  </si>
  <si>
    <t>75*1,05</t>
  </si>
  <si>
    <t>210813121</t>
  </si>
  <si>
    <t>Montáž izolovaných kabelů měděných do 1 kV bez ukončení plných nebo laněných kulatých (např. CYKY, CHKE-R) uložených pevně počtu a průřezu žil 37x1,5 mm2</t>
  </si>
  <si>
    <t>- pokládka kabelů NYY-J 30x1,5:</t>
  </si>
  <si>
    <t>95+110+70</t>
  </si>
  <si>
    <t>34111169-R</t>
  </si>
  <si>
    <t>kabel instalační jádro Cu plné izolace PVC plášť PVC 0,6/1kV NYY-J 30x1,5mm2</t>
  </si>
  <si>
    <t>- dodávka kabelů NYY-J 30x1,5 včetně 5% prořezu:</t>
  </si>
  <si>
    <t>(95+110+70)*1,05</t>
  </si>
  <si>
    <t>210813131</t>
  </si>
  <si>
    <t>Montáž izolovaných kabelů měděných do 1 kV bez ukončení plných nebo laněných kulatých (např. CYKY, CHKE-R) uložených pevně počtu a průřezu žil 48x1,5 mm2</t>
  </si>
  <si>
    <t>- pokládka kabelu NYY-J 40x1,5:</t>
  </si>
  <si>
    <t>100</t>
  </si>
  <si>
    <t>34113035-R</t>
  </si>
  <si>
    <t>kabel instalační jádro Cu plné izolace PVC plášť PVC 0,6/1kV NYY-J 40x1,5mm2</t>
  </si>
  <si>
    <t>- dodávka kabelu NYY-J 40x1,5 - včetně 5% prořezu:</t>
  </si>
  <si>
    <t>100*1,05</t>
  </si>
  <si>
    <t>210950121</t>
  </si>
  <si>
    <t>Ostatní práce při montáži vodičů, šňůr a kabelů zatažení lana včetně odvinutí a napojení do kanálu nebo tvárnicové trasy</t>
  </si>
  <si>
    <t>- kopané kabelové prostupy D 160 - odměřeno v AutoCadu:</t>
  </si>
  <si>
    <t>3*17+3*18</t>
  </si>
  <si>
    <t>- stávající kabelové prostupy - odměřeno v AutoCadu:</t>
  </si>
  <si>
    <t>218813121</t>
  </si>
  <si>
    <t>Demontáž izolovaných kabelů měděných do 1 kV bez odpojení vodičů plných nebo laněných kulatých (např. CYKY, CHKE-R) uložených pevně počtu a průřezu žil 37x1,5 mm2</t>
  </si>
  <si>
    <t>- demontáž kabelů NYY-J 30x1,5:</t>
  </si>
  <si>
    <t>100+115+80</t>
  </si>
  <si>
    <t>218813131</t>
  </si>
  <si>
    <t>Demontáž izolovaných kabelů měděných do 1 kV bez odpojení vodičů plných nebo laněných kulatých (např. CYKY, CHKE-R) uložených pevně počtu a průřezu žil 48x1,5 mm2</t>
  </si>
  <si>
    <t>- demontáž kabelu NYY-J 40x1,5: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</si>
  <si>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</si>
  <si>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</si>
  <si>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</si>
  <si>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- pokládka kabelů TCEKFE 1P 1,0 D:</t>
  </si>
  <si>
    <t>130+120+110+105+95+90+105</t>
  </si>
  <si>
    <t>34123560-R</t>
  </si>
  <si>
    <t>kabel sdělovací Cu 1P 1,0mm (TCEKFE-D)</t>
  </si>
  <si>
    <t>80</t>
  </si>
  <si>
    <t>- pokládka kabelů TCEKFE 1P 1,0 D  včetně 5% prořezu:</t>
  </si>
  <si>
    <t>(130+120+110+105+95+90+105)*1,05</t>
  </si>
  <si>
    <t>220061701</t>
  </si>
  <si>
    <t>Zatažení kabelu do objektu včetně vyčištění přístupu do objektu, odvinutí a zatažení kabelu do objektu do 9 kg/m</t>
  </si>
  <si>
    <t>82</t>
  </si>
  <si>
    <t>- zatažení kabelů do řadiče SSZ, stožárů SSZ a k indukčním smyčkám a HDPE trubek:</t>
  </si>
  <si>
    <t>(5+7+7+4)*2</t>
  </si>
  <si>
    <t>84</t>
  </si>
  <si>
    <t>86</t>
  </si>
  <si>
    <t>220110346</t>
  </si>
  <si>
    <t>Montáž kabelového štítku včetně vyražení znaku na štítek, připevnění na kabel, ovinutí štítku páskou pro označení konce kabelu</t>
  </si>
  <si>
    <t>88</t>
  </si>
  <si>
    <t>- označení kabelů do řadiče SSZ, stožárů SSZ a k indukčním smyčkám a HDPE trubek:</t>
  </si>
  <si>
    <t>35442120</t>
  </si>
  <si>
    <t>štítek plastový - směr dvojstr.</t>
  </si>
  <si>
    <t>90</t>
  </si>
  <si>
    <t>- dodávka označovacích štítků: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</si>
  <si>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</si>
  <si>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</si>
  <si>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92</t>
  </si>
  <si>
    <t>- měření na kabelech ke stožárům SSZ:</t>
  </si>
  <si>
    <t>1*24+3*30+1*40</t>
  </si>
  <si>
    <t>- měření na kabelech k indukčním smyčkám:</t>
  </si>
  <si>
    <t>11*2</t>
  </si>
  <si>
    <t>- měření na kabelech FTP:</t>
  </si>
  <si>
    <t>(2+1+2++1+3+1)*2</t>
  </si>
  <si>
    <t>220111741</t>
  </si>
  <si>
    <t>Montáž svorky rozpojovací včetně montáže skříňky pro svorku, úpravy zemniče pro připojení svorky, očíslování zemniče zkušební</t>
  </si>
  <si>
    <t>94</t>
  </si>
  <si>
    <t>- montáž svorky rozpojovací:</t>
  </si>
  <si>
    <t>35441925</t>
  </si>
  <si>
    <t>svorka zkušební pro lano D 6-12mm, FeZn</t>
  </si>
  <si>
    <t>96</t>
  </si>
  <si>
    <t>- dodávka svorky rozpojovací:</t>
  </si>
  <si>
    <t>220182027</t>
  </si>
  <si>
    <t>Montáž koncovky nebo záslepky bez svařování na HDPE trubku</t>
  </si>
  <si>
    <t>98</t>
  </si>
  <si>
    <t>- ukončení HDPE trubek 32/27:</t>
  </si>
  <si>
    <t>(2+1+3)*2</t>
  </si>
  <si>
    <t>34571961-R</t>
  </si>
  <si>
    <t>těsnící průchodka pro chráničky optického kabelu D 32mm</t>
  </si>
  <si>
    <t>220182031-R</t>
  </si>
  <si>
    <t>Zatažení FTP kabelu do ochranné HDPE trubky</t>
  </si>
  <si>
    <t>102</t>
  </si>
  <si>
    <t>- pokládka kabelů FTP cat6a z řadiče k zařízení V2X na stožáru SSZ č. 1:</t>
  </si>
  <si>
    <t>2*95</t>
  </si>
  <si>
    <t>- pokládka kabelů FTP cat6a z řadiče k dohledovým kamerám na stožárech SSZ č. 1, 4 a 5:</t>
  </si>
  <si>
    <t>95+(70+85)+50</t>
  </si>
  <si>
    <t>- pokládka kabelů FTP cat6a z řadiče k dohledovým kamerám na trakčním stožáru DPMB č. 24/13/74/80:</t>
  </si>
  <si>
    <t>2*85+100</t>
  </si>
  <si>
    <t>34121273</t>
  </si>
  <si>
    <t>kabel datový venkovní se stíněnými páry Al fólií jádro Cu plné (U/FTP) kategorie 6a</t>
  </si>
  <si>
    <t>104</t>
  </si>
  <si>
    <t>- pokládka kabelů FTP cat6a z řadiče k zařízení V2X na stožáru SSZ č. 1 - včetně 5%  prořezu:</t>
  </si>
  <si>
    <t>2*95*1,05</t>
  </si>
  <si>
    <t>- pokládka kabelů FTP cat6a z řadiče k dohledovým kamerám na stožárech SSZ č. 1, 4 a 5 - včetně 5%  prořezu:</t>
  </si>
  <si>
    <t>(95+(70+85)+50)*1,05</t>
  </si>
  <si>
    <t>- pokládka kabelů FTP cat6a z řadiče k dohledovým kamerám na trakčním stožáru DPMB č. 24/13/74/80 - včetně 5%  prořezu:</t>
  </si>
  <si>
    <t>(2*85+100)*1,05</t>
  </si>
  <si>
    <t>220182039</t>
  </si>
  <si>
    <t>Uložení trubky HDPE do výkopu pro optický kabel bez zřízení lože a bez krytí průměru přes 20 mm</t>
  </si>
  <si>
    <t>106</t>
  </si>
  <si>
    <t>- pokládka HDPE trubek 32/27 ve volném terénu:</t>
  </si>
  <si>
    <t>95+95+85</t>
  </si>
  <si>
    <t>220182023</t>
  </si>
  <si>
    <t>Kontrola tlakutěsnosti HDPE trubky od 1 m do 2000 m</t>
  </si>
  <si>
    <t>108</t>
  </si>
  <si>
    <t>- kontrola tlakutěsnosti trasy HDPE trubek 32/27 - přímo zadané množství:</t>
  </si>
  <si>
    <t>220182025</t>
  </si>
  <si>
    <t>Kontrola průchodnosti trubky kalibrace do 2000 m</t>
  </si>
  <si>
    <t>km</t>
  </si>
  <si>
    <t>(95+95+85)*0,001</t>
  </si>
  <si>
    <t>34571801</t>
  </si>
  <si>
    <t>chránička optického kabelu HDPE jednoplášťová bezhalogenová D 32/27mm</t>
  </si>
  <si>
    <t>112</t>
  </si>
  <si>
    <t>- dodávka HDPE trubek 32/27 ve volném terénu:</t>
  </si>
  <si>
    <t>220271621</t>
  </si>
  <si>
    <t>Pocínování konce sdělovacích vodičů a silnoproudých šňůr v krabici</t>
  </si>
  <si>
    <t>114</t>
  </si>
  <si>
    <t>2*5+0*7</t>
  </si>
  <si>
    <t>8*5+2*7</t>
  </si>
  <si>
    <t>0*5+2*7</t>
  </si>
  <si>
    <t>4*5+4*7</t>
  </si>
  <si>
    <t>2*5+2*7</t>
  </si>
  <si>
    <t>220300451</t>
  </si>
  <si>
    <t>Montáž formy pro kabely TCEKE, TCEKFY, TCEKY, TCEKEZE, TCEKEY včetně odstranění pláště, zhotovení vodní zábrany, zformování a konečné úpravy kabelu na kabelu do 2 P 1,0</t>
  </si>
  <si>
    <t>116</t>
  </si>
  <si>
    <t>- forma na kabelech TCEKFE 1P 1,0 k indukčním smyčkám:</t>
  </si>
  <si>
    <t>7*2</t>
  </si>
  <si>
    <t>- forma na spojkovaných kabelech TCEKFE 1P 1,0 k indukčním smyčkám:</t>
  </si>
  <si>
    <t>34343201</t>
  </si>
  <si>
    <t>trubka smršťovací středněstěnná s lepidlem MDT-A 19/6</t>
  </si>
  <si>
    <t>118</t>
  </si>
  <si>
    <t>7*2*0,1</t>
  </si>
  <si>
    <t>4*0,1</t>
  </si>
  <si>
    <t>220300533</t>
  </si>
  <si>
    <t>Ukončení vodiče na svorkovnici na kabelu CMSM do 7 žil 1,50 mm2</t>
  </si>
  <si>
    <t>120</t>
  </si>
  <si>
    <t>2+0</t>
  </si>
  <si>
    <t>8+2</t>
  </si>
  <si>
    <t>0+2</t>
  </si>
  <si>
    <t>4+4</t>
  </si>
  <si>
    <t>2+2</t>
  </si>
  <si>
    <t>220300605</t>
  </si>
  <si>
    <t>Ukončení návěstních kabelů smršťovací záklopkou včetně odizolování, vyformování a zapojení vodičů na kabelech NCEY, NCYY do 24x1 nebo 1,5</t>
  </si>
  <si>
    <t>122</t>
  </si>
  <si>
    <t>- ukončení kabelu NYY-J 24x1,5:</t>
  </si>
  <si>
    <t>1*2</t>
  </si>
  <si>
    <t>34343202</t>
  </si>
  <si>
    <t>trubka smršťovací středněstěnná s lepidlem</t>
  </si>
  <si>
    <t>124</t>
  </si>
  <si>
    <t>1*2*0,1</t>
  </si>
  <si>
    <t>220300606</t>
  </si>
  <si>
    <t>Ukončení návěstních kabelů smršťovací záklopkou včetně odizolování, vyformování a zapojení vodičů na kabelech NCEY, NCYY do 37x1 nebo 1,5</t>
  </si>
  <si>
    <t>126</t>
  </si>
  <si>
    <t>- ukončení kabelů NYY-J 30x1,5:</t>
  </si>
  <si>
    <t>3*2</t>
  </si>
  <si>
    <t>- ukončení spojkovaných kabelů NYY-J 30x1,5:</t>
  </si>
  <si>
    <t>34343203</t>
  </si>
  <si>
    <t>trubka smršťovací středněstěnná s lepidlem MDT-A 32/7</t>
  </si>
  <si>
    <t>128</t>
  </si>
  <si>
    <t>3*2*0,1</t>
  </si>
  <si>
    <t>3*0,1</t>
  </si>
  <si>
    <t>220300607</t>
  </si>
  <si>
    <t>Ukončení návěstních kabelů smršťovací záklopkou včetně odizolování, vyformování a zapojení vodičů na kabelech NCEY, NCYY do 48x1 nebo 1,5</t>
  </si>
  <si>
    <t>130</t>
  </si>
  <si>
    <t>- ukončení kabelu NYY-J 40x1,5:</t>
  </si>
  <si>
    <t>- ukončení spojkovaného kabelu NYY-J 40x1,5:</t>
  </si>
  <si>
    <t>132</t>
  </si>
  <si>
    <t>1*0,1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</si>
  <si>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</si>
  <si>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</si>
  <si>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134</t>
  </si>
  <si>
    <t>404611034-R</t>
  </si>
  <si>
    <t>stožár chodecký výšky 3,4 m (pro kabel NYY-J 30x1,5)</t>
  </si>
  <si>
    <t>136</t>
  </si>
  <si>
    <t>404611035-R</t>
  </si>
  <si>
    <t>stožár chodecký výšky 3,8 m (pro kabel NYY-J 30x1,5)</t>
  </si>
  <si>
    <t>138</t>
  </si>
  <si>
    <t>404611038-R</t>
  </si>
  <si>
    <t>základový rám chodeckého stožáru</t>
  </si>
  <si>
    <t>140</t>
  </si>
  <si>
    <t>220960021</t>
  </si>
  <si>
    <t>Montáž stožárové svorkovnice s připevněním</t>
  </si>
  <si>
    <t>142</t>
  </si>
  <si>
    <t>404611031-R</t>
  </si>
  <si>
    <t>stožárová svorkovnice s krytím IP54</t>
  </si>
  <si>
    <t>144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</si>
  <si>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</si>
  <si>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</t>
  </si>
  <si>
    <t>146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</si>
  <si>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</si>
  <si>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</si>
  <si>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</si>
  <si>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148</t>
  </si>
  <si>
    <t>404613002-R</t>
  </si>
  <si>
    <t>návěstidlo jednosvětlové 1x200 žluté - světelný zdroj LED (napájecí napětí do 50V AC/DC)</t>
  </si>
  <si>
    <t>150</t>
  </si>
  <si>
    <t>404611002-R</t>
  </si>
  <si>
    <t>symbol kráčející chodec</t>
  </si>
  <si>
    <t>152</t>
  </si>
  <si>
    <t>404613022-R</t>
  </si>
  <si>
    <t>kontrastní rám pro návěstidlo jednosvětlové 200</t>
  </si>
  <si>
    <t>154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</si>
  <si>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</si>
  <si>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</si>
  <si>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156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</si>
  <si>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</si>
  <si>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</si>
  <si>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</si>
  <si>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</si>
  <si>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158</t>
  </si>
  <si>
    <t>404613005-R</t>
  </si>
  <si>
    <t>návěstidlo chodecké 2x200 (červená a zelená) - světelný zdroj LED (napájecí napětí do 50V AC/DC)</t>
  </si>
  <si>
    <t>160</t>
  </si>
  <si>
    <t>81</t>
  </si>
  <si>
    <t>404611001-R</t>
  </si>
  <si>
    <t>symbol stojící chodec</t>
  </si>
  <si>
    <t>162</t>
  </si>
  <si>
    <t>164</t>
  </si>
  <si>
    <t>83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</si>
  <si>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</si>
  <si>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</si>
  <si>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166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</si>
  <si>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</si>
  <si>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404613019-R</t>
  </si>
  <si>
    <t>držák návěstidla (AL)</t>
  </si>
  <si>
    <t>168</t>
  </si>
  <si>
    <t>85</t>
  </si>
  <si>
    <t>404613021-R</t>
  </si>
  <si>
    <t>upevnění se šroubením pro L a T kus</t>
  </si>
  <si>
    <t>pár</t>
  </si>
  <si>
    <t>170</t>
  </si>
  <si>
    <t>404611167-R</t>
  </si>
  <si>
    <t>držák dvojitý T - kus</t>
  </si>
  <si>
    <t>172</t>
  </si>
  <si>
    <t>87</t>
  </si>
  <si>
    <t>404452600</t>
  </si>
  <si>
    <t>páska upínací 12,7x0,75mm</t>
  </si>
  <si>
    <t>174</t>
  </si>
  <si>
    <t>5*(2*3,14*0,1)</t>
  </si>
  <si>
    <t>3*(2*3,14*0,1)</t>
  </si>
  <si>
    <t>2*(2*3,14*0,1)</t>
  </si>
  <si>
    <t>404452610</t>
  </si>
  <si>
    <t>spona upínací 12,7mm</t>
  </si>
  <si>
    <t>100 kus</t>
  </si>
  <si>
    <t>176</t>
  </si>
  <si>
    <t>5/100</t>
  </si>
  <si>
    <t>3/100</t>
  </si>
  <si>
    <t>2/100</t>
  </si>
  <si>
    <t>89</t>
  </si>
  <si>
    <t>220960113</t>
  </si>
  <si>
    <t>Montáž signalizačního zařízení pro nevidomé na návěstidlo</t>
  </si>
  <si>
    <t>178</t>
  </si>
  <si>
    <t>404611515-R</t>
  </si>
  <si>
    <t>akustická signalizace pro nevidomé (20-50V, AC,DC)</t>
  </si>
  <si>
    <t>180</t>
  </si>
  <si>
    <t>91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</si>
  <si>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</si>
  <si>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</si>
  <si>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182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</si>
  <si>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</si>
  <si>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</si>
  <si>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184</t>
  </si>
  <si>
    <t>93</t>
  </si>
  <si>
    <t>220960125</t>
  </si>
  <si>
    <t>Nastavení dopravního detektoru videodetektoru na výložníku</t>
  </si>
  <si>
    <t>186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</si>
  <si>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</si>
  <si>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</si>
  <si>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188</t>
  </si>
  <si>
    <t>404611501-R</t>
  </si>
  <si>
    <t>tlačítko pro chodce</t>
  </si>
  <si>
    <t>190</t>
  </si>
  <si>
    <t>404611502-R</t>
  </si>
  <si>
    <t>Chodecké tlačítko pro nevidomé</t>
  </si>
  <si>
    <t>192</t>
  </si>
  <si>
    <t>97</t>
  </si>
  <si>
    <t>194</t>
  </si>
  <si>
    <t>196</t>
  </si>
  <si>
    <t>99</t>
  </si>
  <si>
    <t>198</t>
  </si>
  <si>
    <t>220960192</t>
  </si>
  <si>
    <t>Regulace a aktivace jedné signální skupiny mikroprocesorového řadiče</t>
  </si>
  <si>
    <t>200</t>
  </si>
  <si>
    <t>Skupina PD2:</t>
  </si>
  <si>
    <t>101</t>
  </si>
  <si>
    <t>220960199</t>
  </si>
  <si>
    <t>Regulace a aktivace každé další signální skupiny mikroprocesorového řadiče bez použití plošiny</t>
  </si>
  <si>
    <t>202</t>
  </si>
  <si>
    <t>Skupiny PH2 a ZD2:</t>
  </si>
  <si>
    <t>220960201</t>
  </si>
  <si>
    <t>Adresace řadiče MR přes čtyři světelné skupiny</t>
  </si>
  <si>
    <t>204</t>
  </si>
  <si>
    <t>103</t>
  </si>
  <si>
    <t>206</t>
  </si>
  <si>
    <t>404611304-R</t>
  </si>
  <si>
    <t>Doplnění HW řadiče včetně bezpečnostního SW</t>
  </si>
  <si>
    <t>208</t>
  </si>
  <si>
    <t>- úprava HW a SW řadiče - přímo zadané:</t>
  </si>
  <si>
    <t>105</t>
  </si>
  <si>
    <t>220960311</t>
  </si>
  <si>
    <t>Komplexní vyzkoušení křižovatky s mikroprocesorovým řadičem MR před uvedením zařízení do provozu do pěti signálních skupin</t>
  </si>
  <si>
    <t>210</t>
  </si>
  <si>
    <t>Skupiny VA, PA, ZA, VB a TB1:</t>
  </si>
  <si>
    <t>220960312</t>
  </si>
  <si>
    <t>Komplexní vyzkoušení křižovatky s mikroprocesorovým řadičem MR před uvedením zařízení do provozu za každých dalších pět signálních skupin</t>
  </si>
  <si>
    <t>212</t>
  </si>
  <si>
    <t>Skupiny TB2, VC, SC, PC, ZC, KB, VD, PD, PH, ZD1 a ZD2:</t>
  </si>
  <si>
    <t>107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</si>
  <si>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</si>
  <si>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</si>
  <si>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214</t>
  </si>
  <si>
    <t>- demontáž kabelů TCEKFE 1P 1,0:</t>
  </si>
  <si>
    <t>135+125+115+110+100+90+115</t>
  </si>
  <si>
    <t>228960002</t>
  </si>
  <si>
    <t>Demontáž stožáru nebo sloupku včetně vytažení a odpojení kabelu, odpojení uzemnění a naložení stožáru, bez odstranění základu přímého na základovém rámu</t>
  </si>
  <si>
    <t>216</t>
  </si>
  <si>
    <t>- demontáž chodeckého stožáru:</t>
  </si>
  <si>
    <t>109</t>
  </si>
  <si>
    <t>228960021</t>
  </si>
  <si>
    <t>Demontáž svorkovnice stožárové</t>
  </si>
  <si>
    <t>218</t>
  </si>
  <si>
    <t>- demontáž stožárové svorkovnice: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</si>
  <si>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</si>
  <si>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</si>
  <si>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220</t>
  </si>
  <si>
    <t>- demontáž jednokomorového návěstidla:</t>
  </si>
  <si>
    <t>111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</si>
  <si>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</si>
  <si>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</si>
  <si>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222</t>
  </si>
  <si>
    <t>- demontáž dvoukomorového návěstidla: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</si>
  <si>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</si>
  <si>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</si>
  <si>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224</t>
  </si>
  <si>
    <t>- demontáž tříkomorového návěstidla:</t>
  </si>
  <si>
    <t>113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</si>
  <si>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</si>
  <si>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</si>
  <si>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226</t>
  </si>
  <si>
    <t>- demontáž tramvajového návěstidla:</t>
  </si>
  <si>
    <t>- demontáž výzvového návěstidla: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</si>
  <si>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</si>
  <si>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</si>
  <si>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228</t>
  </si>
  <si>
    <t>115</t>
  </si>
  <si>
    <t>228960120</t>
  </si>
  <si>
    <t>Demontáž dopravního detektoru včetně demontáže skříňky s odpojením a odpojení uzemnění videodetektoru z výložníku</t>
  </si>
  <si>
    <t>230</t>
  </si>
  <si>
    <t>- demontáž videodetektoru:</t>
  </si>
  <si>
    <t>228960121-R</t>
  </si>
  <si>
    <t>Demontáž skříně jednotky aktivace signalizace pro nevidomé</t>
  </si>
  <si>
    <t>232</t>
  </si>
  <si>
    <t>- demontáž jednotky aktivace signalizace pro nevidomé:</t>
  </si>
  <si>
    <t>117</t>
  </si>
  <si>
    <t>228960126</t>
  </si>
  <si>
    <t>Demontáž stožárových doplňků včetně demontáže tlačítka nebo spínače a odpojení ze svorkovnice ve stožáru tlačítka pro chodce</t>
  </si>
  <si>
    <t>234</t>
  </si>
  <si>
    <t>- demontáž tlačítek pro chodce:</t>
  </si>
  <si>
    <t>228960165</t>
  </si>
  <si>
    <t>Demontáž indukční smyčky jednozávitové s impedančním transformátorem</t>
  </si>
  <si>
    <t>236</t>
  </si>
  <si>
    <t>- demontáž indukčních smyček:</t>
  </si>
  <si>
    <t>46-M</t>
  </si>
  <si>
    <t>Zemní práce při extr.mont.pracích</t>
  </si>
  <si>
    <t>119</t>
  </si>
  <si>
    <t>460010024</t>
  </si>
  <si>
    <t>Vytyčení trasy vedení kabelového (podzemního) v zastavěném prostoru</t>
  </si>
  <si>
    <t>238</t>
  </si>
  <si>
    <t>- výkop 35 x 60 - odměřeno v AutoCadu:</t>
  </si>
  <si>
    <t>185*0,001</t>
  </si>
  <si>
    <t>- výkop 50 x 80 - odměřeno v AutoCadu:</t>
  </si>
  <si>
    <t>5*0,001</t>
  </si>
  <si>
    <t>- výkop 65 x 120 - odměřeno v AutoCadu:</t>
  </si>
  <si>
    <t>35*0,001</t>
  </si>
  <si>
    <t>460010025</t>
  </si>
  <si>
    <t>Vytyčení trasy inženýrských sítí v zastavěném prostoru</t>
  </si>
  <si>
    <t>240</t>
  </si>
  <si>
    <t>121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</si>
  <si>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</si>
  <si>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</si>
  <si>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242</t>
  </si>
  <si>
    <t>- výkopy pro základy chodeckých stožárů č. 2, 8 a 9:</t>
  </si>
  <si>
    <t>- výkop pro základ řadiče SSZ:</t>
  </si>
  <si>
    <t>(0,8*1,5*1,0)*1</t>
  </si>
  <si>
    <t xml:space="preserve">- výkop pro šachty indukčních smyček: </t>
  </si>
  <si>
    <t>404611607-R</t>
  </si>
  <si>
    <t>Šachta pro smyčky s poklopem plastovým</t>
  </si>
  <si>
    <t>244</t>
  </si>
  <si>
    <t>- dodávka šachet indukčních smyček</t>
  </si>
  <si>
    <t>123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</si>
  <si>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</si>
  <si>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</si>
  <si>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246</t>
  </si>
  <si>
    <t>2+3+12+3+6+15+4+6+6+2+2+2+2+2+9+24+9+3+20+5+6+2+7+7+21+5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</si>
  <si>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</si>
  <si>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</si>
  <si>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248</t>
  </si>
  <si>
    <t>125</t>
  </si>
  <si>
    <t>460161482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</si>
  <si>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</si>
  <si>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250</t>
  </si>
  <si>
    <t>17+18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</si>
  <si>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</si>
  <si>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</si>
  <si>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252</t>
  </si>
  <si>
    <t>- zásyp výkopu 35 x 60 - odměřeno v AutoCadu:</t>
  </si>
  <si>
    <t>127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</si>
  <si>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</si>
  <si>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</si>
  <si>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254</t>
  </si>
  <si>
    <t>- zásyp výkopu 50 x 80 - odměřeno v AutoCadu:</t>
  </si>
  <si>
    <t>460431512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</si>
  <si>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</si>
  <si>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- zásyp výkopu 65 x 120 - odměřeno v AutoCadu:</t>
  </si>
  <si>
    <t>129</t>
  </si>
  <si>
    <t>460641113</t>
  </si>
  <si>
    <t>Základové konstrukce základ bez bednění do rostlé zeminy z monolitického betonu tř. C 16/20</t>
  </si>
  <si>
    <t>258</t>
  </si>
  <si>
    <t>- betonové základy chodeckých stožárů č. 2, 8 a 9:</t>
  </si>
  <si>
    <t>- obetonování kabelových prostupů:</t>
  </si>
  <si>
    <t>460641411</t>
  </si>
  <si>
    <t>Základové konstrukce bednění s případnými vzpěrami nezabudované zřízení</t>
  </si>
  <si>
    <t>260</t>
  </si>
  <si>
    <t>- bednění betonových základů chodeckých stožárů č. 2, 8 a 9:</t>
  </si>
  <si>
    <t>(4*(0,6)^2)*3</t>
  </si>
  <si>
    <t>131</t>
  </si>
  <si>
    <t>460641412</t>
  </si>
  <si>
    <t>Základové konstrukce bednění s případnými vzpěrami nezabudované odstranění</t>
  </si>
  <si>
    <t>262</t>
  </si>
  <si>
    <t>460661512</t>
  </si>
  <si>
    <t>Kabelové lože z písku včetně podsypu, zhutnění a urovnání povrchu pro kabely nn zakryté plastovou fólií, šířky přes 25 do 50 cm</t>
  </si>
  <si>
    <t>264</t>
  </si>
  <si>
    <t>185</t>
  </si>
  <si>
    <t>133</t>
  </si>
  <si>
    <t>69311311</t>
  </si>
  <si>
    <t>pás varovný plný do výkopu š 330mm s potiskem</t>
  </si>
  <si>
    <t>266</t>
  </si>
  <si>
    <t>34571355-R</t>
  </si>
  <si>
    <t>trubka elektroinstalační ohebná dvouplášťová korugovaná (chránička) vnitřní průměr minimálně 90 mm, HDPE+LDPE</t>
  </si>
  <si>
    <t>268</t>
  </si>
  <si>
    <t>- chráničky DN min. 90 mm kabelů SSZ ve volném terénu:</t>
  </si>
  <si>
    <t>(185+5)*2</t>
  </si>
  <si>
    <t>135</t>
  </si>
  <si>
    <t>460742133</t>
  </si>
  <si>
    <t>Osazení kabelových prostupů včetně utěsnění a spárování z trub plastových do rýhy, bez výkopových prací s obetonováním, vnitřního průměru přes 15 do 20 cm</t>
  </si>
  <si>
    <t>270</t>
  </si>
  <si>
    <t>28613904</t>
  </si>
  <si>
    <t>potrubí plynovodní PE 100RC SDR 17,6 PN 0,1MPa tyče 12m 160x9,1mm</t>
  </si>
  <si>
    <t>272</t>
  </si>
  <si>
    <t>137</t>
  </si>
  <si>
    <t>460744112</t>
  </si>
  <si>
    <t>Osazení kabelových prostupů vyčištění stávajících kabelových trub čistící soupravou bez kabelové komory</t>
  </si>
  <si>
    <t>274</t>
  </si>
  <si>
    <t>- vyčištění stávajích kabelových prostupů - odměřeno v AutoCadu:</t>
  </si>
  <si>
    <t>468051121</t>
  </si>
  <si>
    <t>Bourání základu betonového</t>
  </si>
  <si>
    <t>276</t>
  </si>
  <si>
    <t>- bourání betonových základů chodeckých stožárů:</t>
  </si>
  <si>
    <t>139</t>
  </si>
  <si>
    <t>CS ÚRS 2023 02CS ÚRS 2023 02</t>
  </si>
  <si>
    <t>278</t>
  </si>
  <si>
    <t>- vytýčení stavby:</t>
  </si>
  <si>
    <t>Geodetické práce po výstavbě</t>
  </si>
  <si>
    <t>280</t>
  </si>
  <si>
    <t>- práce spojené se zaměřením prvků SSZ a skutečného průběhu kabelových tras:</t>
  </si>
  <si>
    <t>141</t>
  </si>
  <si>
    <t>Průzkumné, geodetické a projektové práce projektové práce dokumentace stavby (výkresová a textová) pro provádění stavby</t>
  </si>
  <si>
    <t>282</t>
  </si>
  <si>
    <t>- dílenská dokumentace - přímo zadané:</t>
  </si>
  <si>
    <t>284</t>
  </si>
  <si>
    <t>v.č. 01 - Technická zpráva</t>
  </si>
  <si>
    <t>- vypracování dokumentace skutečného provedení:</t>
  </si>
  <si>
    <t>143</t>
  </si>
  <si>
    <t>044002000</t>
  </si>
  <si>
    <t>Revize</t>
  </si>
  <si>
    <t>286</t>
  </si>
  <si>
    <t>- zpracování výchozí revize:</t>
  </si>
  <si>
    <t>SO 821 - Přemístění slaboproudých skříní (B-KOM)</t>
  </si>
  <si>
    <t>- přebytečná zemina po výkopu pro betonový základ řadiče SSZ:</t>
  </si>
  <si>
    <t>0,80*1,50*1,00</t>
  </si>
  <si>
    <t>- přebytečná zemina po výkopu pro betonový základ rozvaděče R103 - Úvoz:</t>
  </si>
  <si>
    <t>- přebytečná zemina po výkopu pro betonový základ rozvaděče O103 - Úvoz:</t>
  </si>
  <si>
    <t xml:space="preserve">- výkop pro kabelovou komoru: </t>
  </si>
  <si>
    <t>1,10*1,70*0,72</t>
  </si>
  <si>
    <t>15*0,2*0,5</t>
  </si>
  <si>
    <t>0,80*1,50*1,00*1,66</t>
  </si>
  <si>
    <t>1,10*1,70*0,72*1,66</t>
  </si>
  <si>
    <t>15*0,2*0,5*1,66</t>
  </si>
  <si>
    <t>- příplatek za dalších 19 km</t>
  </si>
  <si>
    <t>0,80*1,50*1,00*1,66*19</t>
  </si>
  <si>
    <t>1,10*1,70*0,72*1,66*19</t>
  </si>
  <si>
    <t>15*0,2*0,5*1,66*19</t>
  </si>
  <si>
    <t>- přebytečná suť po rozbourání betonového základu řadiče SSZ:</t>
  </si>
  <si>
    <t>0,8*1,5*1,0*1,66</t>
  </si>
  <si>
    <t>- přebytečná suť po rozbourání betonového základu rozvaděče R103:</t>
  </si>
  <si>
    <t>- přebytečná suť po rozbourání betonového základu rozvaděče O103:</t>
  </si>
  <si>
    <t>- příplatek za dalších 19 km dopravy</t>
  </si>
  <si>
    <t>0,8*1,5*1,0*1,66*19</t>
  </si>
  <si>
    <t>- nakládání přebytečné suti po rozbourání betonového základu řadiče SSZ:</t>
  </si>
  <si>
    <t>- nakládání přebytečné suti po rozbourání betonového základu rozvaděče R103:</t>
  </si>
  <si>
    <t>- nakládání přebytečné suti po rozbourání betonového základu rozvaděče O103:</t>
  </si>
  <si>
    <t>2*2</t>
  </si>
  <si>
    <t>(1+2+2+3+1)*2</t>
  </si>
  <si>
    <t>- dodávka konektorů RJ-45 zakončující kabely FTP cat6a:</t>
  </si>
  <si>
    <t>742124013</t>
  </si>
  <si>
    <t>Montáž kabelů datových optických pro vnitřní rozvody ukončení vlákna optického kabelu pigtailem včetně svaru</t>
  </si>
  <si>
    <t>- ukončení 12vl. páteřního optického kabelu v optickém rozvaděči O103:</t>
  </si>
  <si>
    <t>- ukončení 6vl. optického kabelu z O9.03 v optickém boxu rozvaděče O103:</t>
  </si>
  <si>
    <t>37459140</t>
  </si>
  <si>
    <t>pigtail optický SC OS 9/125 délka 1m</t>
  </si>
  <si>
    <t>34343001</t>
  </si>
  <si>
    <t>ochrana teplem smrštitelná optického svaru 2,5x60mm</t>
  </si>
  <si>
    <t>- sváry na 12vl. páteřním optickém kabelu v optickém rozvaděči O103:</t>
  </si>
  <si>
    <t>- sváry na  6vl. optickém kabelu z O9.03 v optickém boxu rozvaděče O103:</t>
  </si>
  <si>
    <t>- sváry na 12vl. optickém kabelu v optické spojce v kabelové komoře CETIN:</t>
  </si>
  <si>
    <t>- sváry na 12vl. optickém kabelu v optické spojce v plastové kabelové komoře BKOM:</t>
  </si>
  <si>
    <t>742124014</t>
  </si>
  <si>
    <t>Montáž kabelů datových optických pro vnitřní rozvody svar optického vlákna</t>
  </si>
  <si>
    <t>210100014</t>
  </si>
  <si>
    <t>Ukončení vodičů izolovaných s označením a zapojením v rozváděči nebo na přístroji průřezu žíly do 10 mm2</t>
  </si>
  <si>
    <t>v.č. D.1.04 - Napájení SSZ</t>
  </si>
  <si>
    <t>- ukončení kabelu NYY-J 4x10 - počet vodičů určen přímo:</t>
  </si>
  <si>
    <t>210100281</t>
  </si>
  <si>
    <t>Ukončení vodičů izolovaných s označením a zapojením smršťovací záklopkou nebo páskou bez letování průřezu žíly do 25 mm2</t>
  </si>
  <si>
    <t>35436314</t>
  </si>
  <si>
    <t>hlava rozdělovací smršťovaná přímá do 1kV SKE 4f/1+2 kabel 12-32mm/průřez 1,5-35mm</t>
  </si>
  <si>
    <t>210101233</t>
  </si>
  <si>
    <t>Propojení kabelů nebo vodičů spojkou do 1 kV venkovní smršťovací kabelů celoplastových, počtu a průřezu žil do 4 x 10 až 16 mm2</t>
  </si>
  <si>
    <t>- montáž spojky na kabelu NYY-J 4x10:</t>
  </si>
  <si>
    <t>35436029</t>
  </si>
  <si>
    <t>spojka kabelová smršťovaná přímá do 1kV 3-4ž.x6-35mm</t>
  </si>
  <si>
    <t>- dodávka spojky na kabelu NYY-J 4x10:</t>
  </si>
  <si>
    <t>210102335</t>
  </si>
  <si>
    <t>Propojení kabelů nebo vodičů spojkou do 1 kV kabelů ovládacích celoplastových, 41x1,5 až 2,5</t>
  </si>
  <si>
    <t>- montáž spojky na stávajících kabelech NYY-J 30x1,5:</t>
  </si>
  <si>
    <t>- montáž spojky na stávajícím kabelu NYY-J 40x1,5:</t>
  </si>
  <si>
    <t>35436032-R</t>
  </si>
  <si>
    <t>spojka kabelová smršťovaná přímá do 1kV 30-40ž.x1,5mm2</t>
  </si>
  <si>
    <t>- dodávka spojky na stávajících kabelech NYY-J 30x1,5:</t>
  </si>
  <si>
    <t>- dodávka spojky na stávajícím kabelu NYY-J 40x1,5:</t>
  </si>
  <si>
    <t>15/2,5</t>
  </si>
  <si>
    <t>- pokládka napájecího kabelu NYY-J 3x2,5 rozvaděče O103:</t>
  </si>
  <si>
    <t>- dodávka napájecího kabelu NYY-J 3x2,5 rozvaděče O103 - včetně 5% prořezu:</t>
  </si>
  <si>
    <t>210813033</t>
  </si>
  <si>
    <t>Montáž izolovaných kabelů měděných do 1 kV bez ukončení plných nebo laněných kulatých (např. CYKY, CHKE-R) uložených pevně počtu a průřezu žil 4x6 až 10 mm2</t>
  </si>
  <si>
    <t>- pokládka napájecího kabelu NYY-J 4x10 do řadiče SSZ:</t>
  </si>
  <si>
    <t>34112358-R</t>
  </si>
  <si>
    <t>kabel instalační jádro Cu plné izolace PVC plášť PVC 0,6/1kV NYY-J 4x10 mm2</t>
  </si>
  <si>
    <t>- dodávka napájecího kabelu NYY-J 4x10 - včetně 5% prořezu:</t>
  </si>
  <si>
    <t>15+15+15+15+15+15</t>
  </si>
  <si>
    <t>(15+15+15+15+15+15)*1,05</t>
  </si>
  <si>
    <t>15+15</t>
  </si>
  <si>
    <t>(15+15)*1,05</t>
  </si>
  <si>
    <t>11*15</t>
  </si>
  <si>
    <t>(11*15)*1,05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</si>
  <si>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</si>
  <si>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</si>
  <si>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</si>
  <si>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 pokládka koordinačních kabelů TCEPKPFLE 10x4x0,8:</t>
  </si>
  <si>
    <t>5+15</t>
  </si>
  <si>
    <t>34121103</t>
  </si>
  <si>
    <t>kabel sdělovací podélně vodotěsný stíněný laminovanou Al folií jádro Cu plné izolace foam-skin PE plášť PE 150V (TCEPKPFLE) 10x4x0,8mm2</t>
  </si>
  <si>
    <t>- dodávka kabelů TCEPKPFLE 10x4x0,8 -  včetně 5% prořezu:</t>
  </si>
  <si>
    <t>(5+15)*1,05</t>
  </si>
  <si>
    <t>220061522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</si>
  <si>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100 XN</t>
  </si>
  <si>
    <t>- pokládka koordinačních kabelů TCEPKPFLE 100x4x0,8:</t>
  </si>
  <si>
    <t>34126176</t>
  </si>
  <si>
    <t>kabel sdělovací podélně vodotěsný stíněný laminovanou Al folií jádro Cu plné izolace foam-skin PE plášť PE 150V (TCEPKPFLE) 100x4x0,8mm2</t>
  </si>
  <si>
    <t>- dodávka kabelů TCEPKPFLE 100x4x0,8 -  včetně 5% prořezu:</t>
  </si>
  <si>
    <t>220110153</t>
  </si>
  <si>
    <t>Ukončení kabelu v závěru nebo v rozvaděči celoplastového bez pancíře se zářezovými svorkovnicemi do 40 žil</t>
  </si>
  <si>
    <t>- ukončení koordinačních kabelů TCEPKPFLE 10x4x0,8 v rozvaděči R103:</t>
  </si>
  <si>
    <t>220110158</t>
  </si>
  <si>
    <t>Ukončení kabelu v závěru nebo v rozvaděči celoplastového bez pancíře se zářezovými svorkovnicemi do 400 žil</t>
  </si>
  <si>
    <t>- ukončení koordinačních kabelů TCEPKPFLE 100x4x0,8 v rozvaděči R103:</t>
  </si>
  <si>
    <t>220110187</t>
  </si>
  <si>
    <t>Montáž prvků pro zařízení montážního rámu</t>
  </si>
  <si>
    <t>- montáž stávajících montážních rámů v přeloženém rozvaděči R103:</t>
  </si>
  <si>
    <t>220182026</t>
  </si>
  <si>
    <t>Montáž spojky bez svařování na HDPE trubce rovné nebo redukční</t>
  </si>
  <si>
    <t>- spojky na HDPE trubkách 32/27:</t>
  </si>
  <si>
    <t>34571808</t>
  </si>
  <si>
    <t>spojka šroubovací pro chráničky optického kabelu D 32mm</t>
  </si>
  <si>
    <t>- dodáka spojky na HDPE trubkách 32/27:</t>
  </si>
  <si>
    <t>- zatažení kabelů do řadiče SSZ, R103 a O103:</t>
  </si>
  <si>
    <t>- montáž spojky na kabelech k indukčním smyčkám:</t>
  </si>
  <si>
    <t>35436160-R</t>
  </si>
  <si>
    <t>teplem smrštitelná kabelová spojka na kabelu TCEKFE 1P 1,0</t>
  </si>
  <si>
    <t>- dodávka spojky na kabelech k indukčním smyčkám:</t>
  </si>
  <si>
    <t>220081004</t>
  </si>
  <si>
    <t>Montáž spojky smršťovací pro kabely celoplastové jednoplášťové bez pancíře do 48 žil</t>
  </si>
  <si>
    <t>- montáž spojky na kabelu TCEPKFFLE 10x4x0,8:</t>
  </si>
  <si>
    <t>35436161-R</t>
  </si>
  <si>
    <t>teplem smrštitelná kabelová spojka na kabelu TCEPKFFLE 10x4x0,8</t>
  </si>
  <si>
    <t>- dodávka spojky pro kabel TCEPKFFLE 10x4x0,8:</t>
  </si>
  <si>
    <t>220081012</t>
  </si>
  <si>
    <t>Montáž spojky smršťovací pro kabely celoplastové jednoplášťové bez pancíře do 400 žil</t>
  </si>
  <si>
    <t>- montáž spojky na kabelu TCEPKFFLE 100x4x0,8:</t>
  </si>
  <si>
    <t>35436162-R</t>
  </si>
  <si>
    <t>teplem smrštitelná kabelová spojka na kabelu TCEPKFFLE 100x4x0,8</t>
  </si>
  <si>
    <t>220110192</t>
  </si>
  <si>
    <t>Montáž kabelové skříně se soklem</t>
  </si>
  <si>
    <t>- montáž skříně rozvaděče R103:</t>
  </si>
  <si>
    <t>- montáž skříně rozvaděče O103:</t>
  </si>
  <si>
    <t>404612029-R</t>
  </si>
  <si>
    <t>skříň jednodveřová kabelového rozvaděče R103 - osazená montážními rámy</t>
  </si>
  <si>
    <t>- dodávka skříně rozvaděče R103:</t>
  </si>
  <si>
    <t>404612030-R</t>
  </si>
  <si>
    <t>základový rám skříně kabelového rozvaděče R103</t>
  </si>
  <si>
    <t>404612031-R</t>
  </si>
  <si>
    <t>skříň jednodveřová optického rozvaděče O103 - vybavená napájecí částí</t>
  </si>
  <si>
    <t>- dodávka skříně rozvaděče O103:</t>
  </si>
  <si>
    <t>404612032-R</t>
  </si>
  <si>
    <t>základový rám skříně optického rozvaděče O103</t>
  </si>
  <si>
    <t>- označení kabelů do řadiče SSZ, R103 a O103:</t>
  </si>
  <si>
    <t>- montáž svorky rozpojovací v řadiči, O103 a R103:</t>
  </si>
  <si>
    <t>- dodávka svorky rozpojovací do řadiče, O103 a R103:</t>
  </si>
  <si>
    <t>1*6</t>
  </si>
  <si>
    <t>- ukončení HDPE trubek 40/33:</t>
  </si>
  <si>
    <t>2*2+1*2+1*2</t>
  </si>
  <si>
    <t>220182029</t>
  </si>
  <si>
    <t>Montáž plastové komory na spojkování optického kabelu</t>
  </si>
  <si>
    <t>CS ÚRS 2020 02</t>
  </si>
  <si>
    <t xml:space="preserve">- montáž kabelové komory pro spojkování kabelů a HDPE trubek SSZ: </t>
  </si>
  <si>
    <t>34573153-R</t>
  </si>
  <si>
    <t>komora přístupová kabelovodu z HDPE 1695x1100x760mm</t>
  </si>
  <si>
    <t xml:space="preserve">- dodávka kabelové komory pro spojkování kabelů a HDPE trubek SSZ: </t>
  </si>
  <si>
    <t>34573158-R</t>
  </si>
  <si>
    <t>víko přístupové komory kabelovodu 1100x1695 ocelový rám pro zádlažbu žulovými kostkami</t>
  </si>
  <si>
    <t>220182031</t>
  </si>
  <si>
    <t>Zatažení optického kabelu do ochranné HDPE trubky</t>
  </si>
  <si>
    <t>- zatažení 12vl. optického kabelu mezi O103 a optickou spojkou v kabelové komoře CETIN:</t>
  </si>
  <si>
    <t>- zatažení 12vl. optického kabelu mezi O103 a optickou spojkou v plastové kabelové komoře BKOM:</t>
  </si>
  <si>
    <t>34123070-R</t>
  </si>
  <si>
    <t>Optický kabel A-DF(ZN)2Y-1x12E9/125</t>
  </si>
  <si>
    <t>- dodávka 12vl. optického kabelu mezi O103 a optickou spojkou v kabelové komoře CETIN:</t>
  </si>
  <si>
    <t>- dodávka 12vl. optického kabelu mezi O103 a optickou spojkou v plastové kabelové komoře BKOM:</t>
  </si>
  <si>
    <t>2*15</t>
  </si>
  <si>
    <t>- pokládka kabelu FTP cat6a z řadiče do rozvaděče O103:</t>
  </si>
  <si>
    <t>- pokládka kabelů FTP cat6a z rozvaděče O103 k dohledovým kamerám na stožárech SSZ č. 1, 4 a 5:</t>
  </si>
  <si>
    <t>3*15</t>
  </si>
  <si>
    <t>- pokládka kabelů FTP cat6a z rozvaděče O103 k dohledovým kamerám na trakčním stožáru DPMB č. 24/13/74/80:</t>
  </si>
  <si>
    <t>2*15*1,05</t>
  </si>
  <si>
    <t>- pokládka kabelu FTP cat6a z řadiče do rozvaděče O103 - včetně 5%  prořezu:</t>
  </si>
  <si>
    <t>- pokládka kabelů FTP cat6a z rozvaděče O103 k dohledovým kamerám na stožárech SSZ č. 1, 4 a 5 - včetně 5%  prořezu: - včetně 5%  prořezu:</t>
  </si>
  <si>
    <t>3*15*1,05</t>
  </si>
  <si>
    <t>- pokládka kabelů FTP cat6a z rozvaděče O103 k dohledovým kamerám na trakčním stožáru DPMB č. 24/13/74/80 - včetně 5%  prořezu:</t>
  </si>
  <si>
    <t>- pokládka HDPE trubek 32/27 ve volném terénu - přeložka trasy do O103:</t>
  </si>
  <si>
    <t>5*15+5</t>
  </si>
  <si>
    <t>- pokládka HDPE trubek 40/33 ve volném terénu mezi plastovou kabelovou komorou BKOM a rozvaděčem O103:</t>
  </si>
  <si>
    <t>- kontrola tlakutěsnosti trasy HDPE trubek 40/33 - přímo zadané množství:</t>
  </si>
  <si>
    <t>(5*15+5)*0,001</t>
  </si>
  <si>
    <t>2*15*0,001</t>
  </si>
  <si>
    <t>- dodávka HDPE trubek 32/27 ve volném terénu - přeložka trasy do O103:</t>
  </si>
  <si>
    <t>34571802</t>
  </si>
  <si>
    <t>chránička optického kabelu HDPE jednoplášťová bezhalogenová D 40/33mm</t>
  </si>
  <si>
    <t>- dodávka HDPE trubek 40/33 ve volném terénu mezi plastovou kabelovou komorou BKOM a rozvaděčem O103:</t>
  </si>
  <si>
    <t>220182093</t>
  </si>
  <si>
    <t>Ukončení optického kabelu v optorozvaděči pro SZZ se závěrečným měřením s 6 optickými vlákny</t>
  </si>
  <si>
    <t>- ukončení 6vl. optického kabelu v optickém rozvaděči O103:</t>
  </si>
  <si>
    <t>220182095</t>
  </si>
  <si>
    <t>Ukončení optického kabelu v optorozvaděči pro SZZ se závěrečným měřením s 12 optickými vlákny</t>
  </si>
  <si>
    <t>- ukončení 12vl. optického kabelu v optické spojce v kabelové komoře CETIN:</t>
  </si>
  <si>
    <t>- ukončení 12vl. optického kabelu v optickém rozvaděči O103:</t>
  </si>
  <si>
    <t>220182202</t>
  </si>
  <si>
    <t>Montáž spojky optického kabelu venkovní s 12 vlákny</t>
  </si>
  <si>
    <t>- montáž optické spojky v plastové kabelové komoře CETIN:</t>
  </si>
  <si>
    <t>- montáž optické spojky v plastové kabelové komoře BKOM:</t>
  </si>
  <si>
    <t>35436070-R</t>
  </si>
  <si>
    <t>venkovní optická spojka pro 12 vláken</t>
  </si>
  <si>
    <t>- dodávka optické spojky osazené v plastové kabelové komoře BKOM:</t>
  </si>
  <si>
    <t>220182511</t>
  </si>
  <si>
    <t>Komplexní vyzkoušení úseku optického kabelu pro 2 vlnové délky s 8 vlákny</t>
  </si>
  <si>
    <t>- měření na 12vl. páteřním optickém kabelu v optickém rozvaděči O103 (dva směry O102 - O103 a O103 - O104):</t>
  </si>
  <si>
    <t>- měření na 6vl. optickém kabelu v optickém rozvaděči O103 (O103 - O9.03):</t>
  </si>
  <si>
    <t>7*0,1</t>
  </si>
  <si>
    <t>220960182</t>
  </si>
  <si>
    <t>Montáž řadiče včetně usazení, zatažení kabelů do řadiče, připojení uzemnění přes šest světelných skupin</t>
  </si>
  <si>
    <t>- montáž řadiče - přímo zadané:</t>
  </si>
  <si>
    <t>404611203-R</t>
  </si>
  <si>
    <t>Základový rám pod řadič - plastový</t>
  </si>
  <si>
    <t>- dodávka základového rámu pod řadič SSZ - přímo zadané:</t>
  </si>
  <si>
    <t>228110153</t>
  </si>
  <si>
    <t>Odpojení kabelu ze závěru nebo rozvaděče celoplastového bez pancíře se zářezovými svorkovnicemi do 40 žil</t>
  </si>
  <si>
    <t>- odpojení stávajících koordinačních kabelů TCEPKPFLE 10x4x0,8 v rozvaděči R103:</t>
  </si>
  <si>
    <t>228110158</t>
  </si>
  <si>
    <t>Odpojení kabelu ze závěru nebo rozvaděče celoplastového bez pancíře se zářezovými svorkovnicemi do 400 žil</t>
  </si>
  <si>
    <t>- odpojení stávajících koordinačních kabelů TCEPKPFLE 100x4x0,8 v rozvaděči R103:</t>
  </si>
  <si>
    <t>228110187</t>
  </si>
  <si>
    <t>Demontáž prvků pro zařízení montážního rámu</t>
  </si>
  <si>
    <t>- demontáž stávajících montážních rámů (rozpojovací svorkovnice nedemontovat ( v rozvaděči R103:</t>
  </si>
  <si>
    <t>228182031</t>
  </si>
  <si>
    <t>Vytažení optického kabelu včetně snesení a svinutí do kotouče nebo na buben a naložení na dopravní prostředek z ochranné HDPE trubky</t>
  </si>
  <si>
    <t>- vytažení 12vl. optického kabelu mezi O103 a optickou spojkou v kabelové komoře CETIN:</t>
  </si>
  <si>
    <t>228182031-R</t>
  </si>
  <si>
    <t>Vytažení FTP kabelu včetně snesení a svinutí do kotouče nebo na buben a naložení na dopravní prostředek z ochranné HDPE trubky</t>
  </si>
  <si>
    <t>- vytažení FTP kabelů z HDPE trubky:</t>
  </si>
  <si>
    <t>60+80</t>
  </si>
  <si>
    <t>228182202</t>
  </si>
  <si>
    <t>Demontáž spojky optického kabelu venkovní s 12 vlákny</t>
  </si>
  <si>
    <t>- demontáž optické spojky v kabelové komoře CETIN:</t>
  </si>
  <si>
    <t>228110192</t>
  </si>
  <si>
    <t>Demontáž kabelové skříně se soklem</t>
  </si>
  <si>
    <t>- demontáž rozvaděče R103:</t>
  </si>
  <si>
    <t>- demontáž rozvaděče O103:</t>
  </si>
  <si>
    <t>228960182</t>
  </si>
  <si>
    <t>Demontáž řadiče včetně vytažení kabelů z řadiče a odpojení uzemnění přes šest světelných skupin</t>
  </si>
  <si>
    <t>- demontáž řadiče SSZ:</t>
  </si>
  <si>
    <t>- výkop pro základ pro rozvaděč R103 - Úvoz:</t>
  </si>
  <si>
    <t>- výkop pro základ pro rozvaděč O103 - Úvoz:</t>
  </si>
  <si>
    <t>460531811</t>
  </si>
  <si>
    <t>Osazení kabelové komory z plastů vyříznutí otvoru ve stěně kabelové komory HDPE</t>
  </si>
  <si>
    <t xml:space="preserve">- vyříznutí otvorů do kabelové komory pro spojkování kabelů a HDPE trubek SSZ: </t>
  </si>
  <si>
    <t>2*17</t>
  </si>
  <si>
    <t>- pro betonový základ řadiče SSZ:</t>
  </si>
  <si>
    <t>0,8*1,5*1,0</t>
  </si>
  <si>
    <t>- pro betonový základ rozvaděče R103:</t>
  </si>
  <si>
    <t>- pro betonový základ rozvaděče O103:</t>
  </si>
  <si>
    <t>- bednění betonového základu řadiče SSZ:</t>
  </si>
  <si>
    <t>(2*(0,8*1)+2*(1,5*1))</t>
  </si>
  <si>
    <t>- bednění betonového základu rozvaděče R103:</t>
  </si>
  <si>
    <t>- bednění betonového základu rozvaděče O103:</t>
  </si>
  <si>
    <t>- bourání betonového základu řadiče SSZ:</t>
  </si>
  <si>
    <t>- bourání betonového základu rozvaděče R103:</t>
  </si>
  <si>
    <t>- bourání betonového základu rozvaděče O103:</t>
  </si>
  <si>
    <t>SO 301 - Kanalizace</t>
  </si>
  <si>
    <t xml:space="preserve">    11 - Zemní práce - hloubené vykopávky</t>
  </si>
  <si>
    <t xml:space="preserve">    12 - Zemní práce - štoly</t>
  </si>
  <si>
    <t xml:space="preserve">    13 - Zemní práce - těžní šachty</t>
  </si>
  <si>
    <t xml:space="preserve">    99 - Přesun hmot</t>
  </si>
  <si>
    <t xml:space="preserve">      9 -  Ostatní konstrukce, bourání</t>
  </si>
  <si>
    <t xml:space="preserve">    715 - Izolace proti chemickým vlivům</t>
  </si>
  <si>
    <t>Zemní práce - hloubené vykopávky</t>
  </si>
  <si>
    <t>113107531</t>
  </si>
  <si>
    <t>Odstranění podkladu z betonu prostého tl přes 100 do 150 mm při překopech strojně pl přes 15 m2</t>
  </si>
  <si>
    <t>919735123</t>
  </si>
  <si>
    <t>Řezání stávajícího betonového krytu hl přes 100 do 150 mm</t>
  </si>
  <si>
    <t>Vodorovná doprava suti z kusových materiálů do 1 km</t>
  </si>
  <si>
    <t>Příplatek ZKD 1 km u vodorovné dopravy suti z kusových materiálů</t>
  </si>
  <si>
    <t>4,951*9 "Přepočtené koeficientem množství</t>
  </si>
  <si>
    <t>997221615.1</t>
  </si>
  <si>
    <t>Poplatek za uložení na skládce (skládkovné) stavebního odpadu betonového (dlažba, obrubníky, podklad beton.)</t>
  </si>
  <si>
    <t>vlastní</t>
  </si>
  <si>
    <t>113107522</t>
  </si>
  <si>
    <t>Odstranění podkladu z kameniva drceného tl přes 100 do 200 mm při překopech strojně pl přes 15 m2</t>
  </si>
  <si>
    <t>130,142*9 "Přepočtené koeficientem množství</t>
  </si>
  <si>
    <t>997221655.1</t>
  </si>
  <si>
    <t>Poplatek za skládku suti z komunikací s příměsí     (bez živice)</t>
  </si>
  <si>
    <t>113107544</t>
  </si>
  <si>
    <t>Odstranění podkladu živičných tl přes 150 do 200 mm při překopech strojně pl přes 15 m2</t>
  </si>
  <si>
    <t>" konstrukce 11 - vozovka JV8 - AB+OK - 90+70(mm) "</t>
  </si>
  <si>
    <t>" stoka Š1919413 - Š1 "     1,3*117,0</t>
  </si>
  <si>
    <t>" šachta Š33+Š34 "     2,5*2,5*2</t>
  </si>
  <si>
    <t>919735114</t>
  </si>
  <si>
    <t>Řezání stávajícího živičného krytu hl přes 150 do 200 mm</t>
  </si>
  <si>
    <t>" stoka Š1919413 - Š1 "     2*117,0</t>
  </si>
  <si>
    <t>" šachta Š33+Š34 "     4*2,5*2-1,3*4</t>
  </si>
  <si>
    <t>" konstrukce 13 - AB+ACL+ACP - 30+70+100(mm) "</t>
  </si>
  <si>
    <t>" stoka Š17-Š35059 "     1,9*(5,0-3,1/2)</t>
  </si>
  <si>
    <t>" šachta Š35059 "     3,1*2,8</t>
  </si>
  <si>
    <t>" stoka Š17-Š35059 "     2*(5,0-3,1/2)</t>
  </si>
  <si>
    <t>" šachta Š35059 "     2*(3,1+2,8)-1,9</t>
  </si>
  <si>
    <t>113107545</t>
  </si>
  <si>
    <t>Odstranění podkladu živičných tl přes 200 do 250 mm při překopech strojně pl přes 15 m2</t>
  </si>
  <si>
    <t>" konstrukce 10 - vozovka JV7 - AB+OK - 70+150(mm) "</t>
  </si>
  <si>
    <t>" jáma "</t>
  </si>
  <si>
    <t>" stoka Š1631033-Š6 "     2,26*23,0</t>
  </si>
  <si>
    <t>Mezisoučet</t>
  </si>
  <si>
    <t>" rýha "</t>
  </si>
  <si>
    <t>" stoka Š6-Š62 "     1,65*(34,0-2,0-2,0/2)</t>
  </si>
  <si>
    <t>" šachty Š61+Š62 "     2,0*2,2*2</t>
  </si>
  <si>
    <t>" stoka Š1919413 - Š1 "     1,3*(10,0-2,5/2)</t>
  </si>
  <si>
    <t>" šachta Š35 "     2,5*2,5/2</t>
  </si>
  <si>
    <t>919735115</t>
  </si>
  <si>
    <t>Řezání stávajícího živičného krytu hl přes 200 do 250 mm</t>
  </si>
  <si>
    <t>" stoka Š1631033-Š6 "     2*23,0</t>
  </si>
  <si>
    <t>" stoka Š6-Š62 "     2*(34,0-2,0-2,0/2)</t>
  </si>
  <si>
    <t>" šachty Š61+Š62 "     2*(2,0+2,2)*2-1,65*4</t>
  </si>
  <si>
    <t>" stoka Š1919413 - Š1 "     2*(10,0-2,5/2)</t>
  </si>
  <si>
    <t>" šachta Š35 "     2,5+2*2,5/2-1,3</t>
  </si>
  <si>
    <t>113107546</t>
  </si>
  <si>
    <t>Odstranění podkladu živičných tl přes 250 do 300 mm při překopech strojně pl přes 15 m2</t>
  </si>
  <si>
    <t>" konstrukce 12 - vozovka JV9 - AB+OK - 60+220(mm) "</t>
  </si>
  <si>
    <t>" stoka Š1919413 - Š1 "     1,3*100,0</t>
  </si>
  <si>
    <t>" šachta Š31+Š32 "     2,5*2,5*2</t>
  </si>
  <si>
    <t>919735116</t>
  </si>
  <si>
    <t>Řezání stávajícího živičného krytu hl přes 250 do 300 mm</t>
  </si>
  <si>
    <t>" stoka Š1919413 - Š1 "     2*100,0</t>
  </si>
  <si>
    <t>" šachta Š31+Š32 "     4*2,5*2-1,3*4</t>
  </si>
  <si>
    <t>255,541*9 "Přepočtené koeficientem množství</t>
  </si>
  <si>
    <t>997221645.1</t>
  </si>
  <si>
    <t>Poplatek za skládku suti z komunikací s příměsí  - živice</t>
  </si>
  <si>
    <t>115101201</t>
  </si>
  <si>
    <t>Čerpání vody na dopravní výšku do 10 m průměrný přítok do 500 l/min</t>
  </si>
  <si>
    <t>" čerpání splaškových vod "</t>
  </si>
  <si>
    <t>" Úvoz (2l/s) "     2856</t>
  </si>
  <si>
    <t>" Husova-Joštova (2l/s) "     216</t>
  </si>
  <si>
    <t>115101202</t>
  </si>
  <si>
    <t>Čerpání vody na dopravní výšku do 10 m průměrný přítok přes 500 do 1 000 l/min</t>
  </si>
  <si>
    <t>" Úvoz-Údolní (10l/s) "     1848</t>
  </si>
  <si>
    <t>115101203</t>
  </si>
  <si>
    <t>Čerpání vody na dopravní výšku do 10 m průměrný přítok přes 1 000 do 2 000 l/min</t>
  </si>
  <si>
    <t>" Joštova - Obilní trh (20l/s) "     3696</t>
  </si>
  <si>
    <t>" Obilní trh - Úvoz (20l/s) "     4704</t>
  </si>
  <si>
    <t>115101301</t>
  </si>
  <si>
    <t>Pohotovost čerpací soupravy pro dopravní výšku do 10 m přítok do 500 l/min</t>
  </si>
  <si>
    <t>den</t>
  </si>
  <si>
    <t>115101302</t>
  </si>
  <si>
    <t>Pohotovost čerpací soupravy pro dopravní výšku do 10 m přítok přes 500 do 1 000 l/min</t>
  </si>
  <si>
    <t>115101303</t>
  </si>
  <si>
    <t>Pohotovost čerpací soupravy pro dopravní výšku do 10 m přítok přes 1 000 do 2 000 l/min</t>
  </si>
  <si>
    <t>119001401</t>
  </si>
  <si>
    <t>Dočasné zajištění potrubí ocelového nebo litinového DN do 200 mm</t>
  </si>
  <si>
    <t>" v jámě "</t>
  </si>
  <si>
    <t xml:space="preserve">" voda "  </t>
  </si>
  <si>
    <t>" Š163033-Š6 "     2,26*15</t>
  </si>
  <si>
    <t>" Š6-Š16 "     2,02*13</t>
  </si>
  <si>
    <t xml:space="preserve">" plyn "   </t>
  </si>
  <si>
    <t>" Š6-Š16 "     2,02*2</t>
  </si>
  <si>
    <t>" v rýze "</t>
  </si>
  <si>
    <t>" Š6-Š62 "     1,65*2</t>
  </si>
  <si>
    <t>" Š17-Š35059 "     1,9*7</t>
  </si>
  <si>
    <t>" Š1919613-Š1 "     1,3*6</t>
  </si>
  <si>
    <t>" Š163033-Š6 "     2,26*1</t>
  </si>
  <si>
    <t>" Š6-Š62 "     1,65*1</t>
  </si>
  <si>
    <t>" Š1919613-Š1 "     1,3*2</t>
  </si>
  <si>
    <t>119001402</t>
  </si>
  <si>
    <t>Dočasné zajištění potrubí ocelového nebo litinového DN přes 200 do 500 mm</t>
  </si>
  <si>
    <t>" Š163033-Š6 "     2,26*2</t>
  </si>
  <si>
    <t>119001418.1</t>
  </si>
  <si>
    <t>Dočasné zajištění potrubí vejčitých stok kolektorů betonových nebo ŽB všech rozměrů</t>
  </si>
  <si>
    <t>" Š6-Š16 "     2,02*6</t>
  </si>
  <si>
    <t>" Š17-Š35059 "     1,9*1</t>
  </si>
  <si>
    <t>" Š1919613-Š1 "     1,3*5</t>
  </si>
  <si>
    <t>119001421</t>
  </si>
  <si>
    <t>Dočasné zajištění kabelů a kabelových tratí ze 3 volně ložených kabelů</t>
  </si>
  <si>
    <t>" kusy "</t>
  </si>
  <si>
    <t>" Š163033-Š6 "     18</t>
  </si>
  <si>
    <t>" Š6-Š16 "     40</t>
  </si>
  <si>
    <t>" Š6-Š62 "     6</t>
  </si>
  <si>
    <t>" Š17-Š35059 "     4</t>
  </si>
  <si>
    <t>" Š1919613-Š1 "     24</t>
  </si>
  <si>
    <t>" v metrech "</t>
  </si>
  <si>
    <t>" Š163033-Š6 "     2,26*18</t>
  </si>
  <si>
    <t>" Š6-Š16 "     2,02*40</t>
  </si>
  <si>
    <t>" Š6-Š62 "     1,65*6</t>
  </si>
  <si>
    <t>" Š17-Š35059 "     1,9*4</t>
  </si>
  <si>
    <t>" Š1919613-Š1 "     1,3*24</t>
  </si>
  <si>
    <t>139001101</t>
  </si>
  <si>
    <t>Příplatek za ztížení vykopávky v blízkosti podzemního vedení</t>
  </si>
  <si>
    <t>131113712</t>
  </si>
  <si>
    <t>Hloubení zapažených jam v nesoudržných horninách třídy těžitelnosti I skupiny 1 a 2 ručně</t>
  </si>
  <si>
    <t>131213712</t>
  </si>
  <si>
    <t>Hloubení zapažených jam v nesoudržných horninách třídy těžitelnosti I skupiny 3 ručně</t>
  </si>
  <si>
    <t>131313712</t>
  </si>
  <si>
    <t>Hloubení zapažených jam v nesoudržných horninách třídy těžitelnosti II skupiny 4 ručně</t>
  </si>
  <si>
    <t>132112222</t>
  </si>
  <si>
    <t>Hloubení zapažených rýh šířky do 2000 mm v nesoudržných horninách třídy těžitelnosti I skupiny 1 a 2 ručně</t>
  </si>
  <si>
    <t>132212222</t>
  </si>
  <si>
    <t>Hloubení zapažených rýh šířky do 2000 mm v nesoudržných horninách třídy těžitelnosti I skupiny 3 ručně</t>
  </si>
  <si>
    <t>132312222</t>
  </si>
  <si>
    <t>Hloubení zapažených rýh šířky do 2000 mm v nesoudržných horninách třídy těžitelnosti II skupiny 4 ručně</t>
  </si>
  <si>
    <t>132154206</t>
  </si>
  <si>
    <t>Hloubení zapažených rýh š do 2000 mm v hornině třídy těžitelnosti I skupiny 1 a 2 objem do 5000 m3</t>
  </si>
  <si>
    <t>132254206</t>
  </si>
  <si>
    <t>Hloubení zapažených rýh š do 2000 mm v hornině třídy těžitelnosti I skupiny 3 objem do 5000 m3</t>
  </si>
  <si>
    <t>132354206</t>
  </si>
  <si>
    <t>Hloubení zapažených rýh š do 2000 mm v hornině třídy těžitelnosti II skupiny 4 objem do 5000 m3</t>
  </si>
  <si>
    <t>133154102</t>
  </si>
  <si>
    <t>Hloubení šachet zapažených v hornině třídy těžitelnosti I skupiny 1 a 2 objem do 50 m3</t>
  </si>
  <si>
    <t>133254102</t>
  </si>
  <si>
    <t>Hloubení šachet zapažených v hornině třídy těžitelnosti I skupiny 3 objem do 50 m3</t>
  </si>
  <si>
    <t>133354102</t>
  </si>
  <si>
    <t>Hloubení šachet zapažených v hornině třídy těžitelnosti II skupiny 4 objem do 50 m3</t>
  </si>
  <si>
    <t>151201102</t>
  </si>
  <si>
    <t>Zřízení zátažného pažení a rozepření stěn rýh hl přes 2 do 4 m</t>
  </si>
  <si>
    <t>" stoka Š6 - Š62 "</t>
  </si>
  <si>
    <t>2*(3,54+3,61)/2*(38,0-32,0-2,0/2*2)</t>
  </si>
  <si>
    <t>" odpočet povrchů TT "     -2*0,4*(4,0-2,8/2)</t>
  </si>
  <si>
    <t>" stoka Š17 - Š35059 vč. odpočtu povrchů TT "</t>
  </si>
  <si>
    <t>2*((3,89+3,97)/2-0,4)*(130,5-5,0-113,0-2,1/2)</t>
  </si>
  <si>
    <t>" stoka Š1919413 - Š1 "</t>
  </si>
  <si>
    <t>2*(3,56+3,85)/2*(39,5-2,5/2)</t>
  </si>
  <si>
    <t>" šachty Š31-Š35 "    3,88*2,5*4</t>
  </si>
  <si>
    <t>" šachty Š61,Š62 "     (3,88+3,95)*(2,0+2,2)*2</t>
  </si>
  <si>
    <t>" šachty Š18-Š20 "     (4,52+4,19-0,4*2)*(2,1+2,5)*2</t>
  </si>
  <si>
    <t>" šachta Š35059 "     4,4*(3,1+2,8)*2</t>
  </si>
  <si>
    <t>" šachta Š16.1 "     4,95*(2,1+3,3)*2</t>
  </si>
  <si>
    <t>151201112</t>
  </si>
  <si>
    <t>Odstranění zátažného pažení a rozepření stěn rýh hl přes 2 do 4 m</t>
  </si>
  <si>
    <t>151201103</t>
  </si>
  <si>
    <t>Zřízení zátažného pažení a rozepření stěn rýh hl přes 4 do 8 m</t>
  </si>
  <si>
    <t>151201113</t>
  </si>
  <si>
    <t>Odstranění zátažného pažení a rozepření stěn rýh hl přes 4 do 8 m</t>
  </si>
  <si>
    <t>131151207</t>
  </si>
  <si>
    <t>Hloubení jam zapažených v hornině třídy těžitelnosti I skupiny 1 a 2 objem přes 5000 m3 strojně</t>
  </si>
  <si>
    <t>131251207</t>
  </si>
  <si>
    <t>Hloubení jam zapažených v hornině třídy těžitelnosti I skupiny 3 objem přes 5000 m3 strojně</t>
  </si>
  <si>
    <t>131351207</t>
  </si>
  <si>
    <t>Hloubení jam zapažených v hornině třídy těžitelnosti II skupiny 4 objem přes 5000 m3 strojně</t>
  </si>
  <si>
    <t>151201202</t>
  </si>
  <si>
    <t>Zřízení zátažného pažení stěn výkopu hl přes 4 do 8 m</t>
  </si>
  <si>
    <t>" stoka Š1631033 - Š6 "</t>
  </si>
  <si>
    <t>2*(5,48+5,41)/2*13,3</t>
  </si>
  <si>
    <t>2*(5,41+5,39)/2*(23,0-13,3)</t>
  </si>
  <si>
    <t>" stoka Š1631033 - Š6 vč. odpočtu povrchů TT "</t>
  </si>
  <si>
    <t>2*((5,39+5,35)/2-0,4)*(32,56-23,0-8,18/2)</t>
  </si>
  <si>
    <t>2*((5,35+4,98)/2-0,4)*(84,0-32,56-8,18/2-2,1/2)</t>
  </si>
  <si>
    <t>2*((4,98+4,59)/2-0,4)*(134,0-84,0-2,1/2*2)</t>
  </si>
  <si>
    <t>2*((4,59+4,45)/2-0,4)*(157,24-134,0-2,1/2*2)</t>
  </si>
  <si>
    <t>2*((4,45+4,39)/2-0,4)*(182,0-157,24-2,1/2*2)</t>
  </si>
  <si>
    <t>2*((4,39+4,33)/2-0,4)*(236,0-182,0-2,1/2-2,8/2)</t>
  </si>
  <si>
    <t>" stoka Š6 - Š16 vč. odpočtu povrchů TT "</t>
  </si>
  <si>
    <t>2*((4,31+4,22)/2-0,4)*(33,0-2,8/2-2,1/2)</t>
  </si>
  <si>
    <t>2*((4,22+4,16)/2-0,4)*(66,0-33,0-2,1/2*2)</t>
  </si>
  <si>
    <t>2*((4,16+4,16)/2-0,4)*(84,0-66,0-2,1/2*2)</t>
  </si>
  <si>
    <t>2*((4,16+4,19)/2-0,4)*(102,0-84,0-2,1/2*2)</t>
  </si>
  <si>
    <t>2*((4,19+4,29)/2-0,4)*(149,0-102,0-2,1/2*2)</t>
  </si>
  <si>
    <t>2*((4,29+4,35)/2-0,4)*(201,0-149,0-2,1/2-2,6/2)</t>
  </si>
  <si>
    <t>2*((4,35+4,38)/2-0,4)*(243,0-201,0-2,6/2-2,1/2)</t>
  </si>
  <si>
    <t>2*((4,38+4,42)/2-0,4)*(290,0-243,0-2,1/2*2)</t>
  </si>
  <si>
    <t>2*((4,42+4,59)/2-0,4)*(336,0-290,0-2,1/2*2)</t>
  </si>
  <si>
    <t>2*((4,59+4,65)/2-0,4)*(348,0-336,0-2,1/2-3,78/2)</t>
  </si>
  <si>
    <t>(4,52+4,46*2+4,5+4,6+4,67+4,72+4,89-0,4*8)*(2,1+2,6)*2</t>
  </si>
  <si>
    <t>" šachty Š1 "     (5,79-0,4)*(8,18+2,7)*2</t>
  </si>
  <si>
    <t>" šachty Š2-Š5 "     (5,28+4,89+4,75+4,69-0,4*4)*(2,1+2,8)*2</t>
  </si>
  <si>
    <t>" šachty Š6 "     (4,63-0,4)*2,8*4</t>
  </si>
  <si>
    <t xml:space="preserve">" šachty Š7-Š11, Š13-Š15 "  </t>
  </si>
  <si>
    <t>" šachty Š12 "     (4,64-0,4)*2,6*4</t>
  </si>
  <si>
    <t>151201212</t>
  </si>
  <si>
    <t>Odstranění pažení stěn zátažného hl přes 4 do 8 m</t>
  </si>
  <si>
    <t>151201302</t>
  </si>
  <si>
    <t>Zřízení rozepření stěn při pažení zátažném hl přes 4 do 8 m</t>
  </si>
  <si>
    <t>151201312</t>
  </si>
  <si>
    <t>Odstranění rozepření stěn při pažení zátažném hl přes 4 do 8 m</t>
  </si>
  <si>
    <t>154067341.1</t>
  </si>
  <si>
    <t>Konstrukce výstroje šachet netypová dočasně suchá montáž  (j.c. bez nákladů na báňské normy)</t>
  </si>
  <si>
    <t xml:space="preserve">" profilu I č.200 "     </t>
  </si>
  <si>
    <t>" Š1 "     4164,18</t>
  </si>
  <si>
    <t>" Š2 "     1734,06</t>
  </si>
  <si>
    <t>" Š3 "     1477,72</t>
  </si>
  <si>
    <t>" Š4 "     1477,72</t>
  </si>
  <si>
    <t>" Š5 "     1477,72</t>
  </si>
  <si>
    <t>" Š6 "     1698,64</t>
  </si>
  <si>
    <t>" Š7 "     1414,6</t>
  </si>
  <si>
    <t>" Š8 "     1414,6</t>
  </si>
  <si>
    <t>" Š9 "     1414,6</t>
  </si>
  <si>
    <t>" Š10 "     1414,6</t>
  </si>
  <si>
    <t>" Š11 "     1414,6</t>
  </si>
  <si>
    <t>" Š12 "     1572,4</t>
  </si>
  <si>
    <t>" Š13 "     1414,6</t>
  </si>
  <si>
    <t>" Š14 "     1414,6</t>
  </si>
  <si>
    <t>" Š15 "     1414,6</t>
  </si>
  <si>
    <t>" Š16.1 "     1635,52</t>
  </si>
  <si>
    <t>" Š18 "     1383,04</t>
  </si>
  <si>
    <t>" Š19 "     1383,04</t>
  </si>
  <si>
    <t>" Š20 "     1383,04</t>
  </si>
  <si>
    <t>" Š35059 "     1793,32</t>
  </si>
  <si>
    <t>" Š61 "     1089,88</t>
  </si>
  <si>
    <t>" Š62 "     1089,88</t>
  </si>
  <si>
    <t>" závěsy "</t>
  </si>
  <si>
    <t>" Š1 "     150,8</t>
  </si>
  <si>
    <t>" Š2 "     150,8</t>
  </si>
  <si>
    <t>" Š3 "     120,64</t>
  </si>
  <si>
    <t>" Š4 "     120,64</t>
  </si>
  <si>
    <t>" Š5 "     120,64</t>
  </si>
  <si>
    <t>" Š6 "     120,64</t>
  </si>
  <si>
    <t>" Š7 "     120,64</t>
  </si>
  <si>
    <t>" Š8 "     120,64</t>
  </si>
  <si>
    <t>" Š9 "     120,64</t>
  </si>
  <si>
    <t>" Š10 "     120,64</t>
  </si>
  <si>
    <t>" Š11 "     120,64</t>
  </si>
  <si>
    <t>" Š12 "     120,64</t>
  </si>
  <si>
    <t>" Š13 "     120,64</t>
  </si>
  <si>
    <t>" Š14 "     120,64</t>
  </si>
  <si>
    <t>" Š15 "     120,64</t>
  </si>
  <si>
    <t>" Š16.1 "     120,64</t>
  </si>
  <si>
    <t>" Š18 "     120,64</t>
  </si>
  <si>
    <t>" Š19 "     120,64</t>
  </si>
  <si>
    <t>" Š20 "     120,64</t>
  </si>
  <si>
    <t>" Š35059 "     120,64</t>
  </si>
  <si>
    <t>" Š61 "     90,48</t>
  </si>
  <si>
    <t>" Š62 "     90,48</t>
  </si>
  <si>
    <t>13010722.1</t>
  </si>
  <si>
    <t>ocel profilová jakost S235JR (11 375) průřez I (IPN) 200  -  započítat obratovost</t>
  </si>
  <si>
    <t>13010299.1</t>
  </si>
  <si>
    <t>tyč ocelová plochá jakost S235JR (11 375)závěsy  -  započítat obratovost</t>
  </si>
  <si>
    <t>154067342.1</t>
  </si>
  <si>
    <t>Konstrukce výstroje šachet netypová dočasně suchá demontáž  (j.c. bez nákladů na báňské normy)</t>
  </si>
  <si>
    <t>162751117</t>
  </si>
  <si>
    <t>Vodorovné přemístění přes 9 000 do 10000 m výkopku/sypaniny z horniny třídy těžitelnosti I skupiny 1 až 3</t>
  </si>
  <si>
    <t>162751137</t>
  </si>
  <si>
    <t>Vodorovné přemístění přes 9 000 do 10000 m výkopku/sypaniny z horniny třídy těžitelnosti II skupiny 4 a 5</t>
  </si>
  <si>
    <t>171201221.1</t>
  </si>
  <si>
    <t>Poplatek za skládku zeminy tř.1-4 s příměsí</t>
  </si>
  <si>
    <t>171201221.5</t>
  </si>
  <si>
    <t>Poplatek za skládku výkopu - navážka</t>
  </si>
  <si>
    <t>58331201.1</t>
  </si>
  <si>
    <t>zhutněný zásyp náhradním zásypovým materiálem  (plná frakce)</t>
  </si>
  <si>
    <t>162251102</t>
  </si>
  <si>
    <t>Vodorovné přemístění přes 20 do 50 m výkopku/sypaniny z horniny třídy těžitelnosti I skupiny 1 až 3</t>
  </si>
  <si>
    <t>175151101</t>
  </si>
  <si>
    <t>Obsypání potrubí strojně sypaninou bez prohození, uloženou do 3 m</t>
  </si>
  <si>
    <t>Zemní práce - štoly</t>
  </si>
  <si>
    <t>142174111.1</t>
  </si>
  <si>
    <t>Ražení štol bez trhaviny l do 200 m průřez přes 1,5 do 4 m2 vybourání železobeton. stávající konstrukce</t>
  </si>
  <si>
    <t>" vybourání stáv. stoky -křížení "</t>
  </si>
  <si>
    <t>" ve štole "</t>
  </si>
  <si>
    <t>" Š16-Š161 - DN700/1050 "          (1,063-0,563)*1,6</t>
  </si>
  <si>
    <t>" Š16-Š162 - DN500/750 "          (0,572-0,287)*1,6</t>
  </si>
  <si>
    <t>" dle TZ, kap. 5.4 "</t>
  </si>
  <si>
    <t>" DN500/750 "          (0,572-0,287)*6,0</t>
  </si>
  <si>
    <t>" DN600/900 "          (0,798-0,413)*1,5</t>
  </si>
  <si>
    <t>" DN800/1200 "          (1,343-0,735)*2,0</t>
  </si>
  <si>
    <t>163333511.1</t>
  </si>
  <si>
    <t>Vodorovné přemístění suti v hoře do 200 m</t>
  </si>
  <si>
    <t>161152111</t>
  </si>
  <si>
    <t>Svislé přemístění rubaniny v hoře z hloubky do 15 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</si>
  <si>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</si>
  <si>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</si>
  <si>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</si>
  <si>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</si>
  <si>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997013869.1</t>
  </si>
  <si>
    <t>Poplatek za skládku suti vybouraných hmot s příměsí</t>
  </si>
  <si>
    <t>142164111</t>
  </si>
  <si>
    <t>Ražení štol bez trhaviny l do 200 m průřez přes 1,5 do 4 m2 I stupeň ražnosti suchá</t>
  </si>
  <si>
    <t>142164121</t>
  </si>
  <si>
    <t>Ražení štol bez trhaviny l do 200 m průřez přes 4 do 8 m2 I stupeň ražnosti suchá</t>
  </si>
  <si>
    <t>154063111.1</t>
  </si>
  <si>
    <t>Pažení výrubu štol trvale ocelové suchá l do 200 m pažnice</t>
  </si>
  <si>
    <t>154064111</t>
  </si>
  <si>
    <t>Zapažení výrubu štol dočasně fošny suchá l do 200 m</t>
  </si>
  <si>
    <t>154064611</t>
  </si>
  <si>
    <t>Odpažení výrubu štol dočasně fošny suchá l do 200 m</t>
  </si>
  <si>
    <t>216902111</t>
  </si>
  <si>
    <t>Očištění nezapaženého dna štol</t>
  </si>
  <si>
    <t>154066111</t>
  </si>
  <si>
    <t>Nosná konstrukce výstroje štol typová K l do 200 m trvale suchá</t>
  </si>
  <si>
    <t>154066121</t>
  </si>
  <si>
    <t>Montáž nosné konstrukce výstroje štol netypové l do 200 m trvale suchá</t>
  </si>
  <si>
    <t>13010822.3</t>
  </si>
  <si>
    <t>ocel profilová jakost S235JR (11 375) průřez U (UPN) 160</t>
  </si>
  <si>
    <t>1332106901</t>
  </si>
  <si>
    <t>tyč ocelová plochá, značka oceli S 235 JR, 63x8 mm</t>
  </si>
  <si>
    <t>154066921.1</t>
  </si>
  <si>
    <t>Zámečnická konstrukce - distanční ocel. rozpěra ve štole</t>
  </si>
  <si>
    <t>154264130.1</t>
  </si>
  <si>
    <t>Zajištění výrubu štol zakládkou betonem a výplňová injektáž l do 200 m suchá</t>
  </si>
  <si>
    <t>589323100.1</t>
  </si>
  <si>
    <t>směs - cemen (50kg) bentonit (2,5kg) písek (31,25kg) voda (58 litrů)</t>
  </si>
  <si>
    <t>222113149</t>
  </si>
  <si>
    <t>Příplatek za provrtání ocelové pažnice</t>
  </si>
  <si>
    <t>154902301.1</t>
  </si>
  <si>
    <t>Svorníky BOLTEX  v provedení PAKRAN 5A -  vrty montáž dodávka zajištění svorníku, injektování aktivace, dodávka injekážní (cement 1140kg, bentonit 54kg, olastifikátor 6kg voda 800 litrů)- komplet</t>
  </si>
  <si>
    <t>360341213</t>
  </si>
  <si>
    <t>Zajištění výrubu l do 200 m sucho betonem tl přes 50 do 100 mm s výztuží</t>
  </si>
  <si>
    <t>360366111</t>
  </si>
  <si>
    <t>Výztuž stříkaného betonu svařovanou sítí l do 200 m suchá</t>
  </si>
  <si>
    <t>163333511</t>
  </si>
  <si>
    <t>Vodorovné přemístění rubaniny v hoře do 200 m suchá</t>
  </si>
  <si>
    <t>162751157</t>
  </si>
  <si>
    <t>Vodorovné přemístění přes 9 000 do 10000 m výkopku/sypaniny z horniny třídy těžitelnosti III skupiny 6 a 7</t>
  </si>
  <si>
    <t>212755214.1</t>
  </si>
  <si>
    <t>Trativody z drenážních trubek plastových flexibilních D 100 mm lože (100/150mm) vč. příplatku za práci ve štole</t>
  </si>
  <si>
    <t>242111111</t>
  </si>
  <si>
    <t>Osazení pláště kopané studny z betonových skruží celokruhových DN 0,8 m</t>
  </si>
  <si>
    <t>" čerpací jímky šachet "     0,6</t>
  </si>
  <si>
    <t>59223860</t>
  </si>
  <si>
    <t>skruž betonová středová pro uliční vpusť 450x195x50mm</t>
  </si>
  <si>
    <t>0,5*2,02 "Přepočtené koeficientem množství</t>
  </si>
  <si>
    <t>Zemní práce - těžní šachty</t>
  </si>
  <si>
    <t>113107322</t>
  </si>
  <si>
    <t>Odstranění podkladu z kameniva drceného tl přes 100 do 200 mm strojně pl do 50 m2</t>
  </si>
  <si>
    <t>2,784*9 "Přepočtené koeficientem množství</t>
  </si>
  <si>
    <t>113107342</t>
  </si>
  <si>
    <t>Odstranění podkladu živičného tl přes 50 do 100 mm strojně pl do 50 m2</t>
  </si>
  <si>
    <t>" konstrukce 7 - vozovka - JV2 - AB - 100mm "</t>
  </si>
  <si>
    <t>" Š161 "     4,8</t>
  </si>
  <si>
    <t>" Š162 "     4,8</t>
  </si>
  <si>
    <t>113107347.1</t>
  </si>
  <si>
    <t>Odstranění podkladu živičného tl přes 300 do 350 mm strojně pl do 50 m2</t>
  </si>
  <si>
    <t>919735113</t>
  </si>
  <si>
    <t>Řezání stávajícího živičného krytu hl přes 100 do 150 mm</t>
  </si>
  <si>
    <t>" Š161 "     (2,02+2,22)*2</t>
  </si>
  <si>
    <t>" Š162 "     (2,02+2,22)*2</t>
  </si>
  <si>
    <t>10,138*9 "Přepočtené koeficientem množství</t>
  </si>
  <si>
    <t>144161111</t>
  </si>
  <si>
    <t>Ražení šachet svislých hl do 15 m I stupeň ražnosti suchá průřez do 10 m2</t>
  </si>
  <si>
    <t>144161112</t>
  </si>
  <si>
    <t>Ražení šachet svislých hl do 15 m I stupeň ražnosti suchá průřez přes 10 do 40 m2</t>
  </si>
  <si>
    <t>144491111.1</t>
  </si>
  <si>
    <t>Ražení šachet svislých - příplatek za výkop v ochranném pásu inženýrských sítí</t>
  </si>
  <si>
    <t>" Š161 "     4,8*4,3*0,3</t>
  </si>
  <si>
    <t>" Š162 "     4,8*4,47*0,5</t>
  </si>
  <si>
    <t>144161111.1</t>
  </si>
  <si>
    <t>Ražení šachet svislých - bourání konstrukcí při výkopu šachty</t>
  </si>
  <si>
    <t>" DN500/750 "          (0,572-0,287)*1,5</t>
  </si>
  <si>
    <t>" DN500/750 "          (0,572-0,287)*1,5*2,4</t>
  </si>
  <si>
    <t>" DN600/900 "          (0,798-0,413)*1,5*2,4</t>
  </si>
  <si>
    <t>" DN800/1200 "          (1,343-0,735)*2,0*2,4</t>
  </si>
  <si>
    <t>133402910.1</t>
  </si>
  <si>
    <t>Příplatek za zbudování ochranného zábradlí žebříků odpočívadel ochraného povalu z fošen aj.</t>
  </si>
  <si>
    <t>" šachty Š16,17,161,162 "          4</t>
  </si>
  <si>
    <t>154065421</t>
  </si>
  <si>
    <t>Pažení výrubu šachty ocelové pažnice do 1 roku suchá</t>
  </si>
  <si>
    <t>" výměra = plocha pažení "</t>
  </si>
  <si>
    <t>" plocha pažnic zvětšená  pro překrytí pažnic je započtena v jednotkové ceně "</t>
  </si>
  <si>
    <t>" Š16 "       (4,95+0,3+0,2)*(4,28+3,68)*2</t>
  </si>
  <si>
    <t>" Š17 "       (4,79+0,3+0,1)*3,08*4</t>
  </si>
  <si>
    <t>" Š161 "       (4,3+0,3+0,1)*(2,22+2,02)*2</t>
  </si>
  <si>
    <t>" Š162 "       (4,47+0,3+0,1)*(2,22+2,02)*2</t>
  </si>
  <si>
    <t>154065521</t>
  </si>
  <si>
    <t>Odpažení výrubu šachty ocelové pažnice suchá</t>
  </si>
  <si>
    <t>154067341</t>
  </si>
  <si>
    <t>Konstrukce výstroje šachet netypová dočasně suchá montáž</t>
  </si>
  <si>
    <t>" č. profilu I č.240 "</t>
  </si>
  <si>
    <t>" Š16 "        4519,9</t>
  </si>
  <si>
    <t>" Š17 "       3115,4</t>
  </si>
  <si>
    <t>" č. profilu I č.160 "</t>
  </si>
  <si>
    <t>" Š16 "        1136,9-263,2</t>
  </si>
  <si>
    <t>" Š17 "        1152,0-278,2</t>
  </si>
  <si>
    <t>" č. profilu U č.160 "</t>
  </si>
  <si>
    <t>" Š16 "        263,2</t>
  </si>
  <si>
    <t>" Š17 "        278,2</t>
  </si>
  <si>
    <t>" pásovina 80/6 "</t>
  </si>
  <si>
    <t>" Š16 "     289,5</t>
  </si>
  <si>
    <t>" Š17 "     289,5</t>
  </si>
  <si>
    <t>" Š161 "     265,4</t>
  </si>
  <si>
    <t>" Š162 "     265,4</t>
  </si>
  <si>
    <t>13010726.1</t>
  </si>
  <si>
    <t>ocel profilová jakost S235JR (11 375) průřez I (IPN) 240  -  započítat obratovost</t>
  </si>
  <si>
    <t>13010718.1</t>
  </si>
  <si>
    <t>ocel profilová jakost S235JR (11 375) průřez I (IPN) 160  -  započítat obratovost</t>
  </si>
  <si>
    <t>13010822.1</t>
  </si>
  <si>
    <t>ocel profilová jakost S235JR (11 375) průřez U (UPN) 160  -  započítat obratovost</t>
  </si>
  <si>
    <t>13010268.1</t>
  </si>
  <si>
    <t>tyč ocelová plochá jakost S235JR (11 375) 80x6mm  -  započítat obratovost</t>
  </si>
  <si>
    <t>154067342</t>
  </si>
  <si>
    <t>Konstrukce výstroje šachet netypová dočasně suchá demontáž</t>
  </si>
  <si>
    <t>369316111.1</t>
  </si>
  <si>
    <t>Zakládka pažení šachty z betonu prostého za rubem pažnice vč. provrtání otvoru</t>
  </si>
  <si>
    <t>" Š16 "       6,4</t>
  </si>
  <si>
    <t>" Š17 "       4,8</t>
  </si>
  <si>
    <t>" Š161 "       3,0</t>
  </si>
  <si>
    <t>" Š162 "       3,2</t>
  </si>
  <si>
    <t>584121108.1</t>
  </si>
  <si>
    <t>Panel osazený do písku pro podložení nosníků ocelových rámů šachet na terénu - potřebné zemní práce lože osazení panelu demontáž odvoz M+D (započítat obratovost panelů)</t>
  </si>
  <si>
    <t>" podložená ramena šachty  Š16+Š17+Š161+Š162 "     4*4</t>
  </si>
  <si>
    <t>167151101</t>
  </si>
  <si>
    <t>Nakládání výkopku z hornin třídy těžitelnosti I skupiny 1 až 3 do 100 m3</t>
  </si>
  <si>
    <t>154902212.1</t>
  </si>
  <si>
    <t>Svorník SN25 jehla D32mm dl. 2,5m vč. všech potřebných prací</t>
  </si>
  <si>
    <t>" kotvení ocel. nosníků šachta Š16 "     2*3*3</t>
  </si>
  <si>
    <t>" svorníky - šachty Š16 "     2*3*3</t>
  </si>
  <si>
    <t>216906111</t>
  </si>
  <si>
    <t>Očištění nezapaženého dna šachet</t>
  </si>
  <si>
    <t>" šachty "</t>
  </si>
  <si>
    <t>" Š16 "     16,7</t>
  </si>
  <si>
    <t>" Š17 "     9,9</t>
  </si>
  <si>
    <t>221211112</t>
  </si>
  <si>
    <t>Vrty přenosnými kladivy D do 56 mm úklon do 90° hl do 10 m hor. II</t>
  </si>
  <si>
    <t>221211113</t>
  </si>
  <si>
    <t>Vrty přenosnými kladivy D do 56 mm úklon do 90° hl do 10 m hor. III</t>
  </si>
  <si>
    <t>288</t>
  </si>
  <si>
    <t>145</t>
  </si>
  <si>
    <t>221211114</t>
  </si>
  <si>
    <t>Vrty přenosnými kladivy D do 56 mm úklon do 90° hl do 10 m hor. IV</t>
  </si>
  <si>
    <t>290</t>
  </si>
  <si>
    <t>451573111</t>
  </si>
  <si>
    <t>Lože pod potrubí otevřený výkop ze štěrkopísku</t>
  </si>
  <si>
    <t>292</t>
  </si>
  <si>
    <t>147</t>
  </si>
  <si>
    <t>294</t>
  </si>
  <si>
    <t>296</t>
  </si>
  <si>
    <t>149</t>
  </si>
  <si>
    <t>452111111</t>
  </si>
  <si>
    <t>Osazení betonových pražců otevřený výkop pl do 25000 mm2</t>
  </si>
  <si>
    <t>298</t>
  </si>
  <si>
    <t>59223603.1</t>
  </si>
  <si>
    <t>podkladek pod trouby kamenina DN 400-500</t>
  </si>
  <si>
    <t>300</t>
  </si>
  <si>
    <t>182*1,01 "Přepočtené koeficientem množství</t>
  </si>
  <si>
    <t>151</t>
  </si>
  <si>
    <t>452112112.1</t>
  </si>
  <si>
    <t>Osazení betonových prstenců nebo rámů v do 100 mm přetmelení spár</t>
  </si>
  <si>
    <t>302</t>
  </si>
  <si>
    <t>" dle výpisu šachet "     4+10+1+14</t>
  </si>
  <si>
    <t>59224184</t>
  </si>
  <si>
    <t>prstenec šachtový vyrovnávací betonový 625x120x40mm</t>
  </si>
  <si>
    <t>304</t>
  </si>
  <si>
    <t>153</t>
  </si>
  <si>
    <t>59224185</t>
  </si>
  <si>
    <t>prstenec šachtový vyrovnávací betonový 625x120x60mm</t>
  </si>
  <si>
    <t>306</t>
  </si>
  <si>
    <t>59224176</t>
  </si>
  <si>
    <t>prstenec šachtový vyrovnávací betonový 625x120x80mm</t>
  </si>
  <si>
    <t>308</t>
  </si>
  <si>
    <t>155</t>
  </si>
  <si>
    <t>59224187</t>
  </si>
  <si>
    <t>prstenec šachtový vyrovnávací betonový 625x120x100mm</t>
  </si>
  <si>
    <t>310</t>
  </si>
  <si>
    <t>452112122.1</t>
  </si>
  <si>
    <t>Osazení betonových prstenců nebo rámů v do 200 mm přetmelení spár</t>
  </si>
  <si>
    <t>312</t>
  </si>
  <si>
    <t>157</t>
  </si>
  <si>
    <t>59224188</t>
  </si>
  <si>
    <t>prstenec šachtový vyrovnávací betonový 625x120x120mm</t>
  </si>
  <si>
    <t>314</t>
  </si>
  <si>
    <t>452386111</t>
  </si>
  <si>
    <t>Vyrovnávací prstence z betonu prostého tř. C 25/30 v do 100 mm</t>
  </si>
  <si>
    <t>316</t>
  </si>
  <si>
    <t>159</t>
  </si>
  <si>
    <t>318</t>
  </si>
  <si>
    <t>452311192</t>
  </si>
  <si>
    <t>Příplatek ke zřizování podkladních desek z betonu prostého za práce ve štole</t>
  </si>
  <si>
    <t>320</t>
  </si>
  <si>
    <t>161</t>
  </si>
  <si>
    <t>564861011.1</t>
  </si>
  <si>
    <t>Provizorní kryt ze štěrku 200mm</t>
  </si>
  <si>
    <t>322</t>
  </si>
  <si>
    <t>324</t>
  </si>
  <si>
    <t>163</t>
  </si>
  <si>
    <t>326</t>
  </si>
  <si>
    <t>823441211.1</t>
  </si>
  <si>
    <t>Montáž potrubí z trub vejčitých ŽB s integrovaným pryžovým těsněním a čedičovou výstelkou otevřený výkop sklon do 20 % DN 600/900 přetmelení spár</t>
  </si>
  <si>
    <t>328</t>
  </si>
  <si>
    <t>" vč. tmelení spáry spoje a otvorů pro DH úchyty "</t>
  </si>
  <si>
    <t>" nátěr úchytů DH antikorózní barvou výplň místo úchytů mazaninou "</t>
  </si>
  <si>
    <t xml:space="preserve">" výpis materiálu, TZ "     </t>
  </si>
  <si>
    <t>" Š6-Š62 "     38,0</t>
  </si>
  <si>
    <t>" délka stoky "     38,0-2,8/2-2,0-2,0/2</t>
  </si>
  <si>
    <t>" délka potrubí "     38,0-1,7/2-1,0-1,0/2</t>
  </si>
  <si>
    <t>165</t>
  </si>
  <si>
    <t>59223044</t>
  </si>
  <si>
    <t>trouba ŽB vejčitá hrdlová s čedičovou výstelkou 60x90cm</t>
  </si>
  <si>
    <t>330</t>
  </si>
  <si>
    <t>35,65*1,01 "Přepočtené koeficientem množství</t>
  </si>
  <si>
    <t>823491263.1</t>
  </si>
  <si>
    <t>Potrubí z trub polymerbetonových vejčitých DN 1200/1800 (délka 2,5m) vč. přetmelení vnitřních spár tmelem (každý třetí spoj - flexibilní)  M+D</t>
  </si>
  <si>
    <t>332</t>
  </si>
  <si>
    <t>" vč. tmelení spáry spoje "</t>
  </si>
  <si>
    <t>" tmel k těsnění - spotřeba 5kg na šířku spáry 10mm (tmel GI 168)"</t>
  </si>
  <si>
    <t>" tmel k těsnění flexibilní - spotřeba 3,6kg na šířku spáry 10mm (CarboLan) "</t>
  </si>
  <si>
    <t>" Š631033-Š6 "     236,0</t>
  </si>
  <si>
    <t xml:space="preserve">" délka stoky "     </t>
  </si>
  <si>
    <t>236,0-1,3-8,18-2,1*4-2,8/2</t>
  </si>
  <si>
    <t xml:space="preserve">" délka potrubí "     </t>
  </si>
  <si>
    <t>236,0-1,0+1,7/2</t>
  </si>
  <si>
    <t>167</t>
  </si>
  <si>
    <t>823491263.7</t>
  </si>
  <si>
    <t>Potrubí z trub polymerbetonových vejčitých DN 1200/1800 - příplatek za úpravu trub v šachtě</t>
  </si>
  <si>
    <t>334</t>
  </si>
  <si>
    <t xml:space="preserve">" stoka Š631033-Š6 "     </t>
  </si>
  <si>
    <t>" šachta Š631033 "     0,3</t>
  </si>
  <si>
    <t>" šachta Š2-Š5 "     1,0*4</t>
  </si>
  <si>
    <t>" šachta Š6 "     1,7</t>
  </si>
  <si>
    <t>823491261.1</t>
  </si>
  <si>
    <t>Potrubí z trub polymerbetonových vejčitých DN 1000/1500 (délka 3m) vč. přetmelení vnitřních spár tmelem  (každý třetí spoj - flexibilní)    M+D</t>
  </si>
  <si>
    <t>336</t>
  </si>
  <si>
    <t>" tmel k těsnění - spotřeba 3,5kg na šířku spáry 10mm (tmel GI 168)"</t>
  </si>
  <si>
    <t>" tmel k těsnění flexibilní - spotřeba 2,6kg na šířku spáry 10mm (CarboLan) "</t>
  </si>
  <si>
    <t>" Š6-Š16 "     348,0</t>
  </si>
  <si>
    <t>348,0-2,8/2-2,1*8-2,6-3,78/2</t>
  </si>
  <si>
    <t>348,0-1,7/2+2,6/2</t>
  </si>
  <si>
    <t>169</t>
  </si>
  <si>
    <t>823491261.9</t>
  </si>
  <si>
    <t>Potrubí z trub polymerbetonových vejčitých DN 1000/1500 - příplatek za úpravu trub v šachtě</t>
  </si>
  <si>
    <t>338</t>
  </si>
  <si>
    <t xml:space="preserve">" stoka Š6-Š16 "     </t>
  </si>
  <si>
    <t>" šachta Š7-Š11, Š13-Š15 "     1,0*8</t>
  </si>
  <si>
    <t>" šachta Š12 "     1,5</t>
  </si>
  <si>
    <t>" šachta Š16 "     2,6</t>
  </si>
  <si>
    <t>823471211.1</t>
  </si>
  <si>
    <t>Montáž potrubí z trub vejčitých ŽB s integrovaným pryžovým těsněním a čedičovou výstelkou otevřený výkop sklon do 20 % DN 800/1200 přetmelení spár</t>
  </si>
  <si>
    <t>340</t>
  </si>
  <si>
    <t>" Š16-Š17 "     37,0</t>
  </si>
  <si>
    <t>" délka stoky "     37,0-2,6/2-1,0-1,0/2</t>
  </si>
  <si>
    <t>171</t>
  </si>
  <si>
    <t>59222138</t>
  </si>
  <si>
    <t>trouba ŽB vejčitá hrdlová s čedičovou výstelkou 80x120cm</t>
  </si>
  <si>
    <t>342</t>
  </si>
  <si>
    <t>34,2*1,01 "Přepočtené koeficientem množství</t>
  </si>
  <si>
    <t>344</t>
  </si>
  <si>
    <t>" Š16-Š161 "     23,5</t>
  </si>
  <si>
    <t>" délka stoky "     23,5-3,1/2-1,0/2</t>
  </si>
  <si>
    <t>173</t>
  </si>
  <si>
    <t>346</t>
  </si>
  <si>
    <t>21,45*1,01 "Přepočtené koeficientem množství</t>
  </si>
  <si>
    <t>823421211.1</t>
  </si>
  <si>
    <t>Montáž potrubí z trub vejčitých ŽB s integrovaným pryžovým těsněním a čedičovou výstelkou otevřený výkop sklon do 20 % DN 500/750 přetmelení spár</t>
  </si>
  <si>
    <t>348</t>
  </si>
  <si>
    <t>" Š16-Š162 "     23,5</t>
  </si>
  <si>
    <t>175</t>
  </si>
  <si>
    <t>59223038</t>
  </si>
  <si>
    <t>trouba ŽB vejčitá hrdlová s čedičovou výstelkou 50x75cm</t>
  </si>
  <si>
    <t>350</t>
  </si>
  <si>
    <t>823311192</t>
  </si>
  <si>
    <t>Příplatek za práci na potrubí z trub vejčitých ŽB ve štole DN 500/750 až 800/1200</t>
  </si>
  <si>
    <t>352</t>
  </si>
  <si>
    <t>177</t>
  </si>
  <si>
    <t>354</t>
  </si>
  <si>
    <t>" Š17-Š35059 "     130,5</t>
  </si>
  <si>
    <t>" délka stoky "     130,5-3,08/2-2,1*3-3,1/2</t>
  </si>
  <si>
    <t>" délka potrubí "     130,5-1,0/2-1,0*3-2,0/2</t>
  </si>
  <si>
    <t>356</t>
  </si>
  <si>
    <t>126*1,01 "Přepočtené koeficientem množství</t>
  </si>
  <si>
    <t>179</t>
  </si>
  <si>
    <t>831392121</t>
  </si>
  <si>
    <t>Montáž potrubí z trub kameninových hrdlových s integrovaným těsněním výkop sklon do 20 % DN 400</t>
  </si>
  <si>
    <t>358</t>
  </si>
  <si>
    <t>" Š1919413-Š1 "     233,7</t>
  </si>
  <si>
    <t>" délka stoky "     233,7-2,1/2-1,3*5-2,05/2</t>
  </si>
  <si>
    <t>" délka potrubí "     233,7-1,5/2-1,0*5-1,3/2</t>
  </si>
  <si>
    <t>59710701</t>
  </si>
  <si>
    <t>trouba kameninová glazovaná DN 400 dl 2,50m spojovací systém C Třida 160</t>
  </si>
  <si>
    <t>360</t>
  </si>
  <si>
    <t>227,3*1,015 "Přepočtené koeficientem množství</t>
  </si>
  <si>
    <t>181</t>
  </si>
  <si>
    <t>837314111.3</t>
  </si>
  <si>
    <t>Odbočka pro přípojky napojovací kus kamenina DN150 dl.0,3m s hrdlem, navrtávka do stěny polymerbeto. potrubí, vsazení, těsnění, přetmelení spár M+D</t>
  </si>
  <si>
    <t>362</t>
  </si>
  <si>
    <t>" přípojky kp, TT, UV "</t>
  </si>
  <si>
    <t>" stoka DN1200/1800 "     9+3</t>
  </si>
  <si>
    <t>" stoka DN1000/1500 "     7+19+4</t>
  </si>
  <si>
    <t>837314121.3</t>
  </si>
  <si>
    <t>Odbočka pro přípojky napojovací kus kamenina DN200 dl.0,3m s hrdlem, navrtávka do polymerbet. potrubí, vsazení, těsnění, přetmelení spár M+D</t>
  </si>
  <si>
    <t>364</t>
  </si>
  <si>
    <t>" stoka DN1200/1800 "     18+17</t>
  </si>
  <si>
    <t>" stoka DN1000/1500 "     11+1</t>
  </si>
  <si>
    <t>183</t>
  </si>
  <si>
    <t>837314131.3</t>
  </si>
  <si>
    <t>Odbočka pro přípojky napojovací kus kamenina DN250 dl.0,3m s hrdlem, navrtávka do polymerbet. potrubí, vsazení, těsnění , přetmelení spár M+D</t>
  </si>
  <si>
    <t>366</t>
  </si>
  <si>
    <t>" přípojky kp "</t>
  </si>
  <si>
    <t>" stoka DN1200/1800 "     2</t>
  </si>
  <si>
    <t>837314141.3</t>
  </si>
  <si>
    <t>Odbočka pro přípojky napojovací kus kamenina DN300 dl.0,3m s hrdlem, navrtávka do polymerbet. potrubí, vsazení, těsnění, přetmelení spár M+D</t>
  </si>
  <si>
    <t>368</t>
  </si>
  <si>
    <t>" stoka DN1200/1800 "     3</t>
  </si>
  <si>
    <t>" stoka DN1000/1500 "     2</t>
  </si>
  <si>
    <t>837314111.1</t>
  </si>
  <si>
    <t>Odbočka pro přípojky napojovací kus kamenina DN150 dl.0,3m s hrdlem, navrtávka do ŽB potrubí, vsazení, těsnění, přetmelení spár M+D</t>
  </si>
  <si>
    <t>370</t>
  </si>
  <si>
    <t>" přípojky kp +UV + TT "</t>
  </si>
  <si>
    <t>" stoka DN600/900 "     1</t>
  </si>
  <si>
    <t>" stoka DN800/1200 "     4+6+2</t>
  </si>
  <si>
    <t>837314111.5</t>
  </si>
  <si>
    <t>Odbočka pro přípojky ve štole napojovací kus kamenina DN150 dl.0,3m s hrdlem, navrtávka do stěny polymerbeto. potrubí, vsazení, těsnění, přetmelení spár M+D</t>
  </si>
  <si>
    <t>372</t>
  </si>
  <si>
    <t>" přípojky kp +UV ve štole "</t>
  </si>
  <si>
    <t>" stoka  DN500/750 "     1+1</t>
  </si>
  <si>
    <t>" stoka DN800/1200 "     1</t>
  </si>
  <si>
    <t>187</t>
  </si>
  <si>
    <t>837314121.1</t>
  </si>
  <si>
    <t>Odbočka pro přípojky napojovací kus kamenina DN200 dl.0,3m s hrdlem, navrtávka do ŽB potrubí, vsazení, těsnění, přetmelení spár M+D</t>
  </si>
  <si>
    <t>374</t>
  </si>
  <si>
    <t>" stoka DN800/1200 "     8</t>
  </si>
  <si>
    <t>837314121.5</t>
  </si>
  <si>
    <t>Odbočka pro přípojky ve štole napojovací kus kamenina DN200 dl.0,3m s hrdlem, navrtávka do ŽB potrubí, vsazení, těsnění, přetmelení spár M+D</t>
  </si>
  <si>
    <t>376</t>
  </si>
  <si>
    <t>" přípojky kp ve štole "</t>
  </si>
  <si>
    <t>" stoka DN500/750 "     2</t>
  </si>
  <si>
    <t>189</t>
  </si>
  <si>
    <t>" přípojky kp, UV, TT "</t>
  </si>
  <si>
    <t>" stoka DN400 "     13+10</t>
  </si>
  <si>
    <t>" stoka štola DN800/1200 "     1</t>
  </si>
  <si>
    <t>" stoka štola DN600/900 "     1</t>
  </si>
  <si>
    <t>" stoka štola DN500/750 "     1+1</t>
  </si>
  <si>
    <t>59711852</t>
  </si>
  <si>
    <t>ucpávka kameninová glazovaná DN 150 spojovací systém F</t>
  </si>
  <si>
    <t>380</t>
  </si>
  <si>
    <t>191</t>
  </si>
  <si>
    <t>382</t>
  </si>
  <si>
    <t>" stoka DN400 "     6</t>
  </si>
  <si>
    <t>" stoka štola DN500/750 "     2</t>
  </si>
  <si>
    <t>59711854</t>
  </si>
  <si>
    <t>ucpávka kameninová glazovaná DN 200 spojovací systém C, tř.160</t>
  </si>
  <si>
    <t>384</t>
  </si>
  <si>
    <t>193</t>
  </si>
  <si>
    <t>837262292</t>
  </si>
  <si>
    <t>Příplatek za montáž tvarovek kameninových jednoosých s integrovaným těsněním ve štole DN od 100 do 300</t>
  </si>
  <si>
    <t>386</t>
  </si>
  <si>
    <t>" DN150 "</t>
  </si>
  <si>
    <t>" DN200 "</t>
  </si>
  <si>
    <t>837362221</t>
  </si>
  <si>
    <t>Montáž kameninových tvarovek jednoosých s integrovaným těsněním otevřený výkop DN 250</t>
  </si>
  <si>
    <t>388</t>
  </si>
  <si>
    <t>195</t>
  </si>
  <si>
    <t>59711856</t>
  </si>
  <si>
    <t>ucpávka kameninová glazovaná DN 250 spojovací systém C, tř.160</t>
  </si>
  <si>
    <t>390</t>
  </si>
  <si>
    <t>837372221</t>
  </si>
  <si>
    <t>Montáž kameninových tvarovek jednoosých s integrovaným těsněním otevřený výkop DN 300</t>
  </si>
  <si>
    <t>392</t>
  </si>
  <si>
    <t>197</t>
  </si>
  <si>
    <t>59711859</t>
  </si>
  <si>
    <t>ucpávka kameninová glazovaná DN 300 spojovací systém F, tř.160</t>
  </si>
  <si>
    <t>394</t>
  </si>
  <si>
    <t>837391221</t>
  </si>
  <si>
    <t>Montáž kameninových tvarovek odbočných s integrovaným těsněním otevřený výkop DN 400</t>
  </si>
  <si>
    <t>396</t>
  </si>
  <si>
    <t>" DN150 - kp+ UV "     13+10</t>
  </si>
  <si>
    <t>" DN200 - kp "     6</t>
  </si>
  <si>
    <t>199</t>
  </si>
  <si>
    <t>59711790</t>
  </si>
  <si>
    <t>odbočka kameninová glazovaná jednoduchá kolmá DN 400/150 dl 1000mm spojovací systém C/F tř.160/-</t>
  </si>
  <si>
    <t>398</t>
  </si>
  <si>
    <t>59711798.1</t>
  </si>
  <si>
    <t>odbočka kameninová glazovaná jednoduchá kolmá DN 400/200</t>
  </si>
  <si>
    <t>400</t>
  </si>
  <si>
    <t>201</t>
  </si>
  <si>
    <t>402</t>
  </si>
  <si>
    <t>" přípojky kamenina DN400 "     13+10</t>
  </si>
  <si>
    <t>59710842</t>
  </si>
  <si>
    <t>trouba kameninová glazovaná zkrácená DN 150 dl 60(75)cm spojovací systém F</t>
  </si>
  <si>
    <t>404</t>
  </si>
  <si>
    <t>203</t>
  </si>
  <si>
    <t>406</t>
  </si>
  <si>
    <t>" přípojky kamenina DN400 "     6</t>
  </si>
  <si>
    <t>59710843.3</t>
  </si>
  <si>
    <t>trouba kameninová glazovaná zkrácená DN 200 dl 60(75)cm třída 160 spojovací systém F,C</t>
  </si>
  <si>
    <t>408</t>
  </si>
  <si>
    <t>205</t>
  </si>
  <si>
    <t>899623141</t>
  </si>
  <si>
    <t>Obetonování potrubí nebo zdiva stok betonem prostým tř. C 12/15 v otevřeném výkopu</t>
  </si>
  <si>
    <t>410</t>
  </si>
  <si>
    <t>899910201.1</t>
  </si>
  <si>
    <t>Zalití potrubí cementopopílkovou suspenzí vč. bednění a utěsnění všech otvorů stok, potrubí odboček vč. zajištění trouby stoky proti vyplavání</t>
  </si>
  <si>
    <t>412</t>
  </si>
  <si>
    <t>207</t>
  </si>
  <si>
    <t>899910201.3</t>
  </si>
  <si>
    <t>Zalití potrubí cementopopílkovou suspenzí - příplatek za práci ve štole</t>
  </si>
  <si>
    <t>414</t>
  </si>
  <si>
    <t>894201131.1</t>
  </si>
  <si>
    <t>Dno šachet tl nad 200 mm z ŽB tř. C 30/37-XC4-XA1</t>
  </si>
  <si>
    <t>416</t>
  </si>
  <si>
    <t>" Š1 "     0,3*2,7*8,2*1,035</t>
  </si>
  <si>
    <t>" Š2-5 "     0,1*2,1*2,8*4*1,035</t>
  </si>
  <si>
    <t>" Š6 "     0,3*2,3*2,3*1,035</t>
  </si>
  <si>
    <t>" Š7-Š15(mimo Š12) "     0,3*2,1*2,6*8*1,035</t>
  </si>
  <si>
    <t>" Š12 "     0,3*2,6*2,6*1,035</t>
  </si>
  <si>
    <t>" Š16 "     0,3*3,78*4,28*1,035</t>
  </si>
  <si>
    <t>" Š16.1 "     0,3*2,1*3,3*1,035</t>
  </si>
  <si>
    <t>" Š17 "     0,3*3,08*3,08*1,035</t>
  </si>
  <si>
    <t>" Š18-Š20 "     0,3*2,1*2,5*3*1,035</t>
  </si>
  <si>
    <t>" Š35059 "     0,3*3,1*2,8*1,035</t>
  </si>
  <si>
    <t>" Š61 "     0,3*2,0*2,2*1,035</t>
  </si>
  <si>
    <t>" Š62 "     0,3*2,0*2,2*1,035</t>
  </si>
  <si>
    <t>" Š161 "     0,3*2,02*2,22*1,035</t>
  </si>
  <si>
    <t>" Š162 "     0,3*2,02*2,22*1,035</t>
  </si>
  <si>
    <t>209</t>
  </si>
  <si>
    <t>894302162.1</t>
  </si>
  <si>
    <t>Stěny šachet tl nad 200 mm ze ŽB tř. C 30/37-XC4-XA1</t>
  </si>
  <si>
    <t>418</t>
  </si>
  <si>
    <t xml:space="preserve">" Š1 "     </t>
  </si>
  <si>
    <t>2,5*(2,7*8,2-1,6*(8,2-0,25-2-0,3*2))*1,035</t>
  </si>
  <si>
    <t>" DN1200/1800 "     -(0,25+0,3)*2,477*2*1,035</t>
  </si>
  <si>
    <t xml:space="preserve">" Š2-5 "  </t>
  </si>
  <si>
    <t>2,3*(2,1*2,8-1,7*1,0)*4*1,035</t>
  </si>
  <si>
    <t>" DN1200/1800 "     -(0,25+0,3)*2,477*2*4*1,035</t>
  </si>
  <si>
    <t xml:space="preserve">" Š6 "    </t>
  </si>
  <si>
    <t>2,3*(2,3*2,3-1,7*1,7)*1,035</t>
  </si>
  <si>
    <t>" DN1200/1800 "     -(0,25+0,3)*2,477*1,035</t>
  </si>
  <si>
    <t>" DN1000/1500 "     -(0,25+0,3)*1,728*1,035</t>
  </si>
  <si>
    <t>" DN600/900 "     -(0,25+0,3)*0,798*1,035</t>
  </si>
  <si>
    <t xml:space="preserve">" Š7-Š15(mimo Š12) "    </t>
  </si>
  <si>
    <t>2,0*(2,1*2,6-1,5*1,0)*8*1,035</t>
  </si>
  <si>
    <t>" DN1000/1500 "     -(0,25+0,3)*1,728*2*8*1,035</t>
  </si>
  <si>
    <t xml:space="preserve">" Š12 "  </t>
  </si>
  <si>
    <t>2,5*(2,6*2,6-1,5*1,5)*1,035</t>
  </si>
  <si>
    <t>" DN1000/1500 "     -(0,25+0,3)*1,728*2*1,035</t>
  </si>
  <si>
    <t xml:space="preserve">" Š16 "    </t>
  </si>
  <si>
    <t>2,9*(3,78*4,28-2,6*3,1)*1,035</t>
  </si>
  <si>
    <t>" DN1000/1500 "     -(0,29+0,3)*1,728*1,035</t>
  </si>
  <si>
    <t>" DN800/1200 "     -(0,29+0,3)*1,343*1,035</t>
  </si>
  <si>
    <t xml:space="preserve">" Š16.1 "    </t>
  </si>
  <si>
    <t>2,25*(2,1*3,3-2,2*1,0)*1,035</t>
  </si>
  <si>
    <t>" DN800/1200 "     -(0,25+0,3)*1,343*2*1,035</t>
  </si>
  <si>
    <t xml:space="preserve">" Š17 "    </t>
  </si>
  <si>
    <t>1,7*(3,08*3,08-1,0*1,6)*1,035</t>
  </si>
  <si>
    <t>" DN800/1200 "     -(0,29*2+0,3*2+0,9)*1,343*1,035</t>
  </si>
  <si>
    <t xml:space="preserve">" Š18-Š20 "    </t>
  </si>
  <si>
    <t>1,7*(2,1*2,5-1,0*1,4)*3*1,035</t>
  </si>
  <si>
    <t>" DN800/1200 "     -(0,25+0,3)*1,343*2*3*1,035</t>
  </si>
  <si>
    <t xml:space="preserve">" Š35059 "   </t>
  </si>
  <si>
    <t>2,7*(3,1*2,8-2,0*1,7)*1,035</t>
  </si>
  <si>
    <t xml:space="preserve">" Š61 "     </t>
  </si>
  <si>
    <t>1,5*(2,0*2,2-1,0*1,2)*1,035</t>
  </si>
  <si>
    <t xml:space="preserve">" Š62 "     </t>
  </si>
  <si>
    <t>1,8*(2,0*2,2-1,0*1,2)*1,035</t>
  </si>
  <si>
    <t xml:space="preserve">" Š161 "  </t>
  </si>
  <si>
    <t>2,0*(2,02*2,22-1,0*1,2)*1,035</t>
  </si>
  <si>
    <t xml:space="preserve">" Š162 "    </t>
  </si>
  <si>
    <t>894502101</t>
  </si>
  <si>
    <t>Bednění stěn šachet pravoúhlých nebo vícehranných jednostranné</t>
  </si>
  <si>
    <t>420</t>
  </si>
  <si>
    <t>" Š1 "     2,5*(2,7+8,2)*2</t>
  </si>
  <si>
    <t>" Š2-5 "     2,3*(1,7+1,0)*2*4</t>
  </si>
  <si>
    <t>" Š6 "     2,3*2,3*4</t>
  </si>
  <si>
    <t>2,0*(1,5+1,0)*2*8</t>
  </si>
  <si>
    <t>2,5*1,5*4</t>
  </si>
  <si>
    <t>" Š16 "    2,9*(2,6+3,1)*2</t>
  </si>
  <si>
    <t>" Š16.1 "    2,25*(2,2+1,0)*2</t>
  </si>
  <si>
    <t>" Š17 "    1,7*(1,0+1,6)*2</t>
  </si>
  <si>
    <t>" Š18-Š20 "    1,7*(1,0+1,4)*2*3</t>
  </si>
  <si>
    <t>" Š35059 "     2,7*(2,0+1,7)*2</t>
  </si>
  <si>
    <t>" Š61 "     1,5*(1,0+1,2)*2</t>
  </si>
  <si>
    <t>" Š62 "     1,8*(1,0+1,2)*2</t>
  </si>
  <si>
    <t>" Š161 "    2,0*(1,0+1,2)*2</t>
  </si>
  <si>
    <t>" Š162 "    2,0*(1,0+1,2)*2</t>
  </si>
  <si>
    <t>211</t>
  </si>
  <si>
    <t>894608112.1</t>
  </si>
  <si>
    <t>Výztuž šachet z betonářské oceli 10 505 vč. distančních prvků</t>
  </si>
  <si>
    <t>422</t>
  </si>
  <si>
    <t>"  objem betonu "</t>
  </si>
  <si>
    <t>" dno "</t>
  </si>
  <si>
    <t>0,3*2,5*(2,2+8,2-0,25-2-0,3*2)*2*0,2</t>
  </si>
  <si>
    <t>0,3*(2,2+8,2-0,25-2)*0,2</t>
  </si>
  <si>
    <t>0,3*2,3*(2,3+1,0)*2*4*0,2</t>
  </si>
  <si>
    <t>0,3*2,3*1,6*0,2</t>
  </si>
  <si>
    <t>0,3*2,3*(2,3+1,7)*2*0,2</t>
  </si>
  <si>
    <t>0,3*2,3*2,3*0,2</t>
  </si>
  <si>
    <t>0,3*2,0*(2,1+1,0)*2*8*0,2</t>
  </si>
  <si>
    <t>0,3*2,1*1,6*8*0,2</t>
  </si>
  <si>
    <t>0,3*2,5*(2,1+1,5)*2*0,2</t>
  </si>
  <si>
    <t>0,3*2,1*2,1*0,2</t>
  </si>
  <si>
    <t>0,3*2,9*(3,7+2,6)*2*0,2</t>
  </si>
  <si>
    <t>0,3*3,2*3,7*0,2</t>
  </si>
  <si>
    <t>0,3*2,25*(2,8+1,0)*2*0,2</t>
  </si>
  <si>
    <t>0,3*2,8*1,6*0,2</t>
  </si>
  <si>
    <t>0,3*1,7*(2,5+1,0)*2*0,2</t>
  </si>
  <si>
    <t>0,3*1,6*2,5*0,2</t>
  </si>
  <si>
    <t>0,3*1,7*(2,0+1,0)*2*3*0,2</t>
  </si>
  <si>
    <t>0,3*2,0*1,6*3*0,2</t>
  </si>
  <si>
    <t>0,3*2,7*(2,3+2,0)*2*0,2</t>
  </si>
  <si>
    <t>0,3*2,6*2,3*0,2</t>
  </si>
  <si>
    <t>0,3*1,5*(1,8+1,0)*2*0,2</t>
  </si>
  <si>
    <t>0,3*1,8*1,6*0,2</t>
  </si>
  <si>
    <t>0,3*1,8*(1,8+1,0)*2*0,2</t>
  </si>
  <si>
    <t>0,3*2,0*(1,8+1,0)*2*0,2</t>
  </si>
  <si>
    <t>953334119.1</t>
  </si>
  <si>
    <t>Bobtnavý pásek do pracovních spar betonových kcí</t>
  </si>
  <si>
    <t>424</t>
  </si>
  <si>
    <t>" styk stěna/strop "</t>
  </si>
  <si>
    <t>" Š1 "     6,0+8,0+1,9*2+0,3</t>
  </si>
  <si>
    <t>" Š2-5 "     ((1,3+2,0)*2+0,3)*4</t>
  </si>
  <si>
    <t>" Š6 "     2,0*4+0,3</t>
  </si>
  <si>
    <t>" Š7-Š15(mimo Š12) "     2*(1,8+1,3)*8+0,3*8</t>
  </si>
  <si>
    <t>" Š12 "     1,8*4+0,3</t>
  </si>
  <si>
    <t>" Š16 "     (2,9+3,4)*2+0,3</t>
  </si>
  <si>
    <t>" Š16.1 "     (2,5+1,3)*2+0,3</t>
  </si>
  <si>
    <t>" Š17 "     (1,9+1,3)*2+0,3</t>
  </si>
  <si>
    <t>" Š18-Š20 "     (1,7+1,3)*2*3+0,3*3</t>
  </si>
  <si>
    <t>" Š3509 "     (2,0+2,3)*2+0,3</t>
  </si>
  <si>
    <t>" Š61 "     (1,5+1,3)*2+0,3</t>
  </si>
  <si>
    <t>" Š62 "     (1,5+1,3)*2+0,3</t>
  </si>
  <si>
    <t>" Š161 "     (1,5+1,3)*2+0,3</t>
  </si>
  <si>
    <t>" Š162 "     (1,5+1,3)*2+0,3</t>
  </si>
  <si>
    <t>213</t>
  </si>
  <si>
    <t>953334119.3</t>
  </si>
  <si>
    <t>Bobtnavý pásek do pracovních spar betonových kcí vč. lepidla</t>
  </si>
  <si>
    <t>426</t>
  </si>
  <si>
    <t>" styk stěna/potrubí "</t>
  </si>
  <si>
    <t>" Š1631033 "     0,8+2*(0,6+0,15+0,9)</t>
  </si>
  <si>
    <t xml:space="preserve">" DN1200/1800 "     </t>
  </si>
  <si>
    <t>" Š1 "     6,8*2</t>
  </si>
  <si>
    <t>" Š2-5 "     6,8*2*4</t>
  </si>
  <si>
    <t>" Š6 "     6,8</t>
  </si>
  <si>
    <t xml:space="preserve">" DN1000/1500 "     </t>
  </si>
  <si>
    <t>" Š6 "     5,7</t>
  </si>
  <si>
    <t>" Š7-Š15(mimo Š12) "     5,7*2*8</t>
  </si>
  <si>
    <t>" Š12 "     5,7*2</t>
  </si>
  <si>
    <t>" Š16 "     5,7</t>
  </si>
  <si>
    <t xml:space="preserve">" DN800/1200 "     </t>
  </si>
  <si>
    <t>" Š16 "     5,1</t>
  </si>
  <si>
    <t>" Š16.1 "     5,1*2</t>
  </si>
  <si>
    <t>" Š17 "     5,1*2</t>
  </si>
  <si>
    <t>" Š18-Š20 "     5,1*2*3</t>
  </si>
  <si>
    <t>" Š35059 "     5,1*2</t>
  </si>
  <si>
    <t xml:space="preserve">" DN600/900 "     </t>
  </si>
  <si>
    <t>" Š6 "     4,1</t>
  </si>
  <si>
    <t>" Š16 "     4,1</t>
  </si>
  <si>
    <t>" Š61 "     4,1*2</t>
  </si>
  <si>
    <t>" Š62 "     4,1*2</t>
  </si>
  <si>
    <t>" Š161 "     4,1*2</t>
  </si>
  <si>
    <t xml:space="preserve">" DN500/750 "     </t>
  </si>
  <si>
    <t>" Š16 "     3,3</t>
  </si>
  <si>
    <t>" Š162 "     3,3*2</t>
  </si>
  <si>
    <t xml:space="preserve">" DN400 "    </t>
  </si>
  <si>
    <t>" Š1 "     1,7</t>
  </si>
  <si>
    <t>" Š12 "     1,7</t>
  </si>
  <si>
    <t>" Š16.1 "     1,7</t>
  </si>
  <si>
    <t xml:space="preserve">" DN200 "    </t>
  </si>
  <si>
    <t>" Š1 "     1,0</t>
  </si>
  <si>
    <t>894301102.1</t>
  </si>
  <si>
    <t>Těsnící spárový pás</t>
  </si>
  <si>
    <t>428</t>
  </si>
  <si>
    <t>" Š1 "     (2,5+7,7)*2</t>
  </si>
  <si>
    <t>" Š2-5 "     (2,0*1,3)*2*4</t>
  </si>
  <si>
    <t>" Š6 "     2,0*4</t>
  </si>
  <si>
    <t>" Š7-Š15(mimo Š12) "     2*(1,8+1,3)*8</t>
  </si>
  <si>
    <t>" Š12 "     1,8*4</t>
  </si>
  <si>
    <t>" Š16 "     (2,9+3,4)*2</t>
  </si>
  <si>
    <t>" Š16.1 "     (2,5+1,3)*2</t>
  </si>
  <si>
    <t>" Š17 "     (1,9+1,3)*2</t>
  </si>
  <si>
    <t>" Š18-Š20 "     (1,7+1,3)*2*3</t>
  </si>
  <si>
    <t>" Š3509 "     (2,0+2,3)*2</t>
  </si>
  <si>
    <t>" Š61 "     (1,5+1,3)*2</t>
  </si>
  <si>
    <t>" Š62 "     (1,5+1,3)*2</t>
  </si>
  <si>
    <t>" Š161 "     (1,5+1,3)*2</t>
  </si>
  <si>
    <t>" Š162 "     (1,5+1,3)*2</t>
  </si>
  <si>
    <t>215</t>
  </si>
  <si>
    <t>894204172.1</t>
  </si>
  <si>
    <t>Beton dna a podest šachet betonu prostého tř. C 30/37-XC4-XA1 s čedičovým kamenivem</t>
  </si>
  <si>
    <t>430</t>
  </si>
  <si>
    <t>" Š1 "     7,1*(1,46*1,6-2,477*0,7)</t>
  </si>
  <si>
    <t>" Š2-5 "     (1,5*0,25+0,7*0,4)*1,6*4</t>
  </si>
  <si>
    <t>" Š6 "     0,8*0,4*2*1,7</t>
  </si>
  <si>
    <t>" Š7-Š15(mimo Š12) "     1,2*(0,25+0,4)*1,0*8</t>
  </si>
  <si>
    <t>" Š12 "     1,2*(0,25+0,4)*1,5</t>
  </si>
  <si>
    <t>" Š16 "     1,1*2,6*3,1-0,45*3,1</t>
  </si>
  <si>
    <t>" Š16.1 "     0,8*2,2*1,0</t>
  </si>
  <si>
    <t>" Š17 "     0,65*1,6*1,0</t>
  </si>
  <si>
    <t>" Š18-Š20"     0,65*1,4*1,0*3</t>
  </si>
  <si>
    <t>" Š35059 "     0,75*1,7*2,0+0,79*1,7*1,0-0,55*0,6*0,6</t>
  </si>
  <si>
    <t>" Š61 "     0,57*1,0*1,2</t>
  </si>
  <si>
    <t>" Š62 "     0,57*1,0*1,2</t>
  </si>
  <si>
    <t>" Š161 "     0,55*1,0*1,2</t>
  </si>
  <si>
    <t>" Š162 "     0,45*1,0*1,2</t>
  </si>
  <si>
    <t>351351111</t>
  </si>
  <si>
    <t>Vnitřní bednění spodní části stok světlé výšky do 1200 mm otevřený výkop</t>
  </si>
  <si>
    <t>432</t>
  </si>
  <si>
    <t>" Š1 "     7,1*0,2*2+0,3*0,8*2</t>
  </si>
  <si>
    <t>" Š2-5 "     1,0*0,2*2*4</t>
  </si>
  <si>
    <t>" Š6 "     1,7*0,2*2</t>
  </si>
  <si>
    <t>" Š7-Š15(mimo Š12) "     1,0*0,2*2*8</t>
  </si>
  <si>
    <t>" Š12 "     1,5*0,2*2</t>
  </si>
  <si>
    <t>217</t>
  </si>
  <si>
    <t>894204169.1</t>
  </si>
  <si>
    <t>Beton dna šachet betonu prostého tř. C 30/37-XC4-XA1</t>
  </si>
  <si>
    <t>434</t>
  </si>
  <si>
    <t>" Š1 "     (0,1+0,19)/2*1,6*7,1</t>
  </si>
  <si>
    <t>454811113.1</t>
  </si>
  <si>
    <t>Osazování prostupů z kameninových trub DN do 600 se zajištěním polohy v konstrukci z betonu</t>
  </si>
  <si>
    <t>436</t>
  </si>
  <si>
    <t>" šachta Š1 - DN200+DN400 "    1+1</t>
  </si>
  <si>
    <t>" šachta Š12 - DN400 "    1</t>
  </si>
  <si>
    <t>" šachta Š16.1 - DN400 "    1</t>
  </si>
  <si>
    <t>219</t>
  </si>
  <si>
    <t>59710843.1</t>
  </si>
  <si>
    <t>trouba kameninová glazovaná zkrácená DN 200 dl 100cm třída 160 spojovací systém F,C</t>
  </si>
  <si>
    <t>438</t>
  </si>
  <si>
    <t>59710884.1</t>
  </si>
  <si>
    <t>trouba kameninová glazovaná bez hrdla DN 400 dl 150cm třída 160 spojovací systém C</t>
  </si>
  <si>
    <t>440</t>
  </si>
  <si>
    <t>221</t>
  </si>
  <si>
    <t>843163111.1</t>
  </si>
  <si>
    <t>Odstrtanění beton. konstrukcí frézou</t>
  </si>
  <si>
    <t>442</t>
  </si>
  <si>
    <t>" Š1631033 - -část pro napojení potrubí "     0,08*0,9*0,3*2+0,4</t>
  </si>
  <si>
    <t>894201231.1</t>
  </si>
  <si>
    <t>Obetonování stěny zaplnění prostupu šachet z prostého betonu obyčejného tř. C 30/37-XC4-XA1 vč. bednění</t>
  </si>
  <si>
    <t>444</t>
  </si>
  <si>
    <t>" Š1631033 "</t>
  </si>
  <si>
    <t>0,3*(0,95*1,2+0,9*1,36-0,8*1,15)</t>
  </si>
  <si>
    <t>" Š1919413 "     0,15</t>
  </si>
  <si>
    <t>223</t>
  </si>
  <si>
    <t>894102311.1</t>
  </si>
  <si>
    <t>Stěny šachet z cihel kanalizačních pálených tl 300 mm na maltu Ergelit vč.spárování</t>
  </si>
  <si>
    <t>446</t>
  </si>
  <si>
    <t>" Š1631033 - zazdívka DN1200 "     0,3*PI*((1,2+1,6)/2/2)^2</t>
  </si>
  <si>
    <t>" Š1919413 "     0,071*(0,27+0,15)*0,8*2</t>
  </si>
  <si>
    <t>617633111.1</t>
  </si>
  <si>
    <t>Omítka z těsnící malty Ergelit stěn šachet</t>
  </si>
  <si>
    <t>448</t>
  </si>
  <si>
    <t>" Š1631033 - zazdívka DN1200 "     2*PI*((1,2+1,6)/2/2)^2</t>
  </si>
  <si>
    <t>225</t>
  </si>
  <si>
    <t>894204165.1</t>
  </si>
  <si>
    <t>Žlaby šachet průřezu o poloměru do 500 mm z betonu prostého tř. C 30/37-XC4-XA1</t>
  </si>
  <si>
    <t>450</t>
  </si>
  <si>
    <t>" Š1631033 - zalití žlábku DN500 "     0,45*(PI*(0,5/2)^2+0,5*0,25)</t>
  </si>
  <si>
    <t>" Š1919413 "     0,55*1,5*1,0+(1,58-0,55)*1,0*(0,8+0,3)/2</t>
  </si>
  <si>
    <t>894502101.1</t>
  </si>
  <si>
    <t>Bednění šachet vnitřní  kynet podest spadišť stěn</t>
  </si>
  <si>
    <t>452</t>
  </si>
  <si>
    <t>" Š1919413 "     1,0*1,2</t>
  </si>
  <si>
    <t>227</t>
  </si>
  <si>
    <t>355911110.1</t>
  </si>
  <si>
    <t>Žlaby čedičové CN 0 1</t>
  </si>
  <si>
    <t>454</t>
  </si>
  <si>
    <t>" Š16.1 "     1,9</t>
  </si>
  <si>
    <t>" Š162 "     1,1</t>
  </si>
  <si>
    <t>355911112.1</t>
  </si>
  <si>
    <t>Žlaby čedičové CN I 1</t>
  </si>
  <si>
    <t>456</t>
  </si>
  <si>
    <t>" Š6 "     0,4</t>
  </si>
  <si>
    <t>" Š16.1 "     1,0</t>
  </si>
  <si>
    <t>" Š61 "     1,2</t>
  </si>
  <si>
    <t>" Š62 "     1,2</t>
  </si>
  <si>
    <t>" Š161 "     1,1</t>
  </si>
  <si>
    <t>229</t>
  </si>
  <si>
    <t>355911114.1</t>
  </si>
  <si>
    <t>Žlaby čedičové CN III 1</t>
  </si>
  <si>
    <t>458</t>
  </si>
  <si>
    <t>" Š17 "     1,0</t>
  </si>
  <si>
    <t>" Š18-Š20 "     1,0*3</t>
  </si>
  <si>
    <t>" Š35059 "     2,3</t>
  </si>
  <si>
    <t>355931111.1</t>
  </si>
  <si>
    <t>Žlaby stok kameninové půlžlábek DN200 otevřený výkop</t>
  </si>
  <si>
    <t>460</t>
  </si>
  <si>
    <t>" Š1 "     0,3</t>
  </si>
  <si>
    <t>231</t>
  </si>
  <si>
    <t>355931114.1</t>
  </si>
  <si>
    <t>Žlaby stok kameninové půlžlábek DN400 otevřený výkop</t>
  </si>
  <si>
    <t>462</t>
  </si>
  <si>
    <t>" Š12 "     0,5</t>
  </si>
  <si>
    <t>" Š1919413 "     1,7+0,9</t>
  </si>
  <si>
    <t>" Š16.1 "     0,4</t>
  </si>
  <si>
    <t>894302101.1</t>
  </si>
  <si>
    <t>Stropní deska šachty prefa vícedílná do blouku 2200/7700/300 ze ŽB C 30/37 XC4 XA1 s otvorem 1000mm D+M</t>
  </si>
  <si>
    <t>464</t>
  </si>
  <si>
    <t>" šachta Š1 "     1</t>
  </si>
  <si>
    <t>233</t>
  </si>
  <si>
    <t>894302103.1</t>
  </si>
  <si>
    <t>Stropní deska šachty prefa 2300/1600/300 ze ŽB C 30/37 XC4 XA1 s otvorem 1000mm D+M</t>
  </si>
  <si>
    <t>466</t>
  </si>
  <si>
    <t>" šachta Š2-Š5 "     4</t>
  </si>
  <si>
    <t>894302105.1</t>
  </si>
  <si>
    <t>Stropní deska šachty prefa 2300/2300/300 ze ŽB C 30/37 XC4 XA1 s otvorem 1000mm D+M</t>
  </si>
  <si>
    <t>468</t>
  </si>
  <si>
    <t>" šachta Š6 "     1</t>
  </si>
  <si>
    <t>235</t>
  </si>
  <si>
    <t>894302107.1</t>
  </si>
  <si>
    <t>Stropní deska šachty prefa 2100/1600/300 ze ŽB C 30/37 XC4 XA1 s otvorem 1000mm D+M</t>
  </si>
  <si>
    <t>470</t>
  </si>
  <si>
    <t>" šachta Š7-Š15(mimo Š12) "     8</t>
  </si>
  <si>
    <t>894302109.1</t>
  </si>
  <si>
    <t>Stropní deska šachty prefa 2100/2100/300 ze ŽB C 30/37 XC4 XA1 s otvorem 1000mm D+M</t>
  </si>
  <si>
    <t>472</t>
  </si>
  <si>
    <t>" šachta Š12 "     1</t>
  </si>
  <si>
    <t>237</t>
  </si>
  <si>
    <t>894302111.1</t>
  </si>
  <si>
    <t>Stropní deska šachty prefa 3700/3200/300 ze ŽB C 30/37 XC4 XA1 s otvorem 1000mm D+M</t>
  </si>
  <si>
    <t>474</t>
  </si>
  <si>
    <t>" šachta Š16 "     1</t>
  </si>
  <si>
    <t>894302113.1</t>
  </si>
  <si>
    <t>Stropní deska šachty prefa 2800/1600/300 ze ŽB C 30/37 XC4 XA1 s otvorem 1000mm D+M</t>
  </si>
  <si>
    <t>476</t>
  </si>
  <si>
    <t>" šachta Š16.1 "     1</t>
  </si>
  <si>
    <t>239</t>
  </si>
  <si>
    <t>894302115.1</t>
  </si>
  <si>
    <t>Stropní deska šachty prefa 2200/1600/300 ze ŽB C 30/37 XC4 XA1 s otvorem 1000mm D+M</t>
  </si>
  <si>
    <t>478</t>
  </si>
  <si>
    <t>" šachta Š17 "     1</t>
  </si>
  <si>
    <t>894302117.1</t>
  </si>
  <si>
    <t>Stropní deska šachty prefa 2000/1600/300 ze ŽB C 30/37 XC4 XA1 s otvorem 1000mm D+M</t>
  </si>
  <si>
    <t>480</t>
  </si>
  <si>
    <t>" šachta Š18-Š20 "     3</t>
  </si>
  <si>
    <t>241</t>
  </si>
  <si>
    <t>894302119.1</t>
  </si>
  <si>
    <t>Stropní deska šachty prefa 2600/2300/300 ze ŽB C 30/37 XC4 XA1 s otvorem 1000mm D+M</t>
  </si>
  <si>
    <t>482</t>
  </si>
  <si>
    <t>" šachta Š35059 "     1</t>
  </si>
  <si>
    <t>894302121.1</t>
  </si>
  <si>
    <t>Stropní deska šachty prefa 1800/1600/300 ze ŽB C 30/37 XC4 XA1 s otvorem 1000mm D+M</t>
  </si>
  <si>
    <t>484</t>
  </si>
  <si>
    <t>" šachta Š61, Š62, Š161, Š162 "     4</t>
  </si>
  <si>
    <t>243</t>
  </si>
  <si>
    <t>894410101</t>
  </si>
  <si>
    <t>Osazení betonových dílců pro kanalizační šachty DN 1000 šachtové dno výšky 600 mm</t>
  </si>
  <si>
    <t>486</t>
  </si>
  <si>
    <t>" dle výpisu šachet "     5</t>
  </si>
  <si>
    <t>59224337</t>
  </si>
  <si>
    <t>dno betonové šachty kanalizační přímé 100x60x40cm</t>
  </si>
  <si>
    <t>488</t>
  </si>
  <si>
    <t>245</t>
  </si>
  <si>
    <t>894410211.1</t>
  </si>
  <si>
    <t>Osazení betonových dílců pro kanalizační šachty DN 1000 skruž rovná výšky 250 mm přetmelení spár</t>
  </si>
  <si>
    <t>490</t>
  </si>
  <si>
    <t>59224066</t>
  </si>
  <si>
    <t>skruž betonová DN 1000x250 PS, 100x25x12cm</t>
  </si>
  <si>
    <t>492</t>
  </si>
  <si>
    <t>247</t>
  </si>
  <si>
    <t>59224348</t>
  </si>
  <si>
    <t>těsnění elastomerové pro spojení šachetních dílů DN 1000</t>
  </si>
  <si>
    <t>494</t>
  </si>
  <si>
    <t>17*1,02 "Přepočtené koeficientem množství</t>
  </si>
  <si>
    <t>894410212.1</t>
  </si>
  <si>
    <t>Osazení betonových dílců pro kanalizační šachty DN 1000 skruž rovná výšky 500 mm přetmelení spár</t>
  </si>
  <si>
    <t>496</t>
  </si>
  <si>
    <t>249</t>
  </si>
  <si>
    <t>59224068</t>
  </si>
  <si>
    <t>skruž betonová DN 1000x500 PS, 100x50x12cm</t>
  </si>
  <si>
    <t>498</t>
  </si>
  <si>
    <t>500</t>
  </si>
  <si>
    <t>15*1,02 "Přepočtené koeficientem množství</t>
  </si>
  <si>
    <t>251</t>
  </si>
  <si>
    <t>894410213.1</t>
  </si>
  <si>
    <t>Osazení betonových dílců pro kanalizační šachty DN 1000 skruž rovná výšky 1000 mm přetmelení spár</t>
  </si>
  <si>
    <t>502</t>
  </si>
  <si>
    <t>59224070</t>
  </si>
  <si>
    <t>skruž betonová DN 1000x1000 PS, 100x100x12cm</t>
  </si>
  <si>
    <t>504</t>
  </si>
  <si>
    <t>253</t>
  </si>
  <si>
    <t>506</t>
  </si>
  <si>
    <t>22*1,02 "Přepočtené koeficientem množství</t>
  </si>
  <si>
    <t>894410232.1</t>
  </si>
  <si>
    <t>Osazení betonových dílců pro kanalizační šachty DN 1000 skruž přechodová (konus) přetmelení spár</t>
  </si>
  <si>
    <t>508</t>
  </si>
  <si>
    <t>" dle výpisu šachet "     31</t>
  </si>
  <si>
    <t>255</t>
  </si>
  <si>
    <t>59224312</t>
  </si>
  <si>
    <t>kónus šachetní betonový kapsové plastové stupadlo 100x62,5x58cm</t>
  </si>
  <si>
    <t>510</t>
  </si>
  <si>
    <t>31*1,02 "Přepočtené koeficientem množství</t>
  </si>
  <si>
    <t>257</t>
  </si>
  <si>
    <t>894413110.1</t>
  </si>
  <si>
    <t>Příplatek pro osazení první skruže - vnější přibetonování skruže beton C30/37 a výplň zámku skruží tmelem průměr 60/70 mm</t>
  </si>
  <si>
    <t>514</t>
  </si>
  <si>
    <t>" dle výpisu šachet "     31-5</t>
  </si>
  <si>
    <t>899104112</t>
  </si>
  <si>
    <t>Osazení poklopů litinových, ocelových nebo železobetonových včetně rámů pro třídu zatížení D400, E600</t>
  </si>
  <si>
    <t>516</t>
  </si>
  <si>
    <t>259</t>
  </si>
  <si>
    <t>55243443.1</t>
  </si>
  <si>
    <t>poklop na vstupní šachtu litinový D500 zatížení 40 t typ BRNO</t>
  </si>
  <si>
    <t>518</t>
  </si>
  <si>
    <t>899501221</t>
  </si>
  <si>
    <t>Stupadla do šachet ocelová s PE povlakem vidlicová pro přímé zabudování do hmoždinek</t>
  </si>
  <si>
    <t>520</t>
  </si>
  <si>
    <t>" dle výpisu šachet "     176</t>
  </si>
  <si>
    <t>261</t>
  </si>
  <si>
    <t>359901111</t>
  </si>
  <si>
    <t>Vyčištění stok</t>
  </si>
  <si>
    <t>522</t>
  </si>
  <si>
    <t>871370311.1</t>
  </si>
  <si>
    <t>Provizorní potrubí z plastových trub DN250 obtok  montáž dodávka (několikeré použití) podložení zajištění, demnotáž odvoz přemístění nastražení, zednické práce vč. všech potřebných prací</t>
  </si>
  <si>
    <t>524</t>
  </si>
  <si>
    <t>" převedení odpadních vod "</t>
  </si>
  <si>
    <t>" Š1 "    15,0</t>
  </si>
  <si>
    <t>" Š35059 "    10,0</t>
  </si>
  <si>
    <t>" Š161 "    5,0</t>
  </si>
  <si>
    <t>" Š162 "    5,0</t>
  </si>
  <si>
    <t>263</t>
  </si>
  <si>
    <t>871370313.1</t>
  </si>
  <si>
    <t>Provizorní obtok potrubí PP - DA315 montáž dodávka (několikeré použití) podložení zajištění, demnotáž odvoz přemístění nastražení vč. všech potřebných prací</t>
  </si>
  <si>
    <t>526</t>
  </si>
  <si>
    <t>" převedení odpadních vod při vybourání stáv. stok v souběhu "</t>
  </si>
  <si>
    <t>" stoka mezi Š1-Š3 "    134,0-32,56</t>
  </si>
  <si>
    <t>" stoka mezi Š4-Š5 "    180,65-157,24</t>
  </si>
  <si>
    <t>" stoka mezi Š6-Š9 "    84,0</t>
  </si>
  <si>
    <t>" stoka mezi Š12-Š15 "    336,0-201,0</t>
  </si>
  <si>
    <t>" stoka mezi Š18-Š35059 "    130,5-42,0</t>
  </si>
  <si>
    <t>871370313.3</t>
  </si>
  <si>
    <t>Připojení přípojek na provizorní obtok - potrubí PP DA250 přepojení přípojek montáž dodávka (několikeré použití) podložení zajištění, demnotáž odvoz přemístění nastražení vč. všech potřebných prací</t>
  </si>
  <si>
    <t>528</t>
  </si>
  <si>
    <t>" stoka mezi Š1-Š3 "    4,0*17</t>
  </si>
  <si>
    <t>" stoka mezi Š4-Š5 "    4,0*4</t>
  </si>
  <si>
    <t>" stoka mezi Š6-Š9 "    4,0*12</t>
  </si>
  <si>
    <t>" stoka mezi Š12-Š15 "    4,0*18</t>
  </si>
  <si>
    <t>" stoka mezi Š18-Š35059 "    4,0*9</t>
  </si>
  <si>
    <t>265</t>
  </si>
  <si>
    <t>899910202.1</t>
  </si>
  <si>
    <t>Výplň potrubí cementopopílkovou suspenzí délky potrubí přes 50 do 100 m</t>
  </si>
  <si>
    <t>530</t>
  </si>
  <si>
    <t>" stávající potrubí "</t>
  </si>
  <si>
    <t>" zalití  - DN400 "     PI*(0,4/2)^2*5,0</t>
  </si>
  <si>
    <t>" zalití  - DN1200 "     PI*(1,2/2)^2*12,0</t>
  </si>
  <si>
    <t>" zalití  - DN500/750 "     27,0*0,287</t>
  </si>
  <si>
    <t>" zalití  - DN600/900 "     48,0*0,413</t>
  </si>
  <si>
    <t>" zalití  - DN700/1050 "     91,0*0,563</t>
  </si>
  <si>
    <t>" zalití  - DN800/1200 "     132,0*0,735</t>
  </si>
  <si>
    <t>" zalití  - DN1250/1400 "     138,0*1,468</t>
  </si>
  <si>
    <t>899103211</t>
  </si>
  <si>
    <t>Demontáž poklopů litinových nebo ocelových včetně rámů hmotnosti přes 100 do 150 kg</t>
  </si>
  <si>
    <t>532</t>
  </si>
  <si>
    <t>" poklop stáv, kanal. šachet "     5+7+1+1</t>
  </si>
  <si>
    <t>267</t>
  </si>
  <si>
    <t>997013501.5</t>
  </si>
  <si>
    <t>Odvoz vybouraného materiálu na místo určené investorem</t>
  </si>
  <si>
    <t>534</t>
  </si>
  <si>
    <t>820391811</t>
  </si>
  <si>
    <t>Bourání stávajícího potrubí ze ŽB DN přes 200 do 400</t>
  </si>
  <si>
    <t>536</t>
  </si>
  <si>
    <t xml:space="preserve">" dle TZ, kap 5.4. "     </t>
  </si>
  <si>
    <t>" DN400 "     3,0</t>
  </si>
  <si>
    <t>269</t>
  </si>
  <si>
    <t>820471811.1</t>
  </si>
  <si>
    <t>Bourání stávajícího potrubí ze ŽB DN přes 600 do 800 (do DN600/900)</t>
  </si>
  <si>
    <t>538</t>
  </si>
  <si>
    <t>" DN500/750 "     4,0</t>
  </si>
  <si>
    <t>" DN600/900 "     2,0</t>
  </si>
  <si>
    <t>820491811.1</t>
  </si>
  <si>
    <t>Bourání stávajícího potrubí ze ŽB DN přes 800 do 1000 (do DN800/1200)</t>
  </si>
  <si>
    <t>540</t>
  </si>
  <si>
    <t>" DN700/1050 "     71,0</t>
  </si>
  <si>
    <t>" DN800/1200 "     42,0</t>
  </si>
  <si>
    <t>271</t>
  </si>
  <si>
    <t>820571811.1</t>
  </si>
  <si>
    <t>Bourání stávajícího potrubí ze ŽB DN přes 1200 do 1650 (do DN1250/1400)</t>
  </si>
  <si>
    <t>542</t>
  </si>
  <si>
    <t>" DN1250/1400 "     395,0</t>
  </si>
  <si>
    <t>890311811</t>
  </si>
  <si>
    <t>Bourání šachet ze ŽB ručně obestavěného prostoru do 1,5 m3</t>
  </si>
  <si>
    <t>544</t>
  </si>
  <si>
    <t>" vstupní komín D600 "     PI*(0,84/2)^2*(2,1*5+1,5*7)</t>
  </si>
  <si>
    <t>" vstupní komín D1000 "     PI*(1,24/2)^2*1,5*1</t>
  </si>
  <si>
    <t>273</t>
  </si>
  <si>
    <t>546</t>
  </si>
  <si>
    <t>" dno a kyneta v Š1919413 "     0,85</t>
  </si>
  <si>
    <t>358325114</t>
  </si>
  <si>
    <t>Bourání stoky kompletní nebo vybourání otvorů z železobetonu plochy do 4 m2</t>
  </si>
  <si>
    <t>548</t>
  </si>
  <si>
    <t>" otvor v Š1919413 pro potrubí kamenina DN400 "     0,2</t>
  </si>
  <si>
    <t>275</t>
  </si>
  <si>
    <t>997013111</t>
  </si>
  <si>
    <t>Vnitrostaveništní doprava suti a vybouraných hmot pro budovy v do 6 m s použitím mechanizace</t>
  </si>
  <si>
    <t>550</t>
  </si>
  <si>
    <t>552</t>
  </si>
  <si>
    <t>277</t>
  </si>
  <si>
    <t>554</t>
  </si>
  <si>
    <t>1149,302*9 "Přepočtené koeficientem množství</t>
  </si>
  <si>
    <t>997013602.1</t>
  </si>
  <si>
    <t>Poplatek za uložení na skládce stavebního odpadu beton železobetonového z kanalizace</t>
  </si>
  <si>
    <t>556</t>
  </si>
  <si>
    <t>279</t>
  </si>
  <si>
    <t>998274101</t>
  </si>
  <si>
    <t>Přesun hmot pro trubní vedení z trub betonových otevřený výkop</t>
  </si>
  <si>
    <t xml:space="preserve"> Ostatní konstrukce, bourání</t>
  </si>
  <si>
    <t>900600013</t>
  </si>
  <si>
    <t>Provedení revize kanalizace TV kamerou - 2x</t>
  </si>
  <si>
    <t>-1282038196</t>
  </si>
  <si>
    <t>" SO 301 "     (236,0+38,0+348,0+37,0+23,5*2+130,5+233,7)*2</t>
  </si>
  <si>
    <t>287</t>
  </si>
  <si>
    <t>900600030.1</t>
  </si>
  <si>
    <t>Geotechnický monitoring šachet a štol</t>
  </si>
  <si>
    <t>1792387564</t>
  </si>
  <si>
    <t>900600310</t>
  </si>
  <si>
    <t>Provedení veškerých zkoušek prokazující kvalitu díla SO 301 - ZKOUŠKA TĚSNOSTI KANALIZACE STOKY DEŠŤOVÉ</t>
  </si>
  <si>
    <t>1065243784</t>
  </si>
  <si>
    <t>715</t>
  </si>
  <si>
    <t>Izolace proti chemickým vlivům</t>
  </si>
  <si>
    <t>281</t>
  </si>
  <si>
    <t>715174012</t>
  </si>
  <si>
    <t>Provedení izolace proti chemickým vlivům nádrží, kanálů, šachet obklady čedičovými tl 25 až 40 mm do tmelů vč. spárování</t>
  </si>
  <si>
    <t>560</t>
  </si>
  <si>
    <t>" Š35059 "     1,4*1,7</t>
  </si>
  <si>
    <t>63232131.1</t>
  </si>
  <si>
    <t>obklad z taveného čediče 200/200/30 R</t>
  </si>
  <si>
    <t>562</t>
  </si>
  <si>
    <t>283</t>
  </si>
  <si>
    <t>998715101</t>
  </si>
  <si>
    <t>Přesun hmot tonážní pro izolace proti chemickým vlivům v objektech v do 6 m</t>
  </si>
  <si>
    <t>564</t>
  </si>
  <si>
    <t>460671113</t>
  </si>
  <si>
    <t>Výstražná fólie pro krytí kabelů šířky 34 cm</t>
  </si>
  <si>
    <t>566</t>
  </si>
  <si>
    <t>285</t>
  </si>
  <si>
    <t>460762111.1</t>
  </si>
  <si>
    <t>Křižovatka betonového kabelového žlabu s inženýrskými sítěmi bez zásypu</t>
  </si>
  <si>
    <t>568</t>
  </si>
  <si>
    <t>SO 302.1 - Kanalizační přípojky</t>
  </si>
  <si>
    <t xml:space="preserve">    3 - Svislé a kompletní konstrukce</t>
  </si>
  <si>
    <t xml:space="preserve">    9 -  Ostatní konstrukce, bourání</t>
  </si>
  <si>
    <t xml:space="preserve">    721 - Zdravotechnika - vnitřní kanalizace</t>
  </si>
  <si>
    <t xml:space="preserve">    764 - Konstrukce klempířské</t>
  </si>
  <si>
    <t>113201112</t>
  </si>
  <si>
    <t>Vytrhání obrub silničních ležatých</t>
  </si>
  <si>
    <t>2,0*(91+5,0)</t>
  </si>
  <si>
    <t>" 2 řady "     1,1*39*2</t>
  </si>
  <si>
    <t>" 3 řady "     1,1*20*3+1,2*3</t>
  </si>
  <si>
    <t>" 4 řady "     1,1*1*4</t>
  </si>
  <si>
    <t>" 5 řad "     1,1*5*5</t>
  </si>
  <si>
    <t>" 6 řad "     1,1*5*6</t>
  </si>
  <si>
    <t>113106132</t>
  </si>
  <si>
    <t>Rozebrání dlažeb z betonových nebo kamenných dlaždic komunikací pro pěší strojně pl do 50 m2</t>
  </si>
  <si>
    <t xml:space="preserve">" konstrukce 2 -dlažba 30/30 "     </t>
  </si>
  <si>
    <t>1,1*(3,3*4+3,8+3,5+3,4+10,0+9,4)+1,2*4,6</t>
  </si>
  <si>
    <t>113106134</t>
  </si>
  <si>
    <t>Rozebrání dlažeb ze zámkových dlaždic komunikací pro pěší strojně pl do 50 m2</t>
  </si>
  <si>
    <t xml:space="preserve">" konstrukce 1 -zámková 60mm "     </t>
  </si>
  <si>
    <t>1,1*(2,5+2,4+2,6+3,3*5+3,7+0,6+1,0)</t>
  </si>
  <si>
    <t>1,1*(0,7*2+3,2+1,4*2+3,4+2,9)</t>
  </si>
  <si>
    <t xml:space="preserve">" konstrukce 5 -vjezd - kostky 100mm "     </t>
  </si>
  <si>
    <t>1,1*(0,8*4+3,3*2+2,7+1,6)</t>
  </si>
  <si>
    <t>113106187</t>
  </si>
  <si>
    <t>Rozebrání dlažeb vozovek ze zámkové dlažby s ložem z kameniva strojně pl do 50 m2</t>
  </si>
  <si>
    <t>" konstrukce 4 vjezd zámková "</t>
  </si>
  <si>
    <t>1,1*(6,2+12,7+2,8)+1,2*5,9</t>
  </si>
  <si>
    <t>113107530</t>
  </si>
  <si>
    <t>Odstranění podkladu z betonu prostého tl do 100 mm při překopech strojně pl přes 15 m2</t>
  </si>
  <si>
    <t>919735122</t>
  </si>
  <si>
    <t>Řezání stávajícího betonového krytu hl přes 50 do 100 mm</t>
  </si>
  <si>
    <t>216,986*9 "Přepočtené koeficientem množství</t>
  </si>
  <si>
    <t>253,443*9 "Přepočtené koeficientem množství</t>
  </si>
  <si>
    <t>113107541</t>
  </si>
  <si>
    <t>Odstranění podkladu živičných tl 50 mm při překopech strojně pl přes 15 m2</t>
  </si>
  <si>
    <t>" chodník - litý asfalt - 30mm "</t>
  </si>
  <si>
    <t>1,1*(2,2*3+8,5+6,6+8,4+2,7+2,9*6+2,8)</t>
  </si>
  <si>
    <t>1,1*(4,7*2+3,1*3+3,2*5+3,3*2+3,4*8+4,4)</t>
  </si>
  <si>
    <t>1,1*(2,4+1,7+1,8+3,0*3+3,5*2+3,6*2)</t>
  </si>
  <si>
    <t>1,1*(3,7*2+3,8*3+4,3+3,9*3+5,5+4,0*5)</t>
  </si>
  <si>
    <t>1,1*(1,3+4,2+4,1*2+6,6+5,7+1,9*3+5,3)</t>
  </si>
  <si>
    <t>1,1*(6,8+2,5+11,9+1,8+11,4+2,6+9,7+0,5)</t>
  </si>
  <si>
    <t>2*(2,2*3+8,5+6,6+8,4+2,7+2,9*6+2,8)</t>
  </si>
  <si>
    <t>2*(4,7*2+3,1*3+3,2*5+3,3*2+3,4*8+4,4)</t>
  </si>
  <si>
    <t>2*(2,4+1,7+1,8+3,0*3+3,5*2+3,6*2)</t>
  </si>
  <si>
    <t>2*(3,7*2+3,8*3+4,3+3,9*3+5,5+4,0*5)</t>
  </si>
  <si>
    <t>2*(1,3+4,2+4,1*2+6,6+5,7+1,9*3+5,3)</t>
  </si>
  <si>
    <t>2*(6,8+2,5+11,9+1,8+11,4+2,6+9,7+0,5)</t>
  </si>
  <si>
    <t>1,1*(4,3*5+4,2*2)</t>
  </si>
  <si>
    <t>2*(4,3*5+4,2*2)</t>
  </si>
  <si>
    <t>113107444</t>
  </si>
  <si>
    <t>Odstranění podkladu živičných tl přes 150 do 200 mm při překopech strojně pl do 15 m2</t>
  </si>
  <si>
    <t>1,1*(2,7+2,5)</t>
  </si>
  <si>
    <t>2*(2,7+2,5)</t>
  </si>
  <si>
    <t>1,1*(3,1*11+3,2*14+3,3*2+3,4+3,6+3,7+3,8*4+3,9)</t>
  </si>
  <si>
    <t>1,1*(4,0+4,2+4,3+5,7)</t>
  </si>
  <si>
    <t>2*(3,1*11+3,2*14+3,3*2+3,4+3,6+3,7+3,8*4+3,9)</t>
  </si>
  <si>
    <t>2*(4,0+4,2+4,3+5,7)</t>
  </si>
  <si>
    <t>" konstrukce 6 - vozovka JV1 - AB+OK - 50+250(mm) "</t>
  </si>
  <si>
    <t>1,1*(2,6*3+2,5*2+2,7+2,4*2)</t>
  </si>
  <si>
    <t>2*(4,2*2+5,3+4,1*5+8,9)</t>
  </si>
  <si>
    <t>1,1*(4,2*2+5,3+4,1*5+8,9)</t>
  </si>
  <si>
    <t>113107548.1</t>
  </si>
  <si>
    <t>Odstranění podkladu živičných tl přes 400 do 450 mm při překopech strojně pl přes 15 m2</t>
  </si>
  <si>
    <t>" konstrukce 7 - vozovka JV2 - AB+OK - 100+320(mm) "</t>
  </si>
  <si>
    <t>1,1*(6,2*2+6,1*4+7,8+2,7)</t>
  </si>
  <si>
    <t>1,1*(3,7+3,1+2,8+3,3+4,4)</t>
  </si>
  <si>
    <t>1,2*6,7</t>
  </si>
  <si>
    <t>" konstrukce 8 - vozovka JV3 - AB+OK - 30+400(mm) "</t>
  </si>
  <si>
    <t>1,1*(4,1+2,8*3+2,3)</t>
  </si>
  <si>
    <t>" konstrukce 9 - vozovka JV4,5,6 - AB+OK - 110+300(mm) "</t>
  </si>
  <si>
    <t>1,1*(2,3+2,1+1,7+3,1+5,9+4,0)</t>
  </si>
  <si>
    <t>1,2*3,3</t>
  </si>
  <si>
    <t>919735118.1</t>
  </si>
  <si>
    <t>Řezání stávajícího živičného krytu hl přes 400 do 450 mm</t>
  </si>
  <si>
    <t>2*(6,2*2+6,1*4+7,8+2,7+3,7)</t>
  </si>
  <si>
    <t>2*(3,1+2,8+3,3+4,4+6,7)</t>
  </si>
  <si>
    <t>2*(4,1+2,8*3+2,3)</t>
  </si>
  <si>
    <t>2*(2,3+2,1+1,7+3,1+5,9+4,0+3,3)</t>
  </si>
  <si>
    <t>276,141*9 "Přepočtené koeficientem množství</t>
  </si>
  <si>
    <t>32,633*59 "Přepočtené koeficientem množství</t>
  </si>
  <si>
    <t>997221645.3</t>
  </si>
  <si>
    <t>Poplatek za skládku suti z komunikací s příměsí  - živice s dehtem</t>
  </si>
  <si>
    <t>" Joštova -Obilní trh (2l/s) "     3360</t>
  </si>
  <si>
    <t>" Obilní trh - Úvoz (2l/s) "     3360</t>
  </si>
  <si>
    <t>" Úvoz (2l/s) "     1344</t>
  </si>
  <si>
    <t>" Úvoz - Údolní (2l/s) "     1512</t>
  </si>
  <si>
    <t>" Husova-Joštova (2l/s) "     1512</t>
  </si>
  <si>
    <t>" voda "     1,1*(16+5+1)</t>
  </si>
  <si>
    <t>" plyn "     1,1*(2+17)</t>
  </si>
  <si>
    <t>1,1*(38+5)</t>
  </si>
  <si>
    <t xml:space="preserve">" plyn "  </t>
  </si>
  <si>
    <t>1,1*(62+6+1)</t>
  </si>
  <si>
    <t>" horkovod, kabelovod "</t>
  </si>
  <si>
    <t>1,1*(2+25)</t>
  </si>
  <si>
    <t>121151103</t>
  </si>
  <si>
    <t>Sejmutí ornice plochy do 100 m2 tl vrstvy do 200 mm strojně</t>
  </si>
  <si>
    <t>1,1*(6,2+6,3+5,3+4,1+5,0)</t>
  </si>
  <si>
    <t>151101103</t>
  </si>
  <si>
    <t>Zřízení příložného pažení a rozepření stěn rýh hl přes 4 do 8 m</t>
  </si>
  <si>
    <t>" šachta ŠP1 "     4,15*1,8*4</t>
  </si>
  <si>
    <t>151101113</t>
  </si>
  <si>
    <t>Odstranění příložného pažení a rozepření stěn rýh hl přes 4 do 8 m</t>
  </si>
  <si>
    <t>132111401</t>
  </si>
  <si>
    <t>Hloubená vykopávka pod základy v hornině třídy těžitelnosti I skupiny 1 a 2 ručně</t>
  </si>
  <si>
    <t>132211401</t>
  </si>
  <si>
    <t>Hloubená vykopávka pod základy v hornině třídy těžitelnosti I skupiny 3 ručně</t>
  </si>
  <si>
    <t>132311401</t>
  </si>
  <si>
    <t>Hloubená vykopávka pod základy v hornině třídy těžitelnosti I skupiny 4 ručně</t>
  </si>
  <si>
    <t>183402121</t>
  </si>
  <si>
    <t>Rozrušení půdy souvislé pl přes 100 do 500 m2 hl přes 50 do 150 mm v rovině a svahu do 1:5</t>
  </si>
  <si>
    <t>181111111</t>
  </si>
  <si>
    <t>Plošná úprava terénu do 500 m2 zemina skupiny 1 až 4 nerovnosti přes 50 do 100 mm v rovinně a svahu do 1:5</t>
  </si>
  <si>
    <t>1814111391</t>
  </si>
  <si>
    <t>Založení parkového trávníku výsevem v rovině a ve svahu do 1:5 vč.předseťové přípravy, zálivky a ošetřování, hnojení, odplevelení vč. dodávky travního semene</t>
  </si>
  <si>
    <t>359901212</t>
  </si>
  <si>
    <t>Monitoring stoky jakékoli výšky na stávající kanalizaci</t>
  </si>
  <si>
    <t xml:space="preserve">" prověření funkčnosti stávajících kp "     </t>
  </si>
  <si>
    <t>" DN200 "     119,6*2</t>
  </si>
  <si>
    <t>" DN400 "     48,3*2</t>
  </si>
  <si>
    <t>451572111</t>
  </si>
  <si>
    <t>Lože pod potrubí otevřený výkop z kameniva drobného těženého</t>
  </si>
  <si>
    <t>4521111111</t>
  </si>
  <si>
    <t>Osazení betonových pražců otevřený výkop pl do 25000 mm2 vč. 2x klíín</t>
  </si>
  <si>
    <t>" domovní přípojky "     972+66</t>
  </si>
  <si>
    <t>5922372902</t>
  </si>
  <si>
    <t>podkladek pod kameninové trouby vč. 2x klín DN150-200</t>
  </si>
  <si>
    <t>" DN150 "     298*2</t>
  </si>
  <si>
    <t>" DN200 "     188*2</t>
  </si>
  <si>
    <t>" prověření funkčnosti stávajících kp DN200 "     49*2</t>
  </si>
  <si>
    <t>5922372911</t>
  </si>
  <si>
    <t>podkladek pod kameninové trouby vč. 2x klín DN250-400</t>
  </si>
  <si>
    <t>" DN250 "     9*2</t>
  </si>
  <si>
    <t>" DN300 "     13*2</t>
  </si>
  <si>
    <t>" DN400 "     11*2</t>
  </si>
  <si>
    <t>" prověření funkčnosti stávajících kp DN400 "     21*2</t>
  </si>
  <si>
    <t>452313131</t>
  </si>
  <si>
    <t>Podkladní bloky z betonu prostého bez zvýšených nároků na prostředí tř. C 12/15 otevřený výkop</t>
  </si>
  <si>
    <t>" obetonování napojení dešťového svodu "</t>
  </si>
  <si>
    <t>0,55*0,55*1,5*52</t>
  </si>
  <si>
    <t>452353101</t>
  </si>
  <si>
    <t>Bednění podkladních bloků otevřený výkop</t>
  </si>
  <si>
    <t>3*0,55*1,5*52</t>
  </si>
  <si>
    <t>" ŠP1 "     2</t>
  </si>
  <si>
    <t>479*1,015 "Přepočtené koeficientem množství</t>
  </si>
  <si>
    <t>831262191</t>
  </si>
  <si>
    <t>Příplatek za práce na potrubí z trub kameninových s integrovaným těsněním sklon přes 20 % DN do 300</t>
  </si>
  <si>
    <t>831312193.1</t>
  </si>
  <si>
    <t>Příplatek k montáži kameninového potrubí za napojení dvou dříků trub DN 150</t>
  </si>
  <si>
    <t>" standardní spojka SC s vyrovnávací vložkou BC "     2</t>
  </si>
  <si>
    <t>" délka stoky "   468,8</t>
  </si>
  <si>
    <t>" prověření funkčnosti stávajících kp "     119,6</t>
  </si>
  <si>
    <t>59710704</t>
  </si>
  <si>
    <t>trouba kameninová glazovaná DN 200 dl 2,50m spojovací systém C Třída 240</t>
  </si>
  <si>
    <t>588,4*1,015 "Přepočtené koeficientem množství</t>
  </si>
  <si>
    <t>831352193.1</t>
  </si>
  <si>
    <t>Příplatek k montáži kameninového potrubí za napojení dvou dříků trub DN 200</t>
  </si>
  <si>
    <t>" standardní spojka SC s vyrovnávací vložkou BC "     46</t>
  </si>
  <si>
    <t>831362121</t>
  </si>
  <si>
    <t>Montáž potrubí z trub kameninových hrdlových s integrovaným těsněním výkop sklon do 20 % DN 250</t>
  </si>
  <si>
    <t>" délka stoky "     20,6</t>
  </si>
  <si>
    <t>59710702</t>
  </si>
  <si>
    <t>trouba kameninová glazovaná DN 250 dl 2,50m spojovací systém C Třida 160</t>
  </si>
  <si>
    <t>20,6*1,015 "Přepočtené koeficientem množství</t>
  </si>
  <si>
    <t>831362193.1</t>
  </si>
  <si>
    <t>Příplatek k montáži kameninového potrubí za napojení dvou dříků trub DN 250</t>
  </si>
  <si>
    <t>831372121</t>
  </si>
  <si>
    <t>Montáž potrubí z trub kameninových hrdlových s integrovaným těsněním výkop sklon do 20 % DN 300</t>
  </si>
  <si>
    <t>" délka stoky "     32,8</t>
  </si>
  <si>
    <t>59710711</t>
  </si>
  <si>
    <t>trouba kameninová glazovaná DN 300 dl 2,50m spojovací systém C Třída 160</t>
  </si>
  <si>
    <t>32,8*1,015 "Přepočtené koeficientem množství</t>
  </si>
  <si>
    <t>831372193.1</t>
  </si>
  <si>
    <t>Příplatek k montáži kameninového potrubí za napojení dvou dříků trub DN 300</t>
  </si>
  <si>
    <t>" standardní spojka SC s vyrovnávací vložkou BC "     3</t>
  </si>
  <si>
    <t>" výpis materiálu "     28,1</t>
  </si>
  <si>
    <t>" délka stoky "     28,1-1,8</t>
  </si>
  <si>
    <t>" prověření funkčnosti stávajících kp "     48,3</t>
  </si>
  <si>
    <t>" délka potrubí "     28,1-0,8</t>
  </si>
  <si>
    <t>trouba kameninová glazovaná DN 400 dl 2,50m spojovací systém C</t>
  </si>
  <si>
    <t>75,6*1,015 "Přepočtené koeficientem množství</t>
  </si>
  <si>
    <t>831382191</t>
  </si>
  <si>
    <t>Příplatek za práce na potrubí z trub kameninových s integrovaným těsněním sklon přes 20 % DN do 600</t>
  </si>
  <si>
    <t>" šikmá část Údolní 53 "    15,1</t>
  </si>
  <si>
    <t>837262221</t>
  </si>
  <si>
    <t>Montáž kameninových tvarovek jednoosých s integrovaným těsněním otevřený výkop DN 100</t>
  </si>
  <si>
    <t>5971335210</t>
  </si>
  <si>
    <t>U kroužky DN 100</t>
  </si>
  <si>
    <t>17*1,015 "Přepočtené koeficientem množství</t>
  </si>
  <si>
    <t>837272221</t>
  </si>
  <si>
    <t>Montáž kameninových tvarovek jednoosých s integrovaným těsněním otevřený výkop DN 125</t>
  </si>
  <si>
    <t>5971335212</t>
  </si>
  <si>
    <t>U kroužky DN 125</t>
  </si>
  <si>
    <t>35*1,015 "Přepočtené koeficientem množství</t>
  </si>
  <si>
    <t>" koleno "     51+37+121+1</t>
  </si>
  <si>
    <t>" přechod "     17+35</t>
  </si>
  <si>
    <t>" zkrácená "     2</t>
  </si>
  <si>
    <t>59710944</t>
  </si>
  <si>
    <t>koleno kameninové glazované DN 150 15° spojovací systém F</t>
  </si>
  <si>
    <t>51*1,015 "Přepočtené koeficientem množství</t>
  </si>
  <si>
    <t>koleno kameninové glazované DN 150 30° spojovací systém F</t>
  </si>
  <si>
    <t>37*1,015 "Přepočtené koeficientem množství</t>
  </si>
  <si>
    <t>59710984</t>
  </si>
  <si>
    <t>koleno kameninové glazované DN 150 45° spojovací systém F</t>
  </si>
  <si>
    <t>121*1,015 "Přepočtené koeficientem množství</t>
  </si>
  <si>
    <t>1*1,015 "Přepočtené koeficientem množství</t>
  </si>
  <si>
    <t>59712507</t>
  </si>
  <si>
    <t>přechod kameninový glazovaná DN 100/150 spojovací systém F/F</t>
  </si>
  <si>
    <t>59712513</t>
  </si>
  <si>
    <t>přechod kameninový glazovaný DN 125/150 pryžové/pryžové těsnění (spojovací systém F/F)</t>
  </si>
  <si>
    <t>5971081201</t>
  </si>
  <si>
    <t>trouba kameninová neglazovaná zkrácená DN150mm L30</t>
  </si>
  <si>
    <t>2*1,015 "Přepočtené koeficientem množství</t>
  </si>
  <si>
    <t>837351221</t>
  </si>
  <si>
    <t>Montáž kameninových tvarovek odbočných s integrovaným těsněním otevřený výkop DN 200</t>
  </si>
  <si>
    <t>59711543</t>
  </si>
  <si>
    <t>odbočka kameninová glazovaná jednoduchá šikmá DN 200/150 pryžové těsnění (spojovací systém F/F) dl 500mm</t>
  </si>
  <si>
    <t>14*1,015 "Přepočtené koeficientem množství</t>
  </si>
  <si>
    <t>" koleno "     47+1+2</t>
  </si>
  <si>
    <t>" přechod "     1</t>
  </si>
  <si>
    <t>" zkrácená "     46</t>
  </si>
  <si>
    <t>" prověření funkčnosti stávajících kp "     11</t>
  </si>
  <si>
    <t>59710946</t>
  </si>
  <si>
    <t>koleno kameninové glazované DN 200 15° spojovací systém F tř. 160</t>
  </si>
  <si>
    <t>47*1,015 "Přepočtené koeficientem množství</t>
  </si>
  <si>
    <t>59710966</t>
  </si>
  <si>
    <t>koleno kameninové glazované DN 200 30° spojovací systém F tř. 160</t>
  </si>
  <si>
    <t>59710986</t>
  </si>
  <si>
    <t>koleno kameninové glazované DN 200 45° spojovací systém F tř. 160</t>
  </si>
  <si>
    <t>5971084301</t>
  </si>
  <si>
    <t>trouba kameninová glazovaná zkrácená DN200mm L30cm</t>
  </si>
  <si>
    <t>57*1,015 "Přepočtené koeficientem množství</t>
  </si>
  <si>
    <t>59712514</t>
  </si>
  <si>
    <t>přechod kameninový glazovaný DN 150/200 pryžové/pryžové těsnění (spojovací systém F/F) třída pevnosti -/160</t>
  </si>
  <si>
    <t>837361221</t>
  </si>
  <si>
    <t>Montáž kameninových tvarovek odbočných s integrovaným těsněním otevřený výkop DN 250</t>
  </si>
  <si>
    <t>59711560</t>
  </si>
  <si>
    <t>odbočka kameninová glazovaná jednoduchá šikmá DN 250/150 dl 500mm spojovací systém C/F tř.160/-</t>
  </si>
  <si>
    <t>59710949</t>
  </si>
  <si>
    <t>koleno kameninové glazované DN 250 15° spojovací systém C tř. 160</t>
  </si>
  <si>
    <t>597108461</t>
  </si>
  <si>
    <t>trouba kameninová glazovaná zkrácená DN 250 dl 30cm třída 160 spojovací systém C</t>
  </si>
  <si>
    <t>59710971.1</t>
  </si>
  <si>
    <t>koleno kameninové glazované DN 300 15° spojovací systém C tř. 160</t>
  </si>
  <si>
    <t>59710972</t>
  </si>
  <si>
    <t>koleno kameninové glazované DN 300 30° spojovací systém C tř. 160</t>
  </si>
  <si>
    <t>597108491</t>
  </si>
  <si>
    <t>trouba kameninová glazovaná zkrácená DN 300 dl 30cm třída 160 spojovací systém C</t>
  </si>
  <si>
    <t>3*1,015 "Přepočtené koeficientem množství</t>
  </si>
  <si>
    <t>899643111</t>
  </si>
  <si>
    <t>Bednění pro obetonování potrubí otevřený výkop</t>
  </si>
  <si>
    <t>" ŠP1 "     0,25*1,8*1,8*1,035</t>
  </si>
  <si>
    <t xml:space="preserve">" ŠP1 "     </t>
  </si>
  <si>
    <t>2,8*(1,8*1,8-0,8*0,8)*1,035</t>
  </si>
  <si>
    <t>" ŠP1 "     2,8*0,8*4</t>
  </si>
  <si>
    <t>894608112</t>
  </si>
  <si>
    <t>Výztuž šachet z betonářské oceli 10 505</t>
  </si>
  <si>
    <t>(0,25*1,3*1,3+2,8*(1,3*1,3-0,8*0,8))*0,2</t>
  </si>
  <si>
    <t>" ŠP1 "</t>
  </si>
  <si>
    <t>" DN400 "    1,7*2</t>
  </si>
  <si>
    <t>" DN125 "     0,7</t>
  </si>
  <si>
    <t>1,05*4+0,3</t>
  </si>
  <si>
    <t>" ŠP1 "     1,05*4</t>
  </si>
  <si>
    <t>" ŠP1 "     0,5*0,8*0,8</t>
  </si>
  <si>
    <t>" ŠP1 "     0,25*0,8*2</t>
  </si>
  <si>
    <t>" šachta ŠP1 "    1</t>
  </si>
  <si>
    <t>59710854</t>
  </si>
  <si>
    <t>trouba kameninová glazovaná zkrácená DN 400 dl 60(75)cm třída 160 spojovací systém C</t>
  </si>
  <si>
    <t>837392221</t>
  </si>
  <si>
    <t>Montáž kameninových tvarovek jednoosých s integrovaným těsněním otevřený výkop DN 400</t>
  </si>
  <si>
    <t>" ŠP1 "     1</t>
  </si>
  <si>
    <t>59711860.1</t>
  </si>
  <si>
    <t>ucpávka kameninová glazovaná DN 400 spojovací systém F, tř.160</t>
  </si>
  <si>
    <t>" ŠP1 "     0,071*(0,27+0,15)*0,8*2</t>
  </si>
  <si>
    <t>" prověření funkčnosti stávajících kp "     0,6*0,4*0,3*5</t>
  </si>
  <si>
    <t>" ŠP1 "     1,0</t>
  </si>
  <si>
    <t>894302501.1</t>
  </si>
  <si>
    <t>Stropní deska šachty prefa 1800/1800/300 ze ŽB C 30/37 XC4 XA1 s otvorem 1000mm D+M</t>
  </si>
  <si>
    <t>" šachta ŠP1 "     1</t>
  </si>
  <si>
    <t>1*1,02 "Přepočtené koeficientem množství</t>
  </si>
  <si>
    <t>" zalití  - DN150 "     PI*(0,15/2)^2*87,8</t>
  </si>
  <si>
    <t>" zalití  - DN200 "     PI*(0,2/2)^2*215,1</t>
  </si>
  <si>
    <t>" zalití  - DN250 "     PI*(0,25/2)^2*4,1</t>
  </si>
  <si>
    <t>" zalití  - DN300 "     PI*(0,3/2)^2*6,6</t>
  </si>
  <si>
    <t>" zalití  - DN400 "     PI*(0,4/2)^2*20,7</t>
  </si>
  <si>
    <t>" zalití  - DN400/400 "     0,19*32,2</t>
  </si>
  <si>
    <t>" zalití  - DN400/600 "     0,29*23,1</t>
  </si>
  <si>
    <t>" zalití  - DN500/500 "     0,3*22,4</t>
  </si>
  <si>
    <t>" zalití  - DN600/600 "     0,43*18,3</t>
  </si>
  <si>
    <t>" zalití  - DN600/800 "     0,57*1,8</t>
  </si>
  <si>
    <t>" zalití  - DN200 "     PI*(0,2/2)^2*119,6</t>
  </si>
  <si>
    <t>" zalití  - DN400 "     PI*(0,4/2)^2*48,3</t>
  </si>
  <si>
    <t>830311811</t>
  </si>
  <si>
    <t>Bourání stávajícího kameninového potrubí DN do 150</t>
  </si>
  <si>
    <t>" dle TZ - DN150 "     351,0</t>
  </si>
  <si>
    <t>830361811</t>
  </si>
  <si>
    <t>Bourání stávajícího kameninového potrubí DN přes 150 do 250</t>
  </si>
  <si>
    <t xml:space="preserve">" dle TZ "    </t>
  </si>
  <si>
    <t>" DN200 "     381,9</t>
  </si>
  <si>
    <t>" DN250 "     16,5</t>
  </si>
  <si>
    <t>830391811</t>
  </si>
  <si>
    <t>Bourání stávajícího kameninového potrubí DN přes 205 do 400</t>
  </si>
  <si>
    <t>" DN300 "     26,2</t>
  </si>
  <si>
    <t>" DN400 "     22,6</t>
  </si>
  <si>
    <t>820441811</t>
  </si>
  <si>
    <t>Bourání stávajícího potrubí ze ŽB DN přes 400 do 600</t>
  </si>
  <si>
    <t xml:space="preserve">" dle TZ "     </t>
  </si>
  <si>
    <t>" DN500/500 "     27,6</t>
  </si>
  <si>
    <t>" DN600/600 "     34,5</t>
  </si>
  <si>
    <t>Bourání stávajícího potrubí ze ŽB DN přes 600 do 800 (do DN600/800)</t>
  </si>
  <si>
    <t>" DN600/800 "     20,6</t>
  </si>
  <si>
    <t xml:space="preserve">" křížení  "     </t>
  </si>
  <si>
    <t>" DN700/1050 "     1,1*6</t>
  </si>
  <si>
    <t>" DN800/1200 "     1,1*13</t>
  </si>
  <si>
    <t>" obdelnik "     1,1*12</t>
  </si>
  <si>
    <t>" poklop stáv, kanal. šachet "     1</t>
  </si>
  <si>
    <t>890351811</t>
  </si>
  <si>
    <t>Bourání šachet ze ŽB ručně obestavěného prostoru přes 3 do 5 m3</t>
  </si>
  <si>
    <t>" 0,8/0,8/2,2 "     1,3*1,3*2,7</t>
  </si>
  <si>
    <t>178,581*9 "Přepočtené koeficientem množství</t>
  </si>
  <si>
    <t>9006003021</t>
  </si>
  <si>
    <t>Provedení veškerých zkoušek prokazující kvalitu díla SO 302.1 - ZKOUŠKA TĚSNOSTI KANALIZACE PŘÍPOJEK</t>
  </si>
  <si>
    <t>-2138383725</t>
  </si>
  <si>
    <t>953312111</t>
  </si>
  <si>
    <t>Vložky do svislých dilatačních spár z fasádních polystyrénových desek tl. 10 mm</t>
  </si>
  <si>
    <t>52*0,7*1,5</t>
  </si>
  <si>
    <t>721</t>
  </si>
  <si>
    <t>Zdravotechnika - vnitřní kanalizace</t>
  </si>
  <si>
    <t>721241101.1</t>
  </si>
  <si>
    <t>Lapač střešních splavenin z litiny DN 100</t>
  </si>
  <si>
    <t>721241102</t>
  </si>
  <si>
    <t>Lapač střešních splavenin z litiny DN 125</t>
  </si>
  <si>
    <t>998721101</t>
  </si>
  <si>
    <t>Přesun hmot tonážní pro vnitřní kanalizace v objektech v do 6 m</t>
  </si>
  <si>
    <t>764</t>
  </si>
  <si>
    <t>Konstrukce klempířské</t>
  </si>
  <si>
    <t>764454202.1</t>
  </si>
  <si>
    <t>Odpadní trouby Pz kruhové DN 100 mm dl. 1,0m vč. propojení kanalizace litina</t>
  </si>
  <si>
    <t>764454203.1</t>
  </si>
  <si>
    <t>Odpadní trouby Pz kruhové DN 120 mm dl. 1,0m vč. propojení kanalizace litina</t>
  </si>
  <si>
    <t>998764101</t>
  </si>
  <si>
    <t>Přesun hmot tonážní pro konstrukce klempířské v objektech v do 6 m</t>
  </si>
  <si>
    <t>SO 302.2 - Kanalizační přípojka pro vodní prvek</t>
  </si>
  <si>
    <t>113107422</t>
  </si>
  <si>
    <t>Odstranění podkladu z kameniva drceného tl přes 100 do 200 mm při překopech strojně pl do 15 m2</t>
  </si>
  <si>
    <t>2,407*9 "Přepočtené koeficientem množství</t>
  </si>
  <si>
    <t>113107446</t>
  </si>
  <si>
    <t>Odstranění podkladu živičných tl přes 250 do 300 mm při překopech strojně pl do 15 m2</t>
  </si>
  <si>
    <t>1,1*(5,5-1,8/2)+1,8*1,8</t>
  </si>
  <si>
    <t>2*(5,5-1,8/2)+1,8*4-1,1</t>
  </si>
  <si>
    <t>5,885*9 "Přepočtené koeficientem množství</t>
  </si>
  <si>
    <t>" plyn "     1,1</t>
  </si>
  <si>
    <t>132154201</t>
  </si>
  <si>
    <t>Hloubení zapažených rýh š do 2000 mm v hornině třídy těžitelnosti I skupiny 1 a 2 objem do 20 m3</t>
  </si>
  <si>
    <t>132254201</t>
  </si>
  <si>
    <t>Hloubení zapažených rýh š do 2000 mm v hornině třídy těžitelnosti I skupiny 3 objem do 20 m3</t>
  </si>
  <si>
    <t>132354201</t>
  </si>
  <si>
    <t>Hloubení zapažených rýh š do 2000 mm v hornině třídy těžitelnosti II skupiny 4 objem do 20 m3</t>
  </si>
  <si>
    <t>2*(4,03+2,24)/2*(5,5-1,8/2)</t>
  </si>
  <si>
    <t>" ŠP2 "     2,24*1,8*4</t>
  </si>
  <si>
    <t>452111111.1</t>
  </si>
  <si>
    <t>592237290.1</t>
  </si>
  <si>
    <t>" délka stoky "     5,5</t>
  </si>
  <si>
    <t>5,5*1,015 "Přepočtené koeficientem množství</t>
  </si>
  <si>
    <t>871315231</t>
  </si>
  <si>
    <t>Kanalizační potrubí z tvrdého PVC jednovrstvé tuhost třídy SN10 DN 160</t>
  </si>
  <si>
    <t>877315211.1</t>
  </si>
  <si>
    <t>Montáž tvarovek z tvrdého PVC-systém KG nebo z polypropylenu-systém KG 2000 jednoosé DN 160</t>
  </si>
  <si>
    <t>" koleno "     1</t>
  </si>
  <si>
    <t>" zkrácená "     1</t>
  </si>
  <si>
    <t>28611359</t>
  </si>
  <si>
    <t>koleno kanalizační PVC KG 160x15°</t>
  </si>
  <si>
    <t>28612006</t>
  </si>
  <si>
    <t>přechod kanalizační KG kamenina-plast bez těsnění DN 160</t>
  </si>
  <si>
    <t>28611130.1</t>
  </si>
  <si>
    <t>trubka kanalizační PVC KG DN 160/250</t>
  </si>
  <si>
    <t>894812001</t>
  </si>
  <si>
    <t>Revizní a čistící šachta z PP šachtové dno DN 400/150 přímý tok</t>
  </si>
  <si>
    <t>894812033</t>
  </si>
  <si>
    <t>Revizní a čistící šachta z PP DN 400 šachtová roura korugovaná bez hrdla světlé hloubky 2000 mm</t>
  </si>
  <si>
    <t>894812041</t>
  </si>
  <si>
    <t>Příplatek k rourám revizní a čistící šachty z PP DN 400 za uříznutí šachtové roury</t>
  </si>
  <si>
    <t>894812062.1</t>
  </si>
  <si>
    <t>Revizní a čistící šachta z PP DN 400 poklop litinový s betonovým rámem pro třídu zatížení D400</t>
  </si>
  <si>
    <t>" DN800/1200 "     1,1</t>
  </si>
  <si>
    <t>1,815*9 "Přepočtené koeficientem množství</t>
  </si>
  <si>
    <t>9006003022</t>
  </si>
  <si>
    <t>Provedení veškerých zkoušek prokazující kvalitu díla SO 302.2 - ZKOUŠKA TĚSNOSTI KANALIZACE PŘÍPOJEK</t>
  </si>
  <si>
    <t>1826186337</t>
  </si>
  <si>
    <t>SO 303 - Vodovody</t>
  </si>
  <si>
    <t xml:space="preserve">    1.1 - Zemní práce - provizorní vodovod</t>
  </si>
  <si>
    <t xml:space="preserve">    1.2 - Zemní práce - provizorní vodovod - demontáž</t>
  </si>
  <si>
    <t xml:space="preserve">    81 - Trubní vedení - provizorní vodovod</t>
  </si>
  <si>
    <t>326,852*9 "Přepočtené koeficientem množství</t>
  </si>
  <si>
    <t>" přípojka H8 "     2,0*1</t>
  </si>
  <si>
    <t>" 2 řady - přípojka H8 "     2,0*2</t>
  </si>
  <si>
    <t>113106121</t>
  </si>
  <si>
    <t>Rozebrání dlažeb z betonových nebo kamenných dlaždic komunikací pro pěší ručně</t>
  </si>
  <si>
    <t>" přípojka H8 "     1,1*1,3</t>
  </si>
  <si>
    <t>113106123</t>
  </si>
  <si>
    <t>Rozebrání dlažeb ze zámkových dlaždic komunikací pro pěší ručně</t>
  </si>
  <si>
    <t>" VODOVOD IX "     1,1*2,3</t>
  </si>
  <si>
    <t>" VODOVOD IX "     1,1*6,1</t>
  </si>
  <si>
    <t>113107431</t>
  </si>
  <si>
    <t>Odstranění podkladu z betonu prostého tl přes 100 do 150 mm při překopech strojně pl do 15 m2</t>
  </si>
  <si>
    <t>6,998*9 "Přepočtené koeficientem množství</t>
  </si>
  <si>
    <t>" VODOVOD - I "     1,1*4,8</t>
  </si>
  <si>
    <t>" VODOVOD - IX "     1,1*74,0</t>
  </si>
  <si>
    <t>" VODOVOD - X "     1,1*74,0</t>
  </si>
  <si>
    <t>" VODOVOD - I "     2*4,8</t>
  </si>
  <si>
    <t>" VODOVOD - IX "     2*74,0</t>
  </si>
  <si>
    <t>" VODOVOD - X "     2*74,0</t>
  </si>
  <si>
    <t>" VODOVOD - VIII "     1,1*1,7</t>
  </si>
  <si>
    <t>" VODOVOD - VIII "     2*1,7</t>
  </si>
  <si>
    <t>" VODOVOD - I "     1,1*(7,6+13,3)</t>
  </si>
  <si>
    <t>" VODOVOD - II "     1,1*215,3</t>
  </si>
  <si>
    <t>" VODOVOD - III "     1,1*30,0</t>
  </si>
  <si>
    <t>" VODOVOD - IV "     1,1*16,9</t>
  </si>
  <si>
    <t>" VODOVOD - I "     2*(7,6+13,3)</t>
  </si>
  <si>
    <t>" VODOVOD - II "     2*215,3</t>
  </si>
  <si>
    <t>" VODOVOD - III "     2*30,0</t>
  </si>
  <si>
    <t>" VODOVOD - IV "     2*16,9</t>
  </si>
  <si>
    <t>" VODOVOD - IX "     1,1*24,4</t>
  </si>
  <si>
    <t>" VODOVOD - X "     1,1*21,1</t>
  </si>
  <si>
    <t>" VODOVOD - XI "     1,1*92,31</t>
  </si>
  <si>
    <t>" VODOVOD - IX "     2*24,4</t>
  </si>
  <si>
    <t>" VODOVOD - X "     2*21,1</t>
  </si>
  <si>
    <t>" VODOVOD - XI "     2*92,31</t>
  </si>
  <si>
    <t>113107448.1</t>
  </si>
  <si>
    <t>Odstranění podkladu živičných tl přes 400 do 450 mm při překopech strojně pl do 15 m2</t>
  </si>
  <si>
    <t>" konstrukce 7 - vozovka - JV2 - AB - 100mm + OK-320mm "</t>
  </si>
  <si>
    <t>" MJ "     1,5*1,5*11</t>
  </si>
  <si>
    <t xml:space="preserve">" konstrukce 8 - vozovka - JV2 - AB - 30mm " + OK-400mm </t>
  </si>
  <si>
    <t>" VODOVOD - IV "     1,1*114,2</t>
  </si>
  <si>
    <t>" VODOVOD - VI "     1,1*(3,0+11,3)</t>
  </si>
  <si>
    <t>" VODOVOD - VII "     1,1*15,04</t>
  </si>
  <si>
    <t>" VODOVOD IV "     1,1*231,5</t>
  </si>
  <si>
    <t>" VODOVOD V "     1,1*16,6</t>
  </si>
  <si>
    <t>" přípojka H8 "     1,1*2,5</t>
  </si>
  <si>
    <t>" VODOVOD - IV "     2*114,2</t>
  </si>
  <si>
    <t>" VODOVOD - VI "     2*(3,0+11,3)</t>
  </si>
  <si>
    <t>" VODOVOD - VII "     2*15,04</t>
  </si>
  <si>
    <t>" MJ "     1,5*4*11</t>
  </si>
  <si>
    <t>" VODOVOD IV "     2*231,5</t>
  </si>
  <si>
    <t>" VODOVOD V "     2*16,6</t>
  </si>
  <si>
    <t>" přípojka H8 "     2*2,5</t>
  </si>
  <si>
    <t>838,166*9 "Přepočtené koeficientem množství</t>
  </si>
  <si>
    <t>25,542*59 "Přepočtené koeficientem množství</t>
  </si>
  <si>
    <t>" voda "      1,1*35</t>
  </si>
  <si>
    <t>" plyn "      1,1*26</t>
  </si>
  <si>
    <t>" voda "     1,1*2</t>
  </si>
  <si>
    <t>" plyn "     1,1*1</t>
  </si>
  <si>
    <t>" horkovod 600/500 "     1,1*3</t>
  </si>
  <si>
    <t>" kabelovvod 250/400 "     1,1*3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</si>
  <si>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</si>
  <si>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</si>
  <si>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</si>
  <si>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</si>
  <si>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133154101</t>
  </si>
  <si>
    <t>Hloubení šachet zapažených v hornině třídy těžitelnosti I skupiny 1 a 2 objem do 20 m3</t>
  </si>
  <si>
    <t>133254101</t>
  </si>
  <si>
    <t>Hloubení šachet zapažených v hornině třídy těžitelnosti I skupiny 3 objem do 20 m3</t>
  </si>
  <si>
    <t>151102201</t>
  </si>
  <si>
    <t>Zřízení příložného pažení stěn do 30 m2 výkopu hl do 4 m pro překopy inženýrských sítí</t>
  </si>
  <si>
    <t xml:space="preserve">" MJ pro demontáže hydranty šoupata"    </t>
  </si>
  <si>
    <t>1,5*2,0*4*(11+11)</t>
  </si>
  <si>
    <t>151102211</t>
  </si>
  <si>
    <t>Odstranění příložného pažení stěn do 30 m2 hl do 4 m při překopech inženýrských sítí</t>
  </si>
  <si>
    <t>151102301</t>
  </si>
  <si>
    <t>Zřízení rozepření stěn do 30 m3 při pažení příložném hl do 4 m při překopech inženýrských sítí</t>
  </si>
  <si>
    <t>151102311</t>
  </si>
  <si>
    <t>Odstranění rozepření stěn do 30 m3 při pažení příložném hl do 4 m při překopech inženýrských sítí</t>
  </si>
  <si>
    <t>58331351</t>
  </si>
  <si>
    <t>kamenivo těžené drobné frakce 0/4</t>
  </si>
  <si>
    <t>1.1</t>
  </si>
  <si>
    <t>Zemní práce - provizorní vodovod</t>
  </si>
  <si>
    <t>129,195*9 "Přepočtené koeficientem množství</t>
  </si>
  <si>
    <t>459,756*9 "Přepočtené koeficientem množství</t>
  </si>
  <si>
    <t>132112132</t>
  </si>
  <si>
    <t>Hloubení nezapažených rýh šířky do 800 mm v nesoudržných horninách třídy těžitelnosti I skupiny 1 a 2 ručně</t>
  </si>
  <si>
    <t>132212132</t>
  </si>
  <si>
    <t>Hloubení nezapažených rýh šířky do 800 mm v nesoudržných horninách třídy těžitelnosti I skupiny 3 ručně</t>
  </si>
  <si>
    <t>132312132</t>
  </si>
  <si>
    <t>Hloubení nezapažených rýh šířky do 800 mm v nesoudržných horninách třídy těžitelnosti II skupiny 4 ručně</t>
  </si>
  <si>
    <t>132151102</t>
  </si>
  <si>
    <t>Hloubení rýh nezapažených š do 800 mm v hornině třídy těžitelnosti I skupiny 1 a 2 objem do 50 m3 strojně</t>
  </si>
  <si>
    <t>132251102</t>
  </si>
  <si>
    <t>Hloubení rýh nezapažených š do 800 mm v hornině třídy těžitelnosti I skupiny 3 objem do 50 m3 strojně</t>
  </si>
  <si>
    <t>132351102</t>
  </si>
  <si>
    <t>Hloubení rýh nezapažených š do 800 mm v hornině třídy těžitelnosti II skupiny 4 objem do 50 m3 strojně</t>
  </si>
  <si>
    <t>1.2</t>
  </si>
  <si>
    <t>Zemní práce - provizorní vodovod - demontáž</t>
  </si>
  <si>
    <t>132201250.1</t>
  </si>
  <si>
    <t>Příplatek za vytěžení potrubí PE do d-50 vč. vyčerpání a odvedení vody z potrubí potrubí tvarovek odvoz a likvidace</t>
  </si>
  <si>
    <t>132201290.1</t>
  </si>
  <si>
    <t>Příplatek za vytěžení potrubí PE do d-90 vč. vyčerpání a odvedení vody z potrubí potrubí tvarovek odvoz a likvidace</t>
  </si>
  <si>
    <t>132201360.1</t>
  </si>
  <si>
    <t>Příplatek za vytěžení potrubí PE do d-160 vč. vyčerpání a odvedení vody z potrubí potrubí tvarovek odvoz a likvidace</t>
  </si>
  <si>
    <t>132201450.1</t>
  </si>
  <si>
    <t>Příplatek za vytěžení potrubí PE do d-250 vč. vyčerpání a odvedení vody z potrubí potrubí tvarovek odvoz a likvidace</t>
  </si>
  <si>
    <t>132210350.1</t>
  </si>
  <si>
    <t>Příplatek za vytěžení potrubí ocel (demontáž) do d-350 vč. vyčerpání a odvedení vody z potrubí potrubí tvarovek odvoz a likvidace</t>
  </si>
  <si>
    <t>851241131</t>
  </si>
  <si>
    <t>Montáž potrubí z trub litinových hrdlových s integrovaným těsněním otevřený výkop DN 80</t>
  </si>
  <si>
    <t>" odbočka k hydrantu H8  "     4,0</t>
  </si>
  <si>
    <t>55251004.1</t>
  </si>
  <si>
    <t>trouba vodovodní litinová hrdlová dvoukomorová vnitřní cementová vystélka povlak Zn+Al 400g/m2 vnější těžká protikorozní ochrana s PE povlakem přetlak PN10  DN 80</t>
  </si>
  <si>
    <t>4*1,015 "Přepočtené koeficientem množství</t>
  </si>
  <si>
    <t>55290080.1</t>
  </si>
  <si>
    <t>kroužek těsnící DN 80 pro potrubí dvojkomorové hrdlo</t>
  </si>
  <si>
    <t>55291080.1</t>
  </si>
  <si>
    <t>kroužek zámkový DN 80 pro potrubí dvojkomorové hrdlo</t>
  </si>
  <si>
    <t>55251080.1</t>
  </si>
  <si>
    <t>manžeta elastomerová pro hrdla vodovodního litinového potrubí DN 80</t>
  </si>
  <si>
    <t>851261131</t>
  </si>
  <si>
    <t>Montáž potrubí z trub litinových hrdlových s integrovaným těsněním otevřený výkop DN 100</t>
  </si>
  <si>
    <t>55251005.1</t>
  </si>
  <si>
    <t>trouba vodovodní litinová hrdlová dvoukomorová vnitřní cementová vystélka povlak Zn+Al 400g/m2 vnější těžká protikorozní ochrana s PE povlakem přetlak PN10  DN 100</t>
  </si>
  <si>
    <t>156,71*1,015 "Přepočtené koeficientem množství</t>
  </si>
  <si>
    <t>55290100.1</t>
  </si>
  <si>
    <t>kroužek těsnící DN 100 pro potrubí dvojkomorové hrdlo</t>
  </si>
  <si>
    <t>25*1,02 "Přepočtené koeficientem množství</t>
  </si>
  <si>
    <t>55291100.1</t>
  </si>
  <si>
    <t>kroužek zámkový DN 100 pro potrubí dvojkomorové hrdlo</t>
  </si>
  <si>
    <t>55251100.1</t>
  </si>
  <si>
    <t>manžeta elastomerová pro hrdla vodovodního litinového potrubí DN 100</t>
  </si>
  <si>
    <t>851261292</t>
  </si>
  <si>
    <t>Příplatek za krácení litinové trouby DN/OD 110</t>
  </si>
  <si>
    <t>" SEK "     15</t>
  </si>
  <si>
    <t>851311131</t>
  </si>
  <si>
    <t>Montáž potrubí z trub litinových hrdlových s integrovaným těsněním otevřený výkop DN 150</t>
  </si>
  <si>
    <t>55251007.1</t>
  </si>
  <si>
    <t>trouba vodovodní litinová hrdlová dvoukomorová vnitřní cementová vystélka povlak Zn+Al 400g/m2 vnější těžká protikorozní ochrana s PE povlakem přetlak PN10  DN 150</t>
  </si>
  <si>
    <t>145,79*1,015 "Přepočtené koeficientem množství</t>
  </si>
  <si>
    <t>55290150.1</t>
  </si>
  <si>
    <t>kroužek těsnící DN 150 pro potrubí dvojkomorové hrdlo</t>
  </si>
  <si>
    <t>55291150.1</t>
  </si>
  <si>
    <t>kroužek zámkový DN 150 pro potrubí dvojkomorové hrdlo</t>
  </si>
  <si>
    <t>55251150.1</t>
  </si>
  <si>
    <t>manžeta elastomerová pro hrdla vodovodního litinového potrubí DN 150</t>
  </si>
  <si>
    <t>851321292</t>
  </si>
  <si>
    <t>Příplatek za krácení litinové trouby DN/OD 160</t>
  </si>
  <si>
    <t>" SEK "     16</t>
  </si>
  <si>
    <t>851351131</t>
  </si>
  <si>
    <t>Montáž potrubí z trub litinových hrdlových s integrovaným těsněním otevřený výkop DN 200</t>
  </si>
  <si>
    <t>55251008.1</t>
  </si>
  <si>
    <t>trouba vodovodní litinová hrdlová dvoukomorová vnitřní cementová vystélka povlak Zn+Al 400g/m2 vnější těžká protikorozní ochrana s PE povlakem přetlak PN10  DN 200</t>
  </si>
  <si>
    <t>629,39*1,015 "Přepočtené koeficientem množství</t>
  </si>
  <si>
    <t>55290200.1</t>
  </si>
  <si>
    <t>kroužek těsnící DN 200 pro potrubí dvojkomorové hrdlo</t>
  </si>
  <si>
    <t>106*1,02 "Přepočtené koeficientem množství</t>
  </si>
  <si>
    <t>55291200.1</t>
  </si>
  <si>
    <t>kroužek zámkový DN 200 pro potrubí dvojkomorové hrdlo</t>
  </si>
  <si>
    <t>55251200.1</t>
  </si>
  <si>
    <t>manžeta elastomerová pro hrdla vodovodního litinového potrubí DN 200</t>
  </si>
  <si>
    <t>851361292.1</t>
  </si>
  <si>
    <t>Příplatek za krácení litinové trouby DN/OD 200</t>
  </si>
  <si>
    <t>" SEK "     53</t>
  </si>
  <si>
    <t>851361131</t>
  </si>
  <si>
    <t>Montáž potrubí z trub litinových hrdlových s integrovaným těsněním otevřený výkop DN 250</t>
  </si>
  <si>
    <t>55251009.1</t>
  </si>
  <si>
    <t>trouba vodovodní litinová hrdlová dvoukomorová vnitřní cementová vystélka povlak Zn+Al 400g/m2 vnější těžká protikorozní ochrana s PE povlakem přetlak PN10  DN 250</t>
  </si>
  <si>
    <t>93,51*1,015 "Přepočtené koeficientem množství</t>
  </si>
  <si>
    <t>55290250.1</t>
  </si>
  <si>
    <t>kroužek těsnící DN 250 pro potrubí dvojkomorové hrdlo</t>
  </si>
  <si>
    <t>55291250.1</t>
  </si>
  <si>
    <t>kroužek zámkový DN 250 pro potrubí dvojkomorové hrdlo</t>
  </si>
  <si>
    <t>55251250.1</t>
  </si>
  <si>
    <t>manžeta elastomerová pro hrdla vodovodního litinového potrubí DN 250</t>
  </si>
  <si>
    <t>851381292.1</t>
  </si>
  <si>
    <t>Příplatek za krácení litinové trouby DN/OD 250</t>
  </si>
  <si>
    <t>" SEK "     4</t>
  </si>
  <si>
    <t>851371131</t>
  </si>
  <si>
    <t>Montáž potrubí z trub litinových hrdlových s integrovaným těsněním otevřený výkop DN 300</t>
  </si>
  <si>
    <t>55251010.1</t>
  </si>
  <si>
    <t>trouba vodovodní litinová hrdlová dvoukomorová vnitřní cementová vystélka povlak Zn+Al 400g/m2 vnější těžká protikorozní ochrana s PE povlakem přetlak PN10  DN 300</t>
  </si>
  <si>
    <t>143*1,015 "Přepočtené koeficientem množství</t>
  </si>
  <si>
    <t>55290300.1</t>
  </si>
  <si>
    <t>kroužek těsnící DN 300 pro potrubí dvojkomorové hrdlo</t>
  </si>
  <si>
    <t>27*1,02 "Přepočtené koeficientem množství</t>
  </si>
  <si>
    <t>55291300.1</t>
  </si>
  <si>
    <t>kroužek zámkový DN 300 pro potrubí dvojkomorové hrdlo</t>
  </si>
  <si>
    <t>55251300.1</t>
  </si>
  <si>
    <t>manžeta elastomerová pro hrdla vodovodního litinového potrubí DN 300</t>
  </si>
  <si>
    <t>851401292.1</t>
  </si>
  <si>
    <t>Příplatek za krácení litinové trouby DN/OD 300</t>
  </si>
  <si>
    <t>852242122.1</t>
  </si>
  <si>
    <t>Montáž potrubí z trub litinových tlakových přírubových délky do 1 m otevřený výkop DN 80  (spojovací materiál nerez, mosaz, těsnění s kovovou vložkou)</t>
  </si>
  <si>
    <t>13+1+1</t>
  </si>
  <si>
    <t>55253236.1</t>
  </si>
  <si>
    <t>tvarovka přírubová litinová vodovodní PN10/16 DN 80 dl 250mm těžká protikorózní úprava</t>
  </si>
  <si>
    <t>13*1,01 "Přepočtené koeficientem množství</t>
  </si>
  <si>
    <t>55253241.1</t>
  </si>
  <si>
    <t>tvarovka přírubová litinová vodovodní PN10/16 DN 80 dl 500mm těžká protikorózní úprava</t>
  </si>
  <si>
    <t>1*1,01 "Přepočtené koeficientem množství</t>
  </si>
  <si>
    <t>55253247.1</t>
  </si>
  <si>
    <t>tvarovka přírubová litinová vodovodní PN10/16 DN 80 dl 1000mm těžká protikorózní úprava</t>
  </si>
  <si>
    <t>857261131</t>
  </si>
  <si>
    <t>Montáž litinových tvarovek jednoosých hrdlových otevřený výkop s integrovaným těsněním DN 100</t>
  </si>
  <si>
    <t>55253905.1</t>
  </si>
  <si>
    <t>koleno hrdlové tvárná litina K-kus DN 100-11,25° těžká protikorózní úprava</t>
  </si>
  <si>
    <t>55253917.1</t>
  </si>
  <si>
    <t>koleno hrdlové tvárná litina K-kus DN 100-22,5° těžká protikorózní úprava</t>
  </si>
  <si>
    <t>55253929.1</t>
  </si>
  <si>
    <t>koleno hrdlové tvárná litina K-kus DN 100-30° těžká protikorózní úprava</t>
  </si>
  <si>
    <t>55253941.1</t>
  </si>
  <si>
    <t>koleno hrdlové tvárná litina K-kus DN 100-45° těžká protikorózní úprava</t>
  </si>
  <si>
    <t>55291132.1</t>
  </si>
  <si>
    <t>kroužek zámkový DN 100 k tvarovkám</t>
  </si>
  <si>
    <t>10*1,02 "Přepočtené koeficientem množství</t>
  </si>
  <si>
    <t>857263131</t>
  </si>
  <si>
    <t>Montáž litinových tvarovek odbočných hrdlových otevřený výkop s integrovaným těsněním DN 100</t>
  </si>
  <si>
    <t>55253745.1</t>
  </si>
  <si>
    <t>tvarovka hrdlová s přírubovou odbočkou z tvárné litiny A-kus DN 100/80 těžká protikorózní úprava</t>
  </si>
  <si>
    <t>18*1,02 "Přepočtené koeficientem množství</t>
  </si>
  <si>
    <t>857313131</t>
  </si>
  <si>
    <t>Montáž litinových tvarovek odbočných hrdlových otevřený výkop s integrovaným těsněním DN 150</t>
  </si>
  <si>
    <t>55253756.1</t>
  </si>
  <si>
    <t>tvarovka hrdlová s přírubovou odbočkou z tvárné litiny A-kus DN 150/80 těžká protikorózní úprava</t>
  </si>
  <si>
    <t>55291135.1</t>
  </si>
  <si>
    <t>kroužek zámkový DN 150 k tvarovkám</t>
  </si>
  <si>
    <t>14*1,02 "Přepočtené koeficientem množství</t>
  </si>
  <si>
    <t>857353131</t>
  </si>
  <si>
    <t>Montáž litinových tvarovek odbočných hrdlových otevřený výkop s integrovaným těsněním DN 200</t>
  </si>
  <si>
    <t>55253763.1</t>
  </si>
  <si>
    <t>tvarovka hrdlová s přírubovou odbočkou z tvárné litiny A-kus DN 200/80 těžká protikorózní úprava</t>
  </si>
  <si>
    <t>55253764.1</t>
  </si>
  <si>
    <t>tvarovka hrdlová s přírubovou odbočkou z tvárné litiny A-kus DN 200/100 těžká protikorózní úprava</t>
  </si>
  <si>
    <t>55291141.1</t>
  </si>
  <si>
    <t>kroužek zámkový DN 200 k tvarovkám</t>
  </si>
  <si>
    <t>74*1,02 "Přepočtené koeficientem množství</t>
  </si>
  <si>
    <t>857363131</t>
  </si>
  <si>
    <t>Montáž litinových tvarovek odbočných hrdlových otevřený výkop s integrovaným těsněním DN 250</t>
  </si>
  <si>
    <t>55253769.1</t>
  </si>
  <si>
    <t>tvarovka hrdlová s přírubovou odbočkou z tvárné litiny A-kus DN 250/80 těžká protikorózní úprava</t>
  </si>
  <si>
    <t>55253770.1</t>
  </si>
  <si>
    <t>tvarovka hrdlová s přírubovou odbočkou z tvárné litiny A-kus DN 250/100 těžká protikorózní úprava</t>
  </si>
  <si>
    <t>55291143.1</t>
  </si>
  <si>
    <t>kroužek zámkový DN 250 k tvarovkám</t>
  </si>
  <si>
    <t>6*1,02 "Přepočtené koeficientem množství</t>
  </si>
  <si>
    <t>857373131</t>
  </si>
  <si>
    <t>Montáž litinových tvarovek odbočných hrdlových otevřený výkop s integrovaným těsněním DN 300</t>
  </si>
  <si>
    <t>55253775.1</t>
  </si>
  <si>
    <t>tvarovka hrdlová s přírubovou odbočkou z tvárné litiny A-kus DN 300/80 těžká protikorózní úprava</t>
  </si>
  <si>
    <t>55291145.1</t>
  </si>
  <si>
    <t>kroužek zámkový DN 300 k tvarovkám</t>
  </si>
  <si>
    <t>4*1,02 "Přepočtené koeficientem množství</t>
  </si>
  <si>
    <t>857311131</t>
  </si>
  <si>
    <t>Montáž litinových tvarovek jednoosých hrdlových otevřený výkop s integrovaným těsněním DN 150</t>
  </si>
  <si>
    <t>55253907.1</t>
  </si>
  <si>
    <t>koleno hrdlové z tvárné litiny K-kus DN 150-11,25° těžká protikorózní úprava</t>
  </si>
  <si>
    <t>55253919.1</t>
  </si>
  <si>
    <t>koleno hrdlové z tvárné litiny K-kus DN 150-22,5° těžká protikorózní úprava</t>
  </si>
  <si>
    <t>55253931.1</t>
  </si>
  <si>
    <t>koleno hrdlové z tvárné litiny K-kus DN 150-30° těžká protikorózní úprava</t>
  </si>
  <si>
    <t>55259485.1</t>
  </si>
  <si>
    <t>koleno hrdlové z tvárné litiny K-kus DN 150-90° těžká protikorózní úprava</t>
  </si>
  <si>
    <t>12*1,02 "Přepočtené koeficientem množství</t>
  </si>
  <si>
    <t>857351131</t>
  </si>
  <si>
    <t>Montáž litinových tvarovek jednoosých hrdlových otevřený výkop s integrovaným těsněním DN 200</t>
  </si>
  <si>
    <t>55253908.1</t>
  </si>
  <si>
    <t>koleno hrdlové z tvárné litiny K-kus DN 200-11,25° těžká protikorózní úprava</t>
  </si>
  <si>
    <t>55253932.1</t>
  </si>
  <si>
    <t>koleno hrdlové z tvárné litiny K-kus DN 200-30° těžká protikorózní úprava</t>
  </si>
  <si>
    <t>857371131</t>
  </si>
  <si>
    <t>Montáž litinových tvarovek jednoosých hrdlových otevřený výkop s integrovaným těsněním DN 300</t>
  </si>
  <si>
    <t>55253910.1</t>
  </si>
  <si>
    <t>koleno hrdlové z tvárné litiny K-kus DN 300-11,25° těžká protikorózní úprava</t>
  </si>
  <si>
    <t>55253922.1</t>
  </si>
  <si>
    <t>koleno hrdlové z tvárné litiny K-kus DN 300-22,5° těžká protikorózní úprava</t>
  </si>
  <si>
    <t>55253934.1</t>
  </si>
  <si>
    <t>koleno hrdlové z tvárné litiny K-kus DN 300-30° těžká protikorózní úprava</t>
  </si>
  <si>
    <t>55253946.1</t>
  </si>
  <si>
    <t>koleno hrdlové z tvárné litiny K-kus DN 300-45° těžká protikorózní úprava</t>
  </si>
  <si>
    <t>857381131</t>
  </si>
  <si>
    <t>Montáž litinových tvarovek jednoosých hrdlových otevřený výkop s integrovaným těsněním DN 350</t>
  </si>
  <si>
    <t>55253879.1</t>
  </si>
  <si>
    <t>přechod hrdlový z tvárné litiny R-kus DN 350/300 těžká protikorózní úprava</t>
  </si>
  <si>
    <t>55291247.1</t>
  </si>
  <si>
    <t>kroužek zámkový DN 350 k tvarovkám</t>
  </si>
  <si>
    <t>55251350.1</t>
  </si>
  <si>
    <t>manžeta elastomerová pro hrdla vodovodního litinového potrubí DN 350</t>
  </si>
  <si>
    <t>55291245.1</t>
  </si>
  <si>
    <t>857242122.2</t>
  </si>
  <si>
    <t>Montáž litinových tvarovek jednoosých přírubových otevřený výkop DN 80  (spojovací materiál nerez, mosaz, těsnění s kovovou vložkou)</t>
  </si>
  <si>
    <t>55254062.1</t>
  </si>
  <si>
    <t>koleno přírubové s patkou litina PP  DN80 těžká protikorózní úprava</t>
  </si>
  <si>
    <t>55253892.1</t>
  </si>
  <si>
    <t>tvarovka přírubová s hrdlem E-kus DN 80 těžká protikorózní úprava</t>
  </si>
  <si>
    <t>55291130.1</t>
  </si>
  <si>
    <t>kroužek zámkový DN 80 k tvarovkám</t>
  </si>
  <si>
    <t>2*1,02 "Přepočtené koeficientem množství</t>
  </si>
  <si>
    <t>857262122.1</t>
  </si>
  <si>
    <t>Montáž litinových tvarovek jednoosých přírubových otevřený výkop DN 100   (spojovací materiál nerez, mosaz, těsnění s kovovou vložkou)</t>
  </si>
  <si>
    <t>55253893.1</t>
  </si>
  <si>
    <t>tvarovka přírubová s hrdlem E-kus DN 100 těžká protikorózní úprava</t>
  </si>
  <si>
    <t>857312122.1</t>
  </si>
  <si>
    <t>Montáž litinových tvarovek jednoosých přírubových otevřený výkop DN 150  (spojovací materiál nerez, mosaz, těsnění s kovovou vložkou)</t>
  </si>
  <si>
    <t>55253895.1</t>
  </si>
  <si>
    <t>tvarovka přírubová s hrdlem E-kus DN 150 těžká protikorózní úprava</t>
  </si>
  <si>
    <t>3*1,02 "Přepočtené koeficientem množství</t>
  </si>
  <si>
    <t>857352122.1</t>
  </si>
  <si>
    <t>Montáž litinových tvarovek jednoosých přírubových otevřený výkop DN 200  (spojovací materiál nerez, mosaz, těsnění s kovovou vložkou)</t>
  </si>
  <si>
    <t>55253620.1</t>
  </si>
  <si>
    <t>přechod přírubový FFR-kus litinový DN 200/100  těžká protikorózní úprava</t>
  </si>
  <si>
    <t>55253896.1</t>
  </si>
  <si>
    <t>tvarovka přírubová s hrdlem E-kus DN 200 těžká protikorózní úprava</t>
  </si>
  <si>
    <t>857362122.1</t>
  </si>
  <si>
    <t>Montáž litinových tvarovek jednoosých přírubových otevřený výkop DN 250  (spojovací materiál nerez, mosaz, těsnění s kovovou vložkou)</t>
  </si>
  <si>
    <t>55253897.1</t>
  </si>
  <si>
    <t>tvarovka přírubová s hrdlem E-kus DN 250 těžká protikorózní úprava</t>
  </si>
  <si>
    <t>857372122.1</t>
  </si>
  <si>
    <t>Montáž litinových tvarovek jednoosých přírubových otevřený výkop DN 300  (spojovací materiál nerez, mosaz, těsnění s kovovou vložkou)</t>
  </si>
  <si>
    <t>55253630.1</t>
  </si>
  <si>
    <t>přechod přírubový FFR-kus litinový DN 300/200  těžká protikorózní úprava</t>
  </si>
  <si>
    <t>55253898.1</t>
  </si>
  <si>
    <t>tvarovka přírubová s hrdlem E-kus DN 300 těžká protikorózní úprava</t>
  </si>
  <si>
    <t>857264122.1</t>
  </si>
  <si>
    <t>Montáž litinových tvarovek odbočných přírubových otevřený výkop DN 100   (spojovací materiál nerez, mosaz, těsnění s kovovou vložkou)</t>
  </si>
  <si>
    <t>55253515.1</t>
  </si>
  <si>
    <t>tvarovka přírubová litinová s přírubovou odbočkou T-kus DN 100/80 těžká protikorózní úprava</t>
  </si>
  <si>
    <t>857314122.1</t>
  </si>
  <si>
    <t>Montáž litinových tvarovek odbočných přírubových otevřený výkop DN 150  (spojovací materiál nerez, mosaz, těsnění s kovovou vložkou)</t>
  </si>
  <si>
    <t>55253527.1</t>
  </si>
  <si>
    <t>tvarovka přírubová litinová s přírubovou odbočkou T-kus DN 150/80 těžká protikorózní úprava</t>
  </si>
  <si>
    <t>857354122.1</t>
  </si>
  <si>
    <t>Montáž litinových tvarovek odbočných přírubových otevřený výkop DN 200  (spojovací materiál nerez, mosaz, těsnění s kovovou vložkou)</t>
  </si>
  <si>
    <t>55253532.1</t>
  </si>
  <si>
    <t>tvarovka přírubová litinová s přírubovou odbočkou T-kus DN 200/80 těžká protikorózní úprava</t>
  </si>
  <si>
    <t>55253535.1</t>
  </si>
  <si>
    <t>tvarovka přírubová litinová s přírubovou odbočkou T-kus DN 200/150 těžká protikorózní úprava</t>
  </si>
  <si>
    <t>55253539.1</t>
  </si>
  <si>
    <t>tvarovka přírubová litinová s přírubovou odbočkou T-kus DN 200/200 těžká protikorózní úprava</t>
  </si>
  <si>
    <t>857374122.1</t>
  </si>
  <si>
    <t>Montáž litinových tvarovek odbočných přírubových otevřený výkop DN 300   (spojovací materiál nerez, mosaz, těsnění s kovovou vložkou)</t>
  </si>
  <si>
    <t>55253547.1</t>
  </si>
  <si>
    <t>tvarovka přírubová litinová s přírubovou odbočkou T-kus DN 300/150 těžká protikorózní úprava</t>
  </si>
  <si>
    <t>55253549.1</t>
  </si>
  <si>
    <t>tvarovka přírubová litinová s přírubovou odbočkou T-kus DN 300/250 těžká protikorózní úprava</t>
  </si>
  <si>
    <t>55253550.1</t>
  </si>
  <si>
    <t>tvarovka přírubová litinová s přírubovou odbočkou T-kus DN 300/300 těžká protikorózní úprava</t>
  </si>
  <si>
    <t>857262122.4</t>
  </si>
  <si>
    <t>Montáž litinových tvarovek jednoosých - spojka jištěná proti posunu otevřený výkop DN 100</t>
  </si>
  <si>
    <t>797410000016</t>
  </si>
  <si>
    <t>multitoleranční spojka s jištěním proti posunu DN 100  min.PN10</t>
  </si>
  <si>
    <t>857312122.4</t>
  </si>
  <si>
    <t>Montáž litinových tvarovek jednoosých - spojka jištěná proti posunu otevřený výkop DN 150</t>
  </si>
  <si>
    <t>797415000016</t>
  </si>
  <si>
    <t>multitoleranční spojka s jištěním proti posunu DN 150 min.PN10</t>
  </si>
  <si>
    <t>857352122.4</t>
  </si>
  <si>
    <t>Montáž litinových tvarovek jednoosých - spojka jištěná proti posunu otevřený výkop DN 200</t>
  </si>
  <si>
    <t>797420000016</t>
  </si>
  <si>
    <t>multitoleranční spojka s jištěním proti posunu DN 200 min.PN10</t>
  </si>
  <si>
    <t>857362122.4</t>
  </si>
  <si>
    <t>Montáž litinových tvarovek jednoosých - spojka jištěná proti posunu otevřený výkop DN 250</t>
  </si>
  <si>
    <t>797425000016</t>
  </si>
  <si>
    <t>multitoleranční spojka s jištěním proti posunu DN 250 min.PN10</t>
  </si>
  <si>
    <t>857372122.4</t>
  </si>
  <si>
    <t>Montáž litinových tvarovek jednoosých - spojka jištěná proti posunu otevřený výkop DN 300</t>
  </si>
  <si>
    <t>7974300000161</t>
  </si>
  <si>
    <t>multitoleranční spojka s jištěním proti posunu DN 300 min.PN10</t>
  </si>
  <si>
    <t>857382122.4</t>
  </si>
  <si>
    <t>Montáž litinových tvarovek jednoosých - spojka jištěná proti posunu otevřený výkop DN 350</t>
  </si>
  <si>
    <t>797435000016</t>
  </si>
  <si>
    <t>multitoleranční spojka s jištěním proti posunu DN 350 min.PN10</t>
  </si>
  <si>
    <t>891247212.1</t>
  </si>
  <si>
    <t>Montáž hydrantů nadzemních DN 80   (spojovací materiál nerez, mosaz, těsnění s kovovou vložkou)</t>
  </si>
  <si>
    <t>42273682.1</t>
  </si>
  <si>
    <t>hydrant nadzemní DN 80 litina</t>
  </si>
  <si>
    <t>8912471111</t>
  </si>
  <si>
    <t>Montáž hydrantů podzemních DN 80   (spojovací materiál nerez, mosaz, těsnění s kovovou vložkou)</t>
  </si>
  <si>
    <t>42273593.1</t>
  </si>
  <si>
    <t>hydrant podzemní DN 80 (1,5m) litina</t>
  </si>
  <si>
    <t>891247111.9</t>
  </si>
  <si>
    <t>Příplatek - hydrantová drenáž - montáž a dodávka</t>
  </si>
  <si>
    <t>891241112.1</t>
  </si>
  <si>
    <t>Montáž vodovodních šoupátek otevřený výkop DN 80  (spojovací materiál nerez, mosaz, těsnění s kovovou vložkou)</t>
  </si>
  <si>
    <t>422243970.1</t>
  </si>
  <si>
    <t>šoupátko DN80 litina</t>
  </si>
  <si>
    <t>7.5.5.1780</t>
  </si>
  <si>
    <t>zemní teleskopická souprava pro šoupě DN 65-80</t>
  </si>
  <si>
    <t>891261112.1</t>
  </si>
  <si>
    <t>Montáž vodovodních šoupátek otevřený výkop DN 100  (spojovací materiál nerez, mosaz, těsnění s kovovou vložkou)</t>
  </si>
  <si>
    <t>42224400.1</t>
  </si>
  <si>
    <t>šoupátko DN100 litina</t>
  </si>
  <si>
    <t>7.5.5.1800</t>
  </si>
  <si>
    <t>zemní teleskopická souprava pro šoupě DN 100</t>
  </si>
  <si>
    <t>891311112.1</t>
  </si>
  <si>
    <t>Montáž vodovodních šoupátek otevřený výkop DN 150  (spojovací materiál nerez, mosaz, těsnění s kovovou vložkou)</t>
  </si>
  <si>
    <t>42224406.1</t>
  </si>
  <si>
    <t>šoupátko DN150 litina</t>
  </si>
  <si>
    <t>7.5.5.1850</t>
  </si>
  <si>
    <t>zemní teleskopická souprava pro šoupě DN 150</t>
  </si>
  <si>
    <t>891351112.1</t>
  </si>
  <si>
    <t>Montáž vodovodních šoupátek otevřený výkop DN 200  (spojovací materiál nerez, mosaz, těsnění s kovovou vložkou)</t>
  </si>
  <si>
    <t>42224409.1</t>
  </si>
  <si>
    <t>šoupátko DN200 litina</t>
  </si>
  <si>
    <t>7.5.5.1900</t>
  </si>
  <si>
    <t>zemní teleskopická souprava pro šoupě DN 200</t>
  </si>
  <si>
    <t>891361112.1</t>
  </si>
  <si>
    <t>Montáž vodovodních šoupátek otevřený výkop DN 250  (spojovací materiál nerez, mosaz, těsnění s kovovou vložkou)</t>
  </si>
  <si>
    <t>422203608.1</t>
  </si>
  <si>
    <t>šoupátko DN250 litina</t>
  </si>
  <si>
    <t>7.5.5.1950</t>
  </si>
  <si>
    <t>zemní teleskopická souprava pro šoupě DN 250</t>
  </si>
  <si>
    <t>570</t>
  </si>
  <si>
    <t>891371112.1</t>
  </si>
  <si>
    <t>Montáž vodovodních šoupátek otevřený výkop DN 300  (spojovací materiál nerez, mosaz, těsnění s kovovou vložkou)</t>
  </si>
  <si>
    <t>572</t>
  </si>
  <si>
    <t>422204309.1</t>
  </si>
  <si>
    <t>šoupátko DN300 litina</t>
  </si>
  <si>
    <t>574</t>
  </si>
  <si>
    <t>7.5.5.2050</t>
  </si>
  <si>
    <t>zemní teleskopická souprava pro šoupě DN 300</t>
  </si>
  <si>
    <t>576</t>
  </si>
  <si>
    <t>289</t>
  </si>
  <si>
    <t>899401112</t>
  </si>
  <si>
    <t>Osazení poklopů litinových šoupátkových</t>
  </si>
  <si>
    <t>578</t>
  </si>
  <si>
    <t>42291352</t>
  </si>
  <si>
    <t>poklop litinový šoupátkový pro zemní soupravy osazení do terénu a do vozovky</t>
  </si>
  <si>
    <t>580</t>
  </si>
  <si>
    <t>291</t>
  </si>
  <si>
    <t>899401113</t>
  </si>
  <si>
    <t>Osazení poklopů litinových hydrantových</t>
  </si>
  <si>
    <t>582</t>
  </si>
  <si>
    <t>42291452</t>
  </si>
  <si>
    <t>poklop litinový hydrantový DN 80</t>
  </si>
  <si>
    <t>584</t>
  </si>
  <si>
    <t>293</t>
  </si>
  <si>
    <t>9999000001.1</t>
  </si>
  <si>
    <t>drenážní obal k hydrantům</t>
  </si>
  <si>
    <t>586</t>
  </si>
  <si>
    <t>899401114.1</t>
  </si>
  <si>
    <t>Betonová podkladová deska pod šoupátko</t>
  </si>
  <si>
    <t>588</t>
  </si>
  <si>
    <t>295</t>
  </si>
  <si>
    <t>899401115.1</t>
  </si>
  <si>
    <t>Betonová podkladová deska pod hydrant</t>
  </si>
  <si>
    <t>590</t>
  </si>
  <si>
    <t>899713111.1</t>
  </si>
  <si>
    <t>Orientační tabulky</t>
  </si>
  <si>
    <t>592</t>
  </si>
  <si>
    <t>85+19</t>
  </si>
  <si>
    <t>297</t>
  </si>
  <si>
    <t>899721111</t>
  </si>
  <si>
    <t>Signalizační vodič DN do 150 mm na potrubí</t>
  </si>
  <si>
    <t>594</t>
  </si>
  <si>
    <t>899721112</t>
  </si>
  <si>
    <t>Signalizační vodič DN přes 150 mm na potrubí</t>
  </si>
  <si>
    <t>596</t>
  </si>
  <si>
    <t>299</t>
  </si>
  <si>
    <t>899721119.1</t>
  </si>
  <si>
    <t>Identifikační bod (např. Marker)</t>
  </si>
  <si>
    <t>598</t>
  </si>
  <si>
    <t>899721126.1</t>
  </si>
  <si>
    <t>Kabelová T spojka</t>
  </si>
  <si>
    <t>600</t>
  </si>
  <si>
    <t>301</t>
  </si>
  <si>
    <t>899722113</t>
  </si>
  <si>
    <t>Krytí potrubí z plastů výstražnou fólií z PVC 34cm</t>
  </si>
  <si>
    <t>602</t>
  </si>
  <si>
    <t>604</t>
  </si>
  <si>
    <t>" zalití stávající potrubí "</t>
  </si>
  <si>
    <t>" DN100 "     PI*(0,1/2)^2*175,0</t>
  </si>
  <si>
    <t>" DN150 "     PI*(0,15/2)^2*54,0</t>
  </si>
  <si>
    <t>" DN200 "     PI*(0,2/2)^2*510,0</t>
  </si>
  <si>
    <t>" DN300 "     PI*(0,3/2)^2*20,0</t>
  </si>
  <si>
    <t>" DN350 "     PI*(0,35/2)^2*22,0</t>
  </si>
  <si>
    <t>303</t>
  </si>
  <si>
    <t>857262910.1</t>
  </si>
  <si>
    <t>Demontáž armatur - hydrant, šoupě se zemní soupravou</t>
  </si>
  <si>
    <t>606</t>
  </si>
  <si>
    <t>" rýha vodovodu - hydrant + šoupě "     3+12</t>
  </si>
  <si>
    <t>" montážní jámy - hydrant + šoupě "     11+11</t>
  </si>
  <si>
    <t>899101210.1</t>
  </si>
  <si>
    <t>Demontáž poklopů šoupátkových, hydrantových</t>
  </si>
  <si>
    <t>608</t>
  </si>
  <si>
    <t>305</t>
  </si>
  <si>
    <t>899792189.1</t>
  </si>
  <si>
    <t>Demontáž orientačních tabulek pro šoupátka, hydranty, ventily</t>
  </si>
  <si>
    <t>610</t>
  </si>
  <si>
    <t>612</t>
  </si>
  <si>
    <t>" odvoz na místo určené investorem - 5km "     3,33</t>
  </si>
  <si>
    <t>307</t>
  </si>
  <si>
    <t>614</t>
  </si>
  <si>
    <t>3,33*4 "Přepočtené koeficientem množství</t>
  </si>
  <si>
    <t>616</t>
  </si>
  <si>
    <t>" poklop stáv šachet "     2</t>
  </si>
  <si>
    <t>309</t>
  </si>
  <si>
    <t>618</t>
  </si>
  <si>
    <t>850311811</t>
  </si>
  <si>
    <t>Bourání stávajícího potrubí z trub litinových DN 150</t>
  </si>
  <si>
    <t>620</t>
  </si>
  <si>
    <t>311</t>
  </si>
  <si>
    <t>850361811</t>
  </si>
  <si>
    <t>Bourání stávajícího potrubí z trub litinových DN přes 150 do 250</t>
  </si>
  <si>
    <t>622</t>
  </si>
  <si>
    <t>" DN200 "     192,0</t>
  </si>
  <si>
    <t>" DN250 "     90,0</t>
  </si>
  <si>
    <t>850391811</t>
  </si>
  <si>
    <t>Bourání stávajícího potrubí z trub litinových DN přes 250 do 400</t>
  </si>
  <si>
    <t>624</t>
  </si>
  <si>
    <t>" DN350 "     87,0</t>
  </si>
  <si>
    <t>313</t>
  </si>
  <si>
    <t>626</t>
  </si>
  <si>
    <t>628</t>
  </si>
  <si>
    <t>315</t>
  </si>
  <si>
    <t>630</t>
  </si>
  <si>
    <t>44,381*9 "Přepočtené koeficientem množství</t>
  </si>
  <si>
    <t>997013991.1</t>
  </si>
  <si>
    <t>Poplatek/tržby/ za uložení na skládce/prodej druhotných surovin/ potrubí vodovodu</t>
  </si>
  <si>
    <t>632</t>
  </si>
  <si>
    <t>317</t>
  </si>
  <si>
    <t>890351859.1</t>
  </si>
  <si>
    <t>Bourání šachet armaturních</t>
  </si>
  <si>
    <t>634</t>
  </si>
  <si>
    <t>" 2 kusy "     3,1*2,2*2,4*2</t>
  </si>
  <si>
    <t>636</t>
  </si>
  <si>
    <t>319</t>
  </si>
  <si>
    <t>638</t>
  </si>
  <si>
    <t>640</t>
  </si>
  <si>
    <t>11,785*9 "Přepočtené koeficientem množství</t>
  </si>
  <si>
    <t>321</t>
  </si>
  <si>
    <t>642</t>
  </si>
  <si>
    <t>Trubní vedení - provizorní vodovod</t>
  </si>
  <si>
    <t>871161141</t>
  </si>
  <si>
    <t>Montáž potrubí z PE100 SDR 11 otevřený výkop svařovaných na tupo D 32 x 3,0 mm</t>
  </si>
  <si>
    <t>644</t>
  </si>
  <si>
    <t>39,0</t>
  </si>
  <si>
    <t>323</t>
  </si>
  <si>
    <t>28613110</t>
  </si>
  <si>
    <t>trubka vodovodní PE100 RC PN 16 SDR11 32x3,0mm</t>
  </si>
  <si>
    <t>646</t>
  </si>
  <si>
    <t>39*1,015 "Přepočtené koeficientem množství</t>
  </si>
  <si>
    <t>871171141</t>
  </si>
  <si>
    <t>Montáž potrubí z PE100 SDR 11 otevřený výkop svařovaných na tupo D 40 x 3,7 mm</t>
  </si>
  <si>
    <t>648</t>
  </si>
  <si>
    <t>18,0</t>
  </si>
  <si>
    <t>325</t>
  </si>
  <si>
    <t>28613111</t>
  </si>
  <si>
    <t>trubka vodovodní PE100 RC PN 16 SDR11 40x3,7mm</t>
  </si>
  <si>
    <t>650</t>
  </si>
  <si>
    <t>18*1,015 "Přepočtené koeficientem množství</t>
  </si>
  <si>
    <t>871181141</t>
  </si>
  <si>
    <t>Montáž potrubí z PE100 SDR 11 otevřený výkop svařovaných na tupo D 50 x 4,6 mm</t>
  </si>
  <si>
    <t>652</t>
  </si>
  <si>
    <t>12,0</t>
  </si>
  <si>
    <t>327</t>
  </si>
  <si>
    <t>28613112</t>
  </si>
  <si>
    <t>trubka vodovodní PE100 RC PN 16 SDR11 50x4,6mm</t>
  </si>
  <si>
    <t>654</t>
  </si>
  <si>
    <t>12*1,015 "Přepočtené koeficientem množství</t>
  </si>
  <si>
    <t>871211141</t>
  </si>
  <si>
    <t>Montáž potrubí z PE100 SDR 11 otevřený výkop svařovaných na tupo D 63 x 5,8 mm</t>
  </si>
  <si>
    <t>656</t>
  </si>
  <si>
    <t>329</t>
  </si>
  <si>
    <t>28613113</t>
  </si>
  <si>
    <t>trubka vodovodní PE100 RC PN 16 SDR11 63x5,8mm</t>
  </si>
  <si>
    <t>658</t>
  </si>
  <si>
    <t>871231141</t>
  </si>
  <si>
    <t>Montáž potrubí z PE100 SDR 11 otevřený výkop svařovaných na tupo D 75 x 6,8 mm</t>
  </si>
  <si>
    <t>660</t>
  </si>
  <si>
    <t>3,0</t>
  </si>
  <si>
    <t>331</t>
  </si>
  <si>
    <t>28613114</t>
  </si>
  <si>
    <t>trubka vodovodní PE100 RC PN 16 SDR11 75x6,8mm</t>
  </si>
  <si>
    <t>662</t>
  </si>
  <si>
    <t>871241141</t>
  </si>
  <si>
    <t>Montáž potrubí z PE100 SDR 11 otevřený výkop svařovaných na tupo D 90 x 8,2 mm</t>
  </si>
  <si>
    <t>664</t>
  </si>
  <si>
    <t>101,5</t>
  </si>
  <si>
    <t>333</t>
  </si>
  <si>
    <t>28613115.1</t>
  </si>
  <si>
    <t>trubka vodovodní PE100 PN 16 SDR11 90x8,2mm</t>
  </si>
  <si>
    <t>666</t>
  </si>
  <si>
    <t>101,5*1,015 "Přepočtené koeficientem množství</t>
  </si>
  <si>
    <t>871251141</t>
  </si>
  <si>
    <t>Montáž potrubí z PE100 SDR 11 otevřený výkop svařovaných na tupo D 110 x 10,0 mm</t>
  </si>
  <si>
    <t>668</t>
  </si>
  <si>
    <t>335</t>
  </si>
  <si>
    <t>28613116</t>
  </si>
  <si>
    <t>trubka vodovodní PE100 RC PN 16 SDR11 110x10,0mm</t>
  </si>
  <si>
    <t>670</t>
  </si>
  <si>
    <t>871351152</t>
  </si>
  <si>
    <t>Montáž potrubí z PE100 SDR 17 otevřený výkop svařovaných na tupo D 225 x 13,4 mm</t>
  </si>
  <si>
    <t>672</t>
  </si>
  <si>
    <t>432,0</t>
  </si>
  <si>
    <t>337</t>
  </si>
  <si>
    <t>674</t>
  </si>
  <si>
    <t>432*1,015 "Přepočtené koeficientem množství</t>
  </si>
  <si>
    <t>230011124.5</t>
  </si>
  <si>
    <t>Potrubí ocel. 323,9/6  -  montáž dodávka</t>
  </si>
  <si>
    <t>676</t>
  </si>
  <si>
    <t>113,0</t>
  </si>
  <si>
    <t>339</t>
  </si>
  <si>
    <t>857242122.5</t>
  </si>
  <si>
    <t>Přírubový spoj 80/90 pro PE potrubí vč. spojovacího materiálu</t>
  </si>
  <si>
    <t>678</t>
  </si>
  <si>
    <t>857262122.5</t>
  </si>
  <si>
    <t>Přírubový spoj 100/110 pro PE potrubí vč. spojovacího materiálu</t>
  </si>
  <si>
    <t>680</t>
  </si>
  <si>
    <t>341</t>
  </si>
  <si>
    <t>857352122.5</t>
  </si>
  <si>
    <t>Přírubový spoj 200/225 pro PE potrubí vč. spojovacího materiálu</t>
  </si>
  <si>
    <t>682</t>
  </si>
  <si>
    <t>857372122.5</t>
  </si>
  <si>
    <t>Přírubový spoj DN 300 pro ocel. potrubí vč. spojovacího materiálu</t>
  </si>
  <si>
    <t>684</t>
  </si>
  <si>
    <t>343</t>
  </si>
  <si>
    <t>686</t>
  </si>
  <si>
    <t>55259819.1</t>
  </si>
  <si>
    <t>přechod přírubový tvárná litina DN 150/80</t>
  </si>
  <si>
    <t>688</t>
  </si>
  <si>
    <t>345</t>
  </si>
  <si>
    <t>690</t>
  </si>
  <si>
    <t>55259830.1</t>
  </si>
  <si>
    <t>přechod přírubový tvárná litina DN 250/200</t>
  </si>
  <si>
    <t>692</t>
  </si>
  <si>
    <t>347</t>
  </si>
  <si>
    <t>857382122.1</t>
  </si>
  <si>
    <t>Montáž litinových tvarovek jednoosých přírubových otevřený výkop DN 350 (spojovací materiál nerez, mosaz, těsnění s kovovou vložkou)</t>
  </si>
  <si>
    <t>694</t>
  </si>
  <si>
    <t>55253635.1</t>
  </si>
  <si>
    <t>přechod přírubový tvárná litina DN 350/300</t>
  </si>
  <si>
    <t>696</t>
  </si>
  <si>
    <t>349</t>
  </si>
  <si>
    <t>698</t>
  </si>
  <si>
    <t>55253972.1</t>
  </si>
  <si>
    <t>koleno přírubové z tvárné litiny KP-kus DN 300-11,25° těžká protikor. ochrana</t>
  </si>
  <si>
    <t>700</t>
  </si>
  <si>
    <t>351</t>
  </si>
  <si>
    <t>55254002.1</t>
  </si>
  <si>
    <t>koleno přírubové z tvárné litiny KP-kus DN 300-30° těžká protikor. ochrana</t>
  </si>
  <si>
    <t>702</t>
  </si>
  <si>
    <t>55254017.1</t>
  </si>
  <si>
    <t>koleno přírubové z tvárné litiny KP-kus DN 300-45° těžká protikor. ochrana</t>
  </si>
  <si>
    <t>704</t>
  </si>
  <si>
    <t>55254032.1</t>
  </si>
  <si>
    <t>koleno přírubové z tvárné litiny KP-kus DN 300-90° těžká protikor. ochrana</t>
  </si>
  <si>
    <t>706</t>
  </si>
  <si>
    <t>708</t>
  </si>
  <si>
    <t>355</t>
  </si>
  <si>
    <t>710</t>
  </si>
  <si>
    <t>712</t>
  </si>
  <si>
    <t>357</t>
  </si>
  <si>
    <t>55253548.1</t>
  </si>
  <si>
    <t>tvarovka přírubová litinová s přírubovou odbočkou T-kus DN 300/200 těžká protikorózní úprava</t>
  </si>
  <si>
    <t>714</t>
  </si>
  <si>
    <t>857262122.3</t>
  </si>
  <si>
    <t>Montáž litinových tvarovek jištěných proti posuvu otevřený výkop DN 100   (spojovací materiál nerez, mosaz)</t>
  </si>
  <si>
    <t>716</t>
  </si>
  <si>
    <t>359</t>
  </si>
  <si>
    <t>31951016.1</t>
  </si>
  <si>
    <t>multitoleranční spojka s přírubou DN 100 těsnění PN 16</t>
  </si>
  <si>
    <t>718</t>
  </si>
  <si>
    <t>857312122.3</t>
  </si>
  <si>
    <t>Montáž litinových tvarovek jištěných proti posuvu otevřený výkop DN 150   (spojovací materiál nerez, mosaz)</t>
  </si>
  <si>
    <t>720</t>
  </si>
  <si>
    <t>361</t>
  </si>
  <si>
    <t>31951018.1</t>
  </si>
  <si>
    <t>multitoleranční spojka s přírubou DN 150 těsnění PN 16</t>
  </si>
  <si>
    <t>722</t>
  </si>
  <si>
    <t>857352122.3</t>
  </si>
  <si>
    <t>Montáž litinových tvarovek jištěných proti posuvu otevřený výkop DN 200   (spojovací materiál nerez, mosaz)</t>
  </si>
  <si>
    <t>724</t>
  </si>
  <si>
    <t>363</t>
  </si>
  <si>
    <t>31951019.1</t>
  </si>
  <si>
    <t>multitoleranční spojka s přírubou DN 200 těsnění PN 16</t>
  </si>
  <si>
    <t>726</t>
  </si>
  <si>
    <t>857362122.3</t>
  </si>
  <si>
    <t>Montáž litinových tvarovek jištěných proti posuvu otevřený výkop DN 250   (spojovací materiál nerez, mosaz)</t>
  </si>
  <si>
    <t>728</t>
  </si>
  <si>
    <t>365</t>
  </si>
  <si>
    <t>31951021.1</t>
  </si>
  <si>
    <t>multitoleranční spojka s přírubou DN 250 těsnění PN 16</t>
  </si>
  <si>
    <t>730</t>
  </si>
  <si>
    <t>857372122.3</t>
  </si>
  <si>
    <t>Montáž litinových tvarovek jištěných proti posuvu otevřený výkop DN 300   (spojovací materiál nerez, mosaz)</t>
  </si>
  <si>
    <t>732</t>
  </si>
  <si>
    <t>367</t>
  </si>
  <si>
    <t>31951022.1</t>
  </si>
  <si>
    <t>multitoleranční spojka s přírubou DN 300 těsnění PN 16</t>
  </si>
  <si>
    <t>734</t>
  </si>
  <si>
    <t>857382122.3</t>
  </si>
  <si>
    <t>Montáž litinových tvarovek jištěných proti posuvu otevřený výkop DN 350   (spojovací materiál nerez, mosaz)</t>
  </si>
  <si>
    <t>736</t>
  </si>
  <si>
    <t>369</t>
  </si>
  <si>
    <t>31951028.1</t>
  </si>
  <si>
    <t>multitoleranční spojka s přírubou DN 350 těsnění PN 16</t>
  </si>
  <si>
    <t>738</t>
  </si>
  <si>
    <t>891211321.3</t>
  </si>
  <si>
    <t>Spojka d-32 vododní přípojky vč. příslušenství</t>
  </si>
  <si>
    <t>740</t>
  </si>
  <si>
    <t>371</t>
  </si>
  <si>
    <t>891211401.1</t>
  </si>
  <si>
    <t>Spojka d-40 vododní přípojky vč. příslušenství</t>
  </si>
  <si>
    <t>891211501.1</t>
  </si>
  <si>
    <t>Spojka d-50 vododní přípojky vč. příslušenství</t>
  </si>
  <si>
    <t>744</t>
  </si>
  <si>
    <t>373</t>
  </si>
  <si>
    <t>891211631.1</t>
  </si>
  <si>
    <t>Spojka d-63 vododní přípojky vč. příslušenství</t>
  </si>
  <si>
    <t>746</t>
  </si>
  <si>
    <t>891211751.1</t>
  </si>
  <si>
    <t>Spojka d-75 vododní přípojky vč. příslušenství</t>
  </si>
  <si>
    <t>748</t>
  </si>
  <si>
    <t>375</t>
  </si>
  <si>
    <t>891212101.1</t>
  </si>
  <si>
    <t>Spojka d-110 vododní přípojky vč. příslušenství</t>
  </si>
  <si>
    <t>750</t>
  </si>
  <si>
    <t>877181201</t>
  </si>
  <si>
    <t>Montáž oblouků svařovaných na tupo na vodovodním potrubí z PE trub d 50</t>
  </si>
  <si>
    <t>752</t>
  </si>
  <si>
    <t>377</t>
  </si>
  <si>
    <t>28653123.1</t>
  </si>
  <si>
    <t>redukce svařovací na tupo potrubí PE 100 SDR11 50/32</t>
  </si>
  <si>
    <t>754</t>
  </si>
  <si>
    <t>28653124</t>
  </si>
  <si>
    <t>redukce svařovací na tupo potrubí PE 100 SDR11 50/40</t>
  </si>
  <si>
    <t>756</t>
  </si>
  <si>
    <t>379</t>
  </si>
  <si>
    <t>877211201</t>
  </si>
  <si>
    <t>Montáž oblouků svařovaných na tupo na vodovodním potrubí z PE trub d 63</t>
  </si>
  <si>
    <t>758</t>
  </si>
  <si>
    <t>28653125.1</t>
  </si>
  <si>
    <t>redukce svařovací na tupo potrubí PE 100 SDR11 63/32</t>
  </si>
  <si>
    <t>760</t>
  </si>
  <si>
    <t>381</t>
  </si>
  <si>
    <t>28653125.3</t>
  </si>
  <si>
    <t>redukce svařovací na tupo potrubí PE 100 SDR11 63/40</t>
  </si>
  <si>
    <t>762</t>
  </si>
  <si>
    <t>28653125</t>
  </si>
  <si>
    <t>redukce svařovací na tupo potrubí PE 100 SDR11 63/50</t>
  </si>
  <si>
    <t>383</t>
  </si>
  <si>
    <t>877241201</t>
  </si>
  <si>
    <t>Montáž oblouků svařovaných na tupo na vodovodním potrubí z PE trub d 90</t>
  </si>
  <si>
    <t>766</t>
  </si>
  <si>
    <t>28653127.1</t>
  </si>
  <si>
    <t>redukce svařovací na tupo potrubí PE 100 SDR11 90/63</t>
  </si>
  <si>
    <t>768</t>
  </si>
  <si>
    <t>385</t>
  </si>
  <si>
    <t>877161212</t>
  </si>
  <si>
    <t>Montáž kolen 90° svařovaných na tupo na vodovodním potrubí z PE trub d 32</t>
  </si>
  <si>
    <t>770</t>
  </si>
  <si>
    <t>28614199</t>
  </si>
  <si>
    <t>koleno 90° SDR11 PE 100 PN16 D 32mm</t>
  </si>
  <si>
    <t>772</t>
  </si>
  <si>
    <t>387</t>
  </si>
  <si>
    <t>877171212</t>
  </si>
  <si>
    <t>Montáž kolen 90° svařovaných na tupo na vodovodním potrubí z PE trub d 40</t>
  </si>
  <si>
    <t>774</t>
  </si>
  <si>
    <t>28614811</t>
  </si>
  <si>
    <t>koleno 90° SDR11 PE 100 PN16 D 40mm</t>
  </si>
  <si>
    <t>776</t>
  </si>
  <si>
    <t>389</t>
  </si>
  <si>
    <t>877181212</t>
  </si>
  <si>
    <t>Montáž kolen 90° svařovaných na tupo na vodovodním potrubí z PE trub d 50</t>
  </si>
  <si>
    <t>778</t>
  </si>
  <si>
    <t>28614812</t>
  </si>
  <si>
    <t>koleno 90° SDR11 PE 100 PN16 D 50mm</t>
  </si>
  <si>
    <t>780</t>
  </si>
  <si>
    <t>391</t>
  </si>
  <si>
    <t>877211212</t>
  </si>
  <si>
    <t>Montáž kolen 90° svařovaných na tupo na vodovodním potrubí z PE trub d 63</t>
  </si>
  <si>
    <t>782</t>
  </si>
  <si>
    <t>28614813</t>
  </si>
  <si>
    <t>koleno 90° SDR11 PE 100 PN16 D 63mm</t>
  </si>
  <si>
    <t>784</t>
  </si>
  <si>
    <t>393</t>
  </si>
  <si>
    <t>877231212</t>
  </si>
  <si>
    <t>Montáž kolen 90° svařovaných na tupo na vodovodním potrubí z PE trub d 75</t>
  </si>
  <si>
    <t>786</t>
  </si>
  <si>
    <t>28614814</t>
  </si>
  <si>
    <t>koleno 90° SDR11 PE 100 PN16 D 75mm</t>
  </si>
  <si>
    <t>788</t>
  </si>
  <si>
    <t>395</t>
  </si>
  <si>
    <t>877241212</t>
  </si>
  <si>
    <t>Montáž kolen 90° svařovaných na tupo na vodovodním potrubí z PE trub d 90</t>
  </si>
  <si>
    <t>790</t>
  </si>
  <si>
    <t>28614815</t>
  </si>
  <si>
    <t>koleno 90° SDR11 PE 100 PN16 D 90mm</t>
  </si>
  <si>
    <t>397</t>
  </si>
  <si>
    <t>877251212</t>
  </si>
  <si>
    <t>Montáž kolen 90° svařovaných na tupo na vodovodním potrubí z PE trub d 110</t>
  </si>
  <si>
    <t>794</t>
  </si>
  <si>
    <t>28614816</t>
  </si>
  <si>
    <t>koleno 90° SDR11 PE 100 PN16 D 110mm</t>
  </si>
  <si>
    <t>796</t>
  </si>
  <si>
    <t>399</t>
  </si>
  <si>
    <t>877361212.1</t>
  </si>
  <si>
    <t>Montáž kolen 90° svařovaných na tupo na vodovodním potrubí z PE trub d 225</t>
  </si>
  <si>
    <t>798</t>
  </si>
  <si>
    <t>28614822</t>
  </si>
  <si>
    <t>koleno 90° SDR11 PE 100 PN16 D 225mm</t>
  </si>
  <si>
    <t>800</t>
  </si>
  <si>
    <t>401</t>
  </si>
  <si>
    <t>877241210</t>
  </si>
  <si>
    <t>Montáž kolen 45° svařovaných na tupo na vodovodním potrubí z PE trub d 90</t>
  </si>
  <si>
    <t>802</t>
  </si>
  <si>
    <t>28614236.3</t>
  </si>
  <si>
    <t>koleno 11° SDR11 PE 100 PN16 D 90mm</t>
  </si>
  <si>
    <t>804</t>
  </si>
  <si>
    <t>403</t>
  </si>
  <si>
    <t>28614841.3</t>
  </si>
  <si>
    <t>koleno 30° SDR11 PE 100 PN16 D 90mm</t>
  </si>
  <si>
    <t>806</t>
  </si>
  <si>
    <t>877351211.1</t>
  </si>
  <si>
    <t>Montáž kolen 45° svařovaných na tupo na vodovodním potrubí z PE trub d 225</t>
  </si>
  <si>
    <t>808</t>
  </si>
  <si>
    <t>405</t>
  </si>
  <si>
    <t>28614848.3</t>
  </si>
  <si>
    <t>koleno 30° SDR11 PE 100 PN16 D 225mm</t>
  </si>
  <si>
    <t>810</t>
  </si>
  <si>
    <t>877241213</t>
  </si>
  <si>
    <t>Montáž T-kusů svařovaných na tupo na vodovodním potrubí z PE trub d 90</t>
  </si>
  <si>
    <t>812</t>
  </si>
  <si>
    <t>407</t>
  </si>
  <si>
    <t>28615177.1</t>
  </si>
  <si>
    <t>T-kus SDR11 PE 100 D 90/50</t>
  </si>
  <si>
    <t>814</t>
  </si>
  <si>
    <t>877361213.3</t>
  </si>
  <si>
    <t>Montáž T-kusů svařovaných na tupo na vodovodním potrubí z PE trub d 225</t>
  </si>
  <si>
    <t>816</t>
  </si>
  <si>
    <t>1+22+4</t>
  </si>
  <si>
    <t>409</t>
  </si>
  <si>
    <t>28615184.1</t>
  </si>
  <si>
    <t>T-kus SDR11 PE 100 D 225/75</t>
  </si>
  <si>
    <t>818</t>
  </si>
  <si>
    <t>28615184.3</t>
  </si>
  <si>
    <t>T-kus SDR11 PE 100 D 225/90</t>
  </si>
  <si>
    <t>820</t>
  </si>
  <si>
    <t>411</t>
  </si>
  <si>
    <t>28615184.5</t>
  </si>
  <si>
    <t>T-kus SDR11 PE 100 D 225/110</t>
  </si>
  <si>
    <t>822</t>
  </si>
  <si>
    <t>877241218</t>
  </si>
  <si>
    <t>Montáž záslepek svařovaných na tupo na vodovodním potrubí z PE trub d 90</t>
  </si>
  <si>
    <t>824</t>
  </si>
  <si>
    <t>413</t>
  </si>
  <si>
    <t>28615315</t>
  </si>
  <si>
    <t>záslepka SDR11 PE 100 D 90mm</t>
  </si>
  <si>
    <t>826</t>
  </si>
  <si>
    <t>998273102</t>
  </si>
  <si>
    <t>Přesun hmot pro trubní vedení z trub litinových otevřený výkop</t>
  </si>
  <si>
    <t>828</t>
  </si>
  <si>
    <t>419</t>
  </si>
  <si>
    <t>900600026</t>
  </si>
  <si>
    <t>Provedení komplex. zkoušek technologie (markery)</t>
  </si>
  <si>
    <t>109286660</t>
  </si>
  <si>
    <t>415</t>
  </si>
  <si>
    <t>900600370</t>
  </si>
  <si>
    <t>Provedení veškerých zkoušek prokazující kvalitu díla SO 303 - TLAKOVÁ ZKOUŠKA A DESINFEKCE - VODOVODU</t>
  </si>
  <si>
    <t>-96024303</t>
  </si>
  <si>
    <t>" tlakové zkoušky, proplach a desinfekce, nezávadnost vody "</t>
  </si>
  <si>
    <t>" funkčnost identifik. vodiče a maker "</t>
  </si>
  <si>
    <t>900600371</t>
  </si>
  <si>
    <t>Provedení veškerých zkoušek prokazující kvalitu díla SO 303 - TLAKOVÁ ZKOUŠKA A DESINFEKCE - provizorního vodovodu</t>
  </si>
  <si>
    <t>-762935356</t>
  </si>
  <si>
    <t>417</t>
  </si>
  <si>
    <t>830</t>
  </si>
  <si>
    <t>460762111</t>
  </si>
  <si>
    <t>832</t>
  </si>
  <si>
    <t>SO 304.1 - Vodovodní přípojky</t>
  </si>
  <si>
    <t xml:space="preserve">    722 - Zdravotechnika - vnitřní vodovod</t>
  </si>
  <si>
    <t>141,297*9 "Přepočtené koeficientem množství</t>
  </si>
  <si>
    <t>2,0*54</t>
  </si>
  <si>
    <t>" 2 řady "     2,0*2*21</t>
  </si>
  <si>
    <t>" 3 řady "     2,0*3*13</t>
  </si>
  <si>
    <t>"  4 řady "     2,0*4*1</t>
  </si>
  <si>
    <t>"  5 řad "     2,0*5*1</t>
  </si>
  <si>
    <t>"  6 řad "     2,0*6*4</t>
  </si>
  <si>
    <t>"  7 řad "     2,0*7*1</t>
  </si>
  <si>
    <t>"  8 řad "     2,0*8*1</t>
  </si>
  <si>
    <t xml:space="preserve">" konstrukce 2 -dlažba "     </t>
  </si>
  <si>
    <t>1,1*(8,6+3,3+3,4+9,2+3,8)</t>
  </si>
  <si>
    <t>1,1*(0,3*4+3,4+1,4+3,3*2+4,1)</t>
  </si>
  <si>
    <t>1,1*(3,1+3,2)</t>
  </si>
  <si>
    <t>1,1*2,7</t>
  </si>
  <si>
    <t>112,154*9 "Přepočtené koeficientem množství</t>
  </si>
  <si>
    <t>1,1*(4,4+3,2+3,3*2+3,4+3,1+3,0+2,9+3,8)</t>
  </si>
  <si>
    <t>1,1*(3,0+2,8*2+3,1+3,0*2+3,3+3,1+3,8+2,8)</t>
  </si>
  <si>
    <t>1,1*(2,3+3,4+4,9+3,5+2,1+2,6+4,0*5+3,1)</t>
  </si>
  <si>
    <t>1,1*(3,9+3,8+9,7+2,3+4,9+1,6)</t>
  </si>
  <si>
    <t>2*(4,4+3,2+3,3*2+3,4+3,1+3,0+2,9+3,8)</t>
  </si>
  <si>
    <t>2*(3,0+2,8*2+3,1+3,0*2+3,3+3,1+3,8+2,8)</t>
  </si>
  <si>
    <t>2*(2,3+3,4+4,9+3,5+2,1+2,6+4,0*5+3,1)</t>
  </si>
  <si>
    <t>2*(3,9+3,8+9,7+2,3+4,9+1,6)</t>
  </si>
  <si>
    <t>1,1*(6,4+6,2+2,0+1,9)</t>
  </si>
  <si>
    <t>2*(6,4+6,2+2,0+1,9)</t>
  </si>
  <si>
    <t>1,1*2,0</t>
  </si>
  <si>
    <t>2*2,0</t>
  </si>
  <si>
    <t>1,1*(2,0+1,9+2,1*2+2,0+4,8+1,6+2,0)</t>
  </si>
  <si>
    <t>1,1*(1,7+3,8+2,4+1,7+3,7+1,2+3,1)</t>
  </si>
  <si>
    <t>1,1*(2,7+1,2+3,1+2,5+2,1+1,1+3,2)</t>
  </si>
  <si>
    <t>1,1*(2,1+1,1+3,3+0,8+3,1+0,5+3,3)</t>
  </si>
  <si>
    <t>1,1*(1,0+3,3+1,2+3,2)</t>
  </si>
  <si>
    <t>2*(2,0+1,9+2,1*2+2,0+4,8+1,6+2,0)</t>
  </si>
  <si>
    <t>2*(1,7+3,8+2,4+1,7+3,7+1,2+3,1)</t>
  </si>
  <si>
    <t>2*(2,7+1,2+3,1+2,5+2,1+1,1+3,2)</t>
  </si>
  <si>
    <t>2*(2,1+1,1+3,3+0,8+3,1+0,5+3,3)</t>
  </si>
  <si>
    <t>2*(1,0+3,3+1,2+3,2)</t>
  </si>
  <si>
    <t>1,1*(0,1*2+1,9*3)</t>
  </si>
  <si>
    <t>2*(0,1*2+1,9*3)</t>
  </si>
  <si>
    <t>1,1*(5,9+2,4+10,3)</t>
  </si>
  <si>
    <t>2*(5,9+2,4+10,3)</t>
  </si>
  <si>
    <t>" MJ "     1,5*1,5*13</t>
  </si>
  <si>
    <t>1,1*(4,6*3+6,9+1,5+3,1+0,7+2,5)</t>
  </si>
  <si>
    <t>1,1*(1,6+4,9+1,4+2,8)</t>
  </si>
  <si>
    <t>1,1*(3,5+3,3+1,9*2+3,3+1,6)</t>
  </si>
  <si>
    <t>1,1*(0,9+3,0+0,7+3,6+2,3)</t>
  </si>
  <si>
    <t>2*(4,6*3+6,9+1,5+3,1+0,7+2,5)</t>
  </si>
  <si>
    <t>2*(1,6+4,9+1,4+2,8)</t>
  </si>
  <si>
    <t>2*(3,5+3,3+1,9*2+3,3+1,6)</t>
  </si>
  <si>
    <t>2*(0,9+3,0+0,7+3,6+2,3)</t>
  </si>
  <si>
    <t>207,783*9 "Přepočtené koeficientem množství</t>
  </si>
  <si>
    <t>16,748*59 "Přepočtené koeficientem množství</t>
  </si>
  <si>
    <t>" voda "      1,1*27</t>
  </si>
  <si>
    <t>" plyn "      1,1*42</t>
  </si>
  <si>
    <t>" voda "     1,1*4</t>
  </si>
  <si>
    <t>" plyn "     1,1*4</t>
  </si>
  <si>
    <t>" kabelovvod "     1,1*13</t>
  </si>
  <si>
    <t>132154204</t>
  </si>
  <si>
    <t>Hloubení zapažených rýh š do 2000 mm v hornině třídy těžitelnosti I skupiny 1 a 2 objem do 500 m3</t>
  </si>
  <si>
    <t>132254204</t>
  </si>
  <si>
    <t>Hloubení zapažených rýh š do 2000 mm v hornině třídy těžitelnosti I skupiny 3 objem do 500 m3</t>
  </si>
  <si>
    <t>132354204</t>
  </si>
  <si>
    <t>Hloubení zapažených rýh š do 2000 mm v hornině třídy těžitelnosti II skupiny 4 objem do 500 m3</t>
  </si>
  <si>
    <t xml:space="preserve">" MJ pro demontáže "   </t>
  </si>
  <si>
    <t>1,5*2,0*4*26</t>
  </si>
  <si>
    <t>15,5</t>
  </si>
  <si>
    <t>15,5*1,015 "Přepočtené koeficientem množství</t>
  </si>
  <si>
    <t>69,1</t>
  </si>
  <si>
    <t>69,1*1,015 "Přepočtené koeficientem množství</t>
  </si>
  <si>
    <t>852222122.1</t>
  </si>
  <si>
    <t>Montáž potrubí z trub litinových tlakových přírubových délky do 1 m otevřený výkop DN 50 (spojovací materiál nerez, mosaz, těsnění s kovovou vložkou)</t>
  </si>
  <si>
    <t>55253221</t>
  </si>
  <si>
    <t>tvarovka přírubová litinová vodovodní PN10/40 DN 50 dl 600mm</t>
  </si>
  <si>
    <t>857241131</t>
  </si>
  <si>
    <t>Montáž litinových tvarovek jednoosých hrdlových otevřený výkop s integrovaným těsněním DN 80</t>
  </si>
  <si>
    <t>810008000216</t>
  </si>
  <si>
    <t>PŘÍRUBA VNITŘNÍ ZÁVIT 80-2''</t>
  </si>
  <si>
    <t>KS</t>
  </si>
  <si>
    <t>810008000212</t>
  </si>
  <si>
    <t>PŘÍRUBA VNITŘNÍ ZÁVIT 80-21/2"</t>
  </si>
  <si>
    <t>43,0588235294118*1,02 "Přepočtené koeficientem množství</t>
  </si>
  <si>
    <t>852262122.1</t>
  </si>
  <si>
    <t>Montáž potrubí z trub litinových tlakových přírubových délky do 1 m otevřený výkop DN 100 (spojovací materiál nerez, mosaz, těsnění s kovovou vložkou)</t>
  </si>
  <si>
    <t>55253256.1</t>
  </si>
  <si>
    <t>tvarovka přírubová litinová vodovodní PN10/16 DN 100 dl 400mm těžká protikorózní úprava</t>
  </si>
  <si>
    <t>1,98019801980198*1,01 "Přepočtené koeficientem množství</t>
  </si>
  <si>
    <t>55253601.1</t>
  </si>
  <si>
    <t>přechod přírubový FFR-kus litinový DN 80/50 těžká protikorózní úprava</t>
  </si>
  <si>
    <t>42266622.1</t>
  </si>
  <si>
    <t>filtr DN 80 litina těžká protikorózní úprava</t>
  </si>
  <si>
    <t>55253611.1</t>
  </si>
  <si>
    <t>přechod přírubový FFR-kus litinový DN 100/50 těžká protikorózní úprava</t>
  </si>
  <si>
    <t>42266623.1</t>
  </si>
  <si>
    <t>filtr DN 100 litina těžká protikorózní úprava</t>
  </si>
  <si>
    <t>55254027</t>
  </si>
  <si>
    <t>koleno přírubové z tvárné litiny,práškový epoxid tl 250µm Q-kus DN 100-90°</t>
  </si>
  <si>
    <t>857242122.3</t>
  </si>
  <si>
    <t>Montáž litinových tvarovek jištěných proti posuvu otevřený výkop DN 80   (spojovací materiál nerez, mosaz)</t>
  </si>
  <si>
    <t>709355611.1</t>
  </si>
  <si>
    <t>spojka přímá DN 80 těsnění jištění v tahu do  PN 16</t>
  </si>
  <si>
    <t>709355616.1</t>
  </si>
  <si>
    <t>spojka přímá DN 100 těsnění jištění v tahu do  PN 16</t>
  </si>
  <si>
    <t>891241222.1</t>
  </si>
  <si>
    <t>Montáž vodovodních šoupátek s ručním kolečkem v šachtách DN 80 (spojovací materiál nerez, mosaz, těsnění s kovovou vložkou)</t>
  </si>
  <si>
    <t>891261222.1</t>
  </si>
  <si>
    <t>Montáž vodovodních šoupátek s ručním kolečkem v šachtách DN 100 (spojovací materiál nerez, mosaz, těsnění s kovovou vložkou)</t>
  </si>
  <si>
    <t>501,2</t>
  </si>
  <si>
    <t>501,2*1,015 "Přepočtené koeficientem množství</t>
  </si>
  <si>
    <t>891211321.1</t>
  </si>
  <si>
    <t>Montáž spojek voda PN16 G 2"/PE potrubí d-63</t>
  </si>
  <si>
    <t>610006300216</t>
  </si>
  <si>
    <t>TVAROVKA ISO VNĚJŠÍ ZÁVIT 63-2"</t>
  </si>
  <si>
    <t>9,2</t>
  </si>
  <si>
    <t>9,2*1,015 "Přepočtené koeficientem množství</t>
  </si>
  <si>
    <t>891211341.1</t>
  </si>
  <si>
    <t>Montáž spojek voda PN16 G 21/2"/PE potrubí d-75</t>
  </si>
  <si>
    <t>610006300299</t>
  </si>
  <si>
    <t>TVAROVKA ISO VNĚJŠÍ ZÁVIT 75-21/2"</t>
  </si>
  <si>
    <t>" chránička "     417,8</t>
  </si>
  <si>
    <t>417,8*1,015 "Přepočtené koeficientem množství</t>
  </si>
  <si>
    <t>" rýha vodovodu - šoupě "     24</t>
  </si>
  <si>
    <t>" montážní jámy - šoupě "     26</t>
  </si>
  <si>
    <t>" ODVOZ na místo určené investorem - 5km "     0,985</t>
  </si>
  <si>
    <t>0,985*4 "Přepočtené koeficientem množství</t>
  </si>
  <si>
    <t>871251811</t>
  </si>
  <si>
    <t>Bourání stávajícího potrubí z polyetylenu D přes 50 do 90 mm</t>
  </si>
  <si>
    <t>" DA63 "     414,1</t>
  </si>
  <si>
    <t>" DA75 "     5,2</t>
  </si>
  <si>
    <t>" DN80 "     15,5</t>
  </si>
  <si>
    <t>" DN100 "     63,1</t>
  </si>
  <si>
    <t>4,507*9 "Přepočtené koeficientem množství</t>
  </si>
  <si>
    <t>" bourání vrchní klenby odstavené stávající stoky "</t>
  </si>
  <si>
    <t>" Údolní 31,33,35,35a,35a,37,39,39 "     0,5*1,5*1,1*10</t>
  </si>
  <si>
    <t>19,8*9 "Přepočtené koeficientem množství</t>
  </si>
  <si>
    <t>997013862.1</t>
  </si>
  <si>
    <t>Poplatek za uložení stavebního odpadu na recyklační skládce (nebo skládce) z armovaného betonu kód odpadu 17 01 01</t>
  </si>
  <si>
    <t>900600380</t>
  </si>
  <si>
    <t>Provedení veškerých zkoušek prokazující kvalitu díla SO 304.1 - TLAKOVÁ ZKOUŠKA A DESINFEKCE - vod. přípojky</t>
  </si>
  <si>
    <t>465320705</t>
  </si>
  <si>
    <t>9710424301</t>
  </si>
  <si>
    <t>Stávající prostup - demontáž prostupu zdí, stěnou domu šachty, nasunutí, kovová chránička, zazdění utěsnění zapravení</t>
  </si>
  <si>
    <t>Zdravotechnika - vnitřní vodovod</t>
  </si>
  <si>
    <t>722170809.1</t>
  </si>
  <si>
    <t>Demontáž stávajících rozvodů potrubí před vodoměrem vč. armatur, tvarovek D do 100 vč. likvidace</t>
  </si>
  <si>
    <t>722232045.1</t>
  </si>
  <si>
    <t>Kohout kulový přímý G 1"</t>
  </si>
  <si>
    <t>722232046.1</t>
  </si>
  <si>
    <t>Kohout kulový přímý G 5/4"</t>
  </si>
  <si>
    <t>722232047.1</t>
  </si>
  <si>
    <t>Kohout kulový přímý G 6/4"</t>
  </si>
  <si>
    <t>722232048.1</t>
  </si>
  <si>
    <t>Kohout kulový přímý G 2"</t>
  </si>
  <si>
    <t>722232049.1</t>
  </si>
  <si>
    <t>Kohout kulový přímý G 2 1/2"</t>
  </si>
  <si>
    <t>722232063.1</t>
  </si>
  <si>
    <t>Kohout kulový přímý G 1" s vypouštěním</t>
  </si>
  <si>
    <t>722232064.1</t>
  </si>
  <si>
    <t>Kohout kulový přímý G 5/4" s vypouštěním</t>
  </si>
  <si>
    <t>722232065.1</t>
  </si>
  <si>
    <t>Kohout kulový přímý G 6/4" s vypouštěním</t>
  </si>
  <si>
    <t>722232066.1</t>
  </si>
  <si>
    <t>Kohout kulový přímý G 2" s vypouštěním</t>
  </si>
  <si>
    <t>722342705.1</t>
  </si>
  <si>
    <t>Redukce mosaz 1"x3/4"</t>
  </si>
  <si>
    <t>722342707.1</t>
  </si>
  <si>
    <t>Redukce mosaz 5/4"x1"</t>
  </si>
  <si>
    <t>722342710.1</t>
  </si>
  <si>
    <t>Redukce mosaz 6/4"x5/4"</t>
  </si>
  <si>
    <t>722342712.1</t>
  </si>
  <si>
    <t>Redukce mosaz 2"x6/4"</t>
  </si>
  <si>
    <t>722342713.1</t>
  </si>
  <si>
    <t>Redukce mosaz 2"1/2x2"</t>
  </si>
  <si>
    <t>722342734.1</t>
  </si>
  <si>
    <t>Uklidňovací kus 3/4" - 120mm</t>
  </si>
  <si>
    <t>722342758.1</t>
  </si>
  <si>
    <t>Uklidňovací kus 1" - 150mm</t>
  </si>
  <si>
    <t>722342760.1</t>
  </si>
  <si>
    <t>Uklidňovací kus 5/4" - 200mm</t>
  </si>
  <si>
    <t>722342762.1</t>
  </si>
  <si>
    <t>Uklidňovací kus 6/4" - 230mm</t>
  </si>
  <si>
    <t>722342764.1</t>
  </si>
  <si>
    <t>Uklidňovací kus 2" - 300mm</t>
  </si>
  <si>
    <t>998722101</t>
  </si>
  <si>
    <t>Přesun hmot tonážní pro vnitřní vodovod v objektech v do 6 m</t>
  </si>
  <si>
    <t>SO 304.2 - Vodovodní přípojka pro vodní prvek</t>
  </si>
  <si>
    <t>1,584*9 "Přepočtené koeficientem množství</t>
  </si>
  <si>
    <t>1,1*(4,0-1,54/2)+1,54*1,24</t>
  </si>
  <si>
    <t>2*(4,0-1,54/2)+(1,54+1,24)*2-1,1</t>
  </si>
  <si>
    <t>3,873*9 "Přepočtené koeficientem množství</t>
  </si>
  <si>
    <t>2*(1,77+1,73)/2*(4,0-1,54/2)</t>
  </si>
  <si>
    <t>" VŠ1 "     2,53*(1,54+1,24)*2</t>
  </si>
  <si>
    <t>" VŠ1 "     0,1*1,54*1,24</t>
  </si>
  <si>
    <t>4,0</t>
  </si>
  <si>
    <t>891319111</t>
  </si>
  <si>
    <t>Montáž navrtávacích pasů na potrubí z jakýchkoli trub DN 150</t>
  </si>
  <si>
    <t>42271415</t>
  </si>
  <si>
    <t>pás navrtávací z tvárné litiny DN 150, pro litinové a ocelové potrubí, se závitovým výstupem 1",5/4",6/4",2"</t>
  </si>
  <si>
    <t>891161321.1</t>
  </si>
  <si>
    <t>Montáž spojek voda PN16 PE potrubí d-32/R1"</t>
  </si>
  <si>
    <t>610003200116</t>
  </si>
  <si>
    <t>TVAROVKA ISO VNĚJŠÍ ZÁVIT 32-1"</t>
  </si>
  <si>
    <t>891161321</t>
  </si>
  <si>
    <t>Montáž vodovodních šoupátek domovní přípojky se závitovými konci PN16 otevřený výkop G 1"</t>
  </si>
  <si>
    <t>42221554.1</t>
  </si>
  <si>
    <t>šoupátko domovní přípojky DN25-1"</t>
  </si>
  <si>
    <t>42291078.1</t>
  </si>
  <si>
    <t>souprava zemní pro šoupátka DN25, hl.do 1,8m</t>
  </si>
  <si>
    <t>893420101</t>
  </si>
  <si>
    <t>Osazení vodoměrné šachty z betonových dílců pojížděné pl do 2,5 m2 šachtové dno</t>
  </si>
  <si>
    <t>59224454</t>
  </si>
  <si>
    <t>dno vodoměrné šachty 144x114x201cm pojížděné D400</t>
  </si>
  <si>
    <t>893420103</t>
  </si>
  <si>
    <t>Osazení vodoměrné šachty z betonových dílců pojížděné pl do 2,5 m2 zákrytová deska</t>
  </si>
  <si>
    <t>59224457</t>
  </si>
  <si>
    <t>deska zákrytová vodoměrné šachty s otvorem DN600 144x114x20cm pojížděné D400</t>
  </si>
  <si>
    <t>55241021.1</t>
  </si>
  <si>
    <t>poklop litinový 600x600 třída D400 s pantem</t>
  </si>
  <si>
    <t>452386121</t>
  </si>
  <si>
    <t>Vyrovnávací prstence z betonu prostého tř. C 25/30 v přes 100 do 200 mm</t>
  </si>
  <si>
    <t>" pod poklop VŠ1 "    1</t>
  </si>
  <si>
    <t>971052231.1</t>
  </si>
  <si>
    <t>Prostup ve stěně šachty do 150mm pro potrubí do d-40 vč. výplně montážní pěnou zapravení</t>
  </si>
  <si>
    <t>" VM šachta, potrubí PE 32 "     2</t>
  </si>
  <si>
    <t>998276101</t>
  </si>
  <si>
    <t>Přesun hmot pro trubní vedení z trub z plastických hmot otevřený výkop</t>
  </si>
  <si>
    <t>900600381</t>
  </si>
  <si>
    <t>Provedení veškerých zkoušek prokazující kvalitu díla SO 304.2 - TLAKOVÁ ZKOUŠKA A DESINFEKCE - vod. přípojky</t>
  </si>
  <si>
    <t>-1830467571</t>
  </si>
  <si>
    <t>722232045.3</t>
  </si>
  <si>
    <t>Kulový ventil s odvodněním DN25</t>
  </si>
  <si>
    <t>722232063.3</t>
  </si>
  <si>
    <t>Kulový ventil s odvodněním DN25 s odvodněním</t>
  </si>
  <si>
    <t>722342734.3</t>
  </si>
  <si>
    <t>Uklidňovací kus 3/4" - 150mm</t>
  </si>
  <si>
    <t>722262213.1</t>
  </si>
  <si>
    <t>Vodoměr DN20</t>
  </si>
  <si>
    <t>722231084.1</t>
  </si>
  <si>
    <t>Zpětná klapka DN25 mosaz</t>
  </si>
  <si>
    <t>SO 403 - Přípojka NN, kašna</t>
  </si>
  <si>
    <t>997221615</t>
  </si>
  <si>
    <t>Poplatek za uložení na skládce (skládkovné) stavebního odpadu betonového kód odpadu 17 01 01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</si>
  <si>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</si>
  <si>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</si>
  <si>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</si>
  <si>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</si>
  <si>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210100421</t>
  </si>
  <si>
    <t>Ukončení kabelů a vodičů kabelovou koncovkou do 4 žil do 1 kV včetně zapojení KSM 21 do 4x6 mm2</t>
  </si>
  <si>
    <t>210100422</t>
  </si>
  <si>
    <t>Ukončení kabelů a vodičů kabelovou koncovkou do 4 žil do 1 kV včetně zapojení KSM 35 do 4x16 mm2</t>
  </si>
  <si>
    <t>210191531</t>
  </si>
  <si>
    <t>Montáž skříní plastových do výklenku typ SS100, SS200, SS101, SS102, SS201, ER112, RVO bez zapojení vodičů</t>
  </si>
  <si>
    <t>35711869</t>
  </si>
  <si>
    <t>skříň rozváděče elektroměrového pro přímé měření kompaktní pilíř celoplastové provedení pro 1x jednosazbový třífázový elektroměr přístroje na elektroměrové desce s plombovatelným krytem jističů (ER112/NKP7P)</t>
  </si>
  <si>
    <t>210812011</t>
  </si>
  <si>
    <t>Montáž kabelu Cu plného nebo laněného do 1 kV žíly 3x1,5 až 6 mm2 (např. CYKY) bez ukončení uloženého volně nebo v liště</t>
  </si>
  <si>
    <t>34111048</t>
  </si>
  <si>
    <t>kabel instalační jádro Cu plné izolace PVC plášť PVC 450/750V (CYKY) 3x6mm2</t>
  </si>
  <si>
    <t>210812013</t>
  </si>
  <si>
    <t>Montáž kabelu Cu plného nebo laněného do 1 kV žíly 3x10 až 16 mm2 (např. CYKY) bez ukončení uloženého volně nebo v liště</t>
  </si>
  <si>
    <t>34111076</t>
  </si>
  <si>
    <t>kabel instalační jádro Cu plné izolace PVC plášť PVC 450/750V (CYKY) 4x10mm2</t>
  </si>
  <si>
    <t>210280001</t>
  </si>
  <si>
    <t>Zkoušky a prohlídky el rozvodů a zařízení celková prohlídka pro objem montážních prací do 100 tis Kč</t>
  </si>
  <si>
    <t>460161252</t>
  </si>
  <si>
    <t>Hloubení kabelových rýh ručně š 50 cm hl 60 cm v hornině tř I skupiny 3</t>
  </si>
  <si>
    <t>Hloubení kabelových rýh ručně š 50 cm hl 80 cm v hornině tř I skupiny 3</t>
  </si>
  <si>
    <t>460161682</t>
  </si>
  <si>
    <t>Hloubení kabelových rýh ručně š 80 cm hl 120 cm v hornině tř I skupiny 3</t>
  </si>
  <si>
    <t>460431262</t>
  </si>
  <si>
    <t>Zásyp kabelových rýh ručně se zhutněním š 50 cm hl 60 cm z horniny tř I skupiny 3</t>
  </si>
  <si>
    <t>Zásyp kabelových rýh ručně se zhutněním š 50 cm hl 80 cm z horniny tř I skupiny 3</t>
  </si>
  <si>
    <t>460431712</t>
  </si>
  <si>
    <t>Zásyp kabelových rýh ručně se zhutněním š 80 cm hl 120 cm z horniny tř I skupiny 3</t>
  </si>
  <si>
    <t>58981120</t>
  </si>
  <si>
    <t>recyklát betonový frakce 0/16</t>
  </si>
  <si>
    <t>460742121</t>
  </si>
  <si>
    <t>Osazení kabelových prostupů z trub plastových do rýhy s obsypem z písku průměru do 10 cm</t>
  </si>
  <si>
    <t>34571352</t>
  </si>
  <si>
    <t>trubka elektroinstalační ohebná dvouplášťová korugovaná (chránička) D 52/63mm, HDPE+LDPE</t>
  </si>
  <si>
    <t>460742122</t>
  </si>
  <si>
    <t>Osazení kabelových prostupů z trub plastových do rýhy s obsypem z písku průměru přes 10 do 15 cm</t>
  </si>
  <si>
    <t>34571355</t>
  </si>
  <si>
    <t>trubka elektroinstalační ohebná dvouplášťová korugovaná (chránička) D 94/110mm, HDPE+LDPE</t>
  </si>
  <si>
    <t>220180201</t>
  </si>
  <si>
    <t>Zatažení do tvárnicové tratě kabelu hmotnosti do 2 kg/m</t>
  </si>
  <si>
    <t>220182002</t>
  </si>
  <si>
    <t>Zatažení ochranné trubky z HDPE 110 mm do chráničky</t>
  </si>
  <si>
    <t>113107142</t>
  </si>
  <si>
    <t>Odstranění podkladu živičného tl přes 50 do 100 mm ručně</t>
  </si>
  <si>
    <t>113106023</t>
  </si>
  <si>
    <t>Rozebrání dlažeb při překopech komunikací pro pěší ze zámkové dlažby ručně</t>
  </si>
  <si>
    <t>113107131</t>
  </si>
  <si>
    <t>Odstranění podkladu z betonu prostého tl přes 100 do 150 mm ručně</t>
  </si>
  <si>
    <t>113107132</t>
  </si>
  <si>
    <t>Odstranění podkladu z betonu prostého tl přes 150 do 300 mm ručně</t>
  </si>
  <si>
    <t>113107112</t>
  </si>
  <si>
    <t>Odstranění podkladu z kameniva těženého tl přes 100 do 200 mm ručně</t>
  </si>
  <si>
    <t>113107113</t>
  </si>
  <si>
    <t>Odstranění podkladu z kameniva těženého tl přes 200 do 300 mm ručně</t>
  </si>
  <si>
    <t>460921212</t>
  </si>
  <si>
    <t>Kladení dlažby po překopech při elektromontážích z kostek kamenných drobných do lože z kameniva těženého</t>
  </si>
  <si>
    <t>566901172</t>
  </si>
  <si>
    <t>Vyspravení podkladu po překopech inženýrských sítí plochy do 15 m2 směsí stmelenou cementem SC 20/25 tl 150 mm</t>
  </si>
  <si>
    <t>566901134</t>
  </si>
  <si>
    <t>Vyspravení podkladu po překopech inženýrských sítí plochy do 15 m2 štěrkodrtí tl. 250 mm</t>
  </si>
  <si>
    <t>SO 431 - Veřejné osvětlení - přeložka</t>
  </si>
  <si>
    <t>218812035</t>
  </si>
  <si>
    <t>Demontáž kabelů Cu plných nebo laněných kulatých do 1 kV žíly 4x16 mm2 (např. CYKY) bez odpojení vodičů uložených volně nebo v liště</t>
  </si>
  <si>
    <t>218204202</t>
  </si>
  <si>
    <t>Demontáž elektrovýzbroje stožárů osvětlení 2 okruhy</t>
  </si>
  <si>
    <t>218204011</t>
  </si>
  <si>
    <t>Demontáž stožárů osvětlení ocelových samostatně stojících délky do 12 m</t>
  </si>
  <si>
    <t>218204103</t>
  </si>
  <si>
    <t>Demontáž výložníků osvětlení jednoramenných sloupových hmotnosti do 35 kg</t>
  </si>
  <si>
    <t>741375821</t>
  </si>
  <si>
    <t>Demontáž svítidla průmyslového výbojkového venkovního na výložníku do 3 m se zachováním funkčnosti</t>
  </si>
  <si>
    <t>210204002</t>
  </si>
  <si>
    <t>Montáž stožárů osvětlení parkových ocelových</t>
  </si>
  <si>
    <t>M1</t>
  </si>
  <si>
    <t>sadový sloup výšky 5m v provedení "Brno"</t>
  </si>
  <si>
    <t>210204011</t>
  </si>
  <si>
    <t>Montáž stožárů osvětlení ocelových samostatně stojících délky do 12 m</t>
  </si>
  <si>
    <t>M2</t>
  </si>
  <si>
    <t>silniční  sloup výšky 10m v provedení "Brno"</t>
  </si>
  <si>
    <t>M3</t>
  </si>
  <si>
    <t>silniční zesílený sloup výšky 10m v provedení "Brno"</t>
  </si>
  <si>
    <t>210204103</t>
  </si>
  <si>
    <t>Montáž výložníků osvětlení jednoramenných sloupových hmotnosti do 35 kg</t>
  </si>
  <si>
    <t>34844471</t>
  </si>
  <si>
    <t>výložník obloukový jednoduchý k osvětlovacím stožárům uličním výška 1800 mm vyložení 2000mm</t>
  </si>
  <si>
    <t>31673001</t>
  </si>
  <si>
    <t>výložník obloukový jednoduchý k osvětlovacím stožárům uličním výška 1800 mm vyložení 2500mm</t>
  </si>
  <si>
    <t>31673001a</t>
  </si>
  <si>
    <t>výložník obloukový jednoduchý k osvětlovacím stožárům uličním výška 1800 mm vyložení 3000mm</t>
  </si>
  <si>
    <t>210204100</t>
  </si>
  <si>
    <t>Montáž výložníků osvětlení jednoramenných nástěnných hmotnosti do 35 kg</t>
  </si>
  <si>
    <t>31674011</t>
  </si>
  <si>
    <t>výložník rovný dvojnásobný k osvětlovacím stožárům uličním vyložení 3000mm</t>
  </si>
  <si>
    <t>210204112</t>
  </si>
  <si>
    <t>Montáž výložníků osvětlení dvouramenných nástěnných hmotnosti do 70 kg</t>
  </si>
  <si>
    <t>31674009</t>
  </si>
  <si>
    <t>výložník rovný dvojnásobný k osvětlovacím stožárům uličním vyložení 2000mm</t>
  </si>
  <si>
    <t>741372151</t>
  </si>
  <si>
    <t>Montáž svítidlo LED průmyslové závěsné lampa se zapojením vodičů</t>
  </si>
  <si>
    <t>M4</t>
  </si>
  <si>
    <t>Svítidlo LED 60W 3000K</t>
  </si>
  <si>
    <t>M5</t>
  </si>
  <si>
    <t>svítidlo LED 45W 3000K</t>
  </si>
  <si>
    <t>M6</t>
  </si>
  <si>
    <t>svítidlo LED 85W 3000K</t>
  </si>
  <si>
    <t>M7</t>
  </si>
  <si>
    <t>svítidlo LED 50,5W 3000K</t>
  </si>
  <si>
    <t>M8</t>
  </si>
  <si>
    <t>svítidlo LED 55W 3000K</t>
  </si>
  <si>
    <t>M9</t>
  </si>
  <si>
    <t>svítidlo LED 25W 3000K</t>
  </si>
  <si>
    <t>210812035</t>
  </si>
  <si>
    <t>Montáž kabelu Cu plného nebo laněného do 1 kV žíly 4x16 mm2 (např. CYKY) bez ukončení uloženého volně nebo v liště</t>
  </si>
  <si>
    <t>34111080</t>
  </si>
  <si>
    <t>kabel instalační jádro Cu plné izolace PVC plášť PVC 450/750V (CYKY) 4x16mm2</t>
  </si>
  <si>
    <t>210204202</t>
  </si>
  <si>
    <t>Montáž elektrovýzbroje stožárů osvětlení 2 okruhy</t>
  </si>
  <si>
    <t>34111036</t>
  </si>
  <si>
    <t>kabel instalační jádro Cu plné izolace PVC plášť PVC 450/750V (CYKY) 3x2,5mm2</t>
  </si>
  <si>
    <t>M12</t>
  </si>
  <si>
    <t>Elektrovýzbroj stožárová</t>
  </si>
  <si>
    <t>K1</t>
  </si>
  <si>
    <t>Doplnění komunikačního modulu ke stavajícímu svítidlu</t>
  </si>
  <si>
    <t>KUS</t>
  </si>
  <si>
    <t>M10</t>
  </si>
  <si>
    <t>Komunikační modul ke stávajícímu svítidlu</t>
  </si>
  <si>
    <t>K2</t>
  </si>
  <si>
    <t>Přezbrojení stavajících skříníé RF - výměna pojistkových spodků</t>
  </si>
  <si>
    <t>K3</t>
  </si>
  <si>
    <t>Doplnění komunikačního modulu do stavajícího RVO</t>
  </si>
  <si>
    <t>Kus</t>
  </si>
  <si>
    <t>M11</t>
  </si>
  <si>
    <t>Komunikační modul</t>
  </si>
  <si>
    <t>210220020</t>
  </si>
  <si>
    <t>Montáž uzemňovacího vedení vodičů FeZn pomocí svorek v zemi páskou do 120 mm2 ve městské zástavbě</t>
  </si>
  <si>
    <t>35441073</t>
  </si>
  <si>
    <t>drát D 10mm FeZn</t>
  </si>
  <si>
    <t>210280003</t>
  </si>
  <si>
    <t>Zkoušky a prohlídky el rozvodů a zařízení celková prohlídka pro objem montážních prací přes 500 do 1 000 tis Kč</t>
  </si>
  <si>
    <t>210280010</t>
  </si>
  <si>
    <t>Příplatek k celkové prohlídce za dalších i započatých 500 tis Kč přes 1 000 tis Kč</t>
  </si>
  <si>
    <t>210280211</t>
  </si>
  <si>
    <t>Měření zemních odporů zemniče prvního nebo samostatného</t>
  </si>
  <si>
    <t>210280712</t>
  </si>
  <si>
    <t>Měření intenzity osvětlení na pracovišti do 50 svítidel</t>
  </si>
  <si>
    <t>soubor</t>
  </si>
  <si>
    <t>Hloubení nezapažených jam při elektromontážích ručně v hornině tř I skupiny 3</t>
  </si>
  <si>
    <t>460391123</t>
  </si>
  <si>
    <t>Zásyp jam při elektromontážích ručně se zhutněním z hornin třídy I skupiny 3</t>
  </si>
  <si>
    <t>460742112</t>
  </si>
  <si>
    <t>Osazení kabelových prostupů z trub plastových do rýhy bez obsypu průměru přes 10 do 15 cm</t>
  </si>
  <si>
    <t>460641126</t>
  </si>
  <si>
    <t>Základové konstrukce při elektromontážích ze ŽB tř. C 30/37 bez zvláštních nároků na prostředí</t>
  </si>
  <si>
    <t>59246115</t>
  </si>
  <si>
    <t>dlažba betonová chodníková 300x300x32mm přírodní</t>
  </si>
  <si>
    <t>28614128</t>
  </si>
  <si>
    <t>trubka kanalizační žebrovaná PP DN 300x2000mm</t>
  </si>
  <si>
    <t>Základové konstrukce při elektromontážích z monolitického betonu tř. C 16/20</t>
  </si>
  <si>
    <t>Bourání základu betonového při elektromontážích</t>
  </si>
  <si>
    <t>113107141</t>
  </si>
  <si>
    <t>Odstranění podkladu živičného tl 50 mm ručně</t>
  </si>
  <si>
    <t>113107143</t>
  </si>
  <si>
    <t>Odstranění podkladu živičného tl přes 100 do 150 mm ručně</t>
  </si>
  <si>
    <t>113107137</t>
  </si>
  <si>
    <t>Odstranění podkladu z betonu vyztuženého sítěmi tl přes 150 do 300 mm ručně</t>
  </si>
  <si>
    <t>113107130</t>
  </si>
  <si>
    <t>Odstranění podkladu z betonu prostého tl do 100 mm ručně</t>
  </si>
  <si>
    <t>113107133</t>
  </si>
  <si>
    <t>Odstranění podkladu z betonu prostého tl přes 300 do 400 mm ručně</t>
  </si>
  <si>
    <t>460921121</t>
  </si>
  <si>
    <t>Vyspravení krytu komunikací po překopech při elektromontážích asfaltovým betonem tl 3 cm</t>
  </si>
  <si>
    <t>460921222</t>
  </si>
  <si>
    <t>Kladení dlažby po překopech při elektromontážích dlaždice betonové zámkové do lože z kameniva těženého</t>
  </si>
  <si>
    <t>566901171</t>
  </si>
  <si>
    <t>Vyspravení podkladu po překopech inženýrských sítí plochy do 15 m2 směsí stmelenou cementem SC 20/25 tl 100 mm</t>
  </si>
  <si>
    <t>566901221</t>
  </si>
  <si>
    <t>Vyspravení podkladu po překopech inženýrských sítí plochy přes 15 m2 štěrkopískem tl. 100 mm</t>
  </si>
  <si>
    <t>566901232</t>
  </si>
  <si>
    <t>Vyspravení podkladu po překopech inženýrských sítí plochy přes 15 m2 štěrkodrtí tl. 150 mm</t>
  </si>
  <si>
    <t>SO 432 - Veřejné osvětlení - doplnění</t>
  </si>
  <si>
    <t>přechodový sloup výšky 6m v provedení "Brno"</t>
  </si>
  <si>
    <t>31674005</t>
  </si>
  <si>
    <t>výložník rovný jednoduchý k osvětlovacím stožárům uličním vyložení 3000mm</t>
  </si>
  <si>
    <t>svítidlo přechodové LED</t>
  </si>
  <si>
    <t>210280002</t>
  </si>
  <si>
    <t>Zkoušky a prohlídky el rozvodů a zařízení celková prohlídka pro objem montážních prací přes 100 do 500 tis Kč</t>
  </si>
  <si>
    <t>Měření jasu v místě přechodu pro chodce, návrh přisvětlení přechodu</t>
  </si>
  <si>
    <t>SO 433 - Veřejné osvětlení - úsek Úvoz - Bratří Čapků</t>
  </si>
  <si>
    <t>31673002</t>
  </si>
  <si>
    <t>výložník obloukový dvojnásobný k osvětlovacím stožárům uličním výška 1800 mm vyložení 2500mm</t>
  </si>
  <si>
    <t>svítidlo LED 70W 3000K</t>
  </si>
  <si>
    <t>SO 452 - Sdělovací kabely, VUT</t>
  </si>
  <si>
    <t>M22 - Montáž sdělovací a zabezp.tech</t>
  </si>
  <si>
    <t>M46 - Zemní práce při montážích</t>
  </si>
  <si>
    <t>M22</t>
  </si>
  <si>
    <t>Montáž sdělovací a zabezp.tech</t>
  </si>
  <si>
    <t>220400040R1</t>
  </si>
  <si>
    <t>NEZADATELNÉ ODBORNÉ PRÁCE A DODÁVKY</t>
  </si>
  <si>
    <t>Soubor</t>
  </si>
  <si>
    <t>Zajišťuje majetkový správce vedení v souladu se smlouvou o přeložce
Zahrnuje:
- dodání a montáž optických kabelů, manipulace s optickými kabely v potřebné délce, zafukování a vyfukování optických kabelů, vytýčení a obnažení stávajících zemních komor se spojkami, sondy, dodání a montáž nových zemních komor, manipulace s HDPE trubkami s nainstalovanými kabely, dodání a montáž nových HDPE trubek a mikrotrubiček včetně tlakování, kalibrace, spojek, koncovek a redukcí, přepojování optických kabelů ve spojkách, svařování a měření vláken, markery, cestovní náklady, režie, výluky, dozor majetkového správce, technologický projekt, projednání, geodetické zaměření, geometrický plán, demontáže
- délky uvedeny v PD jsou délky tras, nutno připočíst rezervu na zvlnění a prořez</t>
  </si>
  <si>
    <t>M46</t>
  </si>
  <si>
    <t>Zemní práce při montážích</t>
  </si>
  <si>
    <t>460010024RT2</t>
  </si>
  <si>
    <t>Vytýčení kabelové trasy v zastavěném prostoru, délka trasy do 500 m</t>
  </si>
  <si>
    <t>RTS 2023/II</t>
  </si>
  <si>
    <t>460030036RT4</t>
  </si>
  <si>
    <t>Vytrhání beton. dlaždic, lože písek, zalité spáry, z plochy nad 10 m2</t>
  </si>
  <si>
    <t>Vč. odvozu a poplatku za skládku, vzd.do 8km (SETRA).</t>
  </si>
  <si>
    <t>1,5*0,65</t>
  </si>
  <si>
    <t>460030072RT4</t>
  </si>
  <si>
    <t>Bourání živičných povrchů tl. vrstvy 5 - 10 cm, v ploše nad 10 m2</t>
  </si>
  <si>
    <t>18*0,35+7*0,65</t>
  </si>
  <si>
    <t>460030081RT3</t>
  </si>
  <si>
    <t>Řezání spáry v asfaltu nebo betonu, v tloušťce vrstvy do 8-10 cm</t>
  </si>
  <si>
    <t>2*(18+7)</t>
  </si>
  <si>
    <t>460030102RT3</t>
  </si>
  <si>
    <t>Vytrhání obrubníků, lože MC, stojatých, s očištěním a uložením na hromady</t>
  </si>
  <si>
    <t>460080001RT1</t>
  </si>
  <si>
    <t>Betonový základ do zeminy bez bednění, uložení betonu do výkopu</t>
  </si>
  <si>
    <t>14*0,65*0,31</t>
  </si>
  <si>
    <t>460110001R01</t>
  </si>
  <si>
    <t>Sonda pro vyhledání kabelů - výkop, 65 x 120  hor. 4</t>
  </si>
  <si>
    <t>460110101R01</t>
  </si>
  <si>
    <t>Sonda pro vyhledání kabelů - zához, 65 x 120 hor. 4</t>
  </si>
  <si>
    <t>460200155RT2</t>
  </si>
  <si>
    <t>Výkop kabelové rýhy 35/70 cm  hor.5, ruční výkop rýhy</t>
  </si>
  <si>
    <t>460200715RT2</t>
  </si>
  <si>
    <t>Výkop kabelové rýhy 65/150 cm hor.5, ruční výkop rýhy</t>
  </si>
  <si>
    <t>460420018RT3</t>
  </si>
  <si>
    <t>Zřízení kabelového lože v rýze š.do 50 cm z písku, tloušťka vrstvy 15 cm</t>
  </si>
  <si>
    <t>460490012R00</t>
  </si>
  <si>
    <t>Fólie výstražná z PVC, šířka 33 cm</t>
  </si>
  <si>
    <t>18+2*14</t>
  </si>
  <si>
    <t>460490026R00</t>
  </si>
  <si>
    <t>Deska krycí kabelová plastová, šířka 250 mm</t>
  </si>
  <si>
    <t>460510021RT2</t>
  </si>
  <si>
    <t>Kabelový prostup z plast.trub, DN do 10,5 cm, včetně dodávky trub DN 110</t>
  </si>
  <si>
    <t>460510281RT1</t>
  </si>
  <si>
    <t>Kabelová trasa prefa, na povrchu TK 1, včetně dodávky žlabu a poklopu</t>
  </si>
  <si>
    <t>Kabelový žlab na křížení s cizími IS.</t>
  </si>
  <si>
    <t>460570155R00</t>
  </si>
  <si>
    <t>Zához rýhy 35/70 cm, hornina třídy 5, se zhutněním</t>
  </si>
  <si>
    <t>460570715R00</t>
  </si>
  <si>
    <t>Zához rýhy 65/150 cm, hornina tř. 5, se zhutněním</t>
  </si>
  <si>
    <t>460600001R00</t>
  </si>
  <si>
    <t>Naložení a odvoz zeminy</t>
  </si>
  <si>
    <t>Včetně uložení na skládku a skládkovného, vzdálenost do 8km (SETRA).</t>
  </si>
  <si>
    <t>14*0,65*0,31+18*0,35*0,15</t>
  </si>
  <si>
    <t>460620015RT1</t>
  </si>
  <si>
    <t>Provizorní úprava terénu v přírodní hornině 5, ruční vyrovnání a zhutnění</t>
  </si>
  <si>
    <t>SO 453 - Sdělovací kabely, MU</t>
  </si>
  <si>
    <t>460030011RT2</t>
  </si>
  <si>
    <t>Sejmutí drnu, z ploch středně zatravněných</t>
  </si>
  <si>
    <t>1*0,5</t>
  </si>
  <si>
    <t>70*0,35+11*0,65</t>
  </si>
  <si>
    <t>180*0,35+14*0,5</t>
  </si>
  <si>
    <t>(180+14)*2</t>
  </si>
  <si>
    <t>(14+14)*0,65*0,31</t>
  </si>
  <si>
    <t>460200304RT2</t>
  </si>
  <si>
    <t>Výkop kabelové rýhy 50/120 cm hor.4, ruční výkop rýhy</t>
  </si>
  <si>
    <t>250+2*(1+18,5)</t>
  </si>
  <si>
    <t>460510311R00</t>
  </si>
  <si>
    <t>Chránička kabelová dělená, DN 110 mm</t>
  </si>
  <si>
    <t>460570304R00</t>
  </si>
  <si>
    <t>Zához rýhy 50/120 cm, hornina tř. 4, se zhutněním</t>
  </si>
  <si>
    <t>5,642+250*0,35*0,15+1*0,5*0,15</t>
  </si>
  <si>
    <t>SO 454 - Sdělovací kabely, UPC - nyní VODAFONE</t>
  </si>
  <si>
    <t>55*0,35+11*0,65</t>
  </si>
  <si>
    <t>298*0,35+8*0,65</t>
  </si>
  <si>
    <t>2*(298+8)</t>
  </si>
  <si>
    <t>28*0,65*0,31</t>
  </si>
  <si>
    <t>28323331R</t>
  </si>
  <si>
    <t>Fólie proti prorůstání kořenů FLW 500 URBANSCAPE</t>
  </si>
  <si>
    <t>353+2*24,5</t>
  </si>
  <si>
    <t>5,642+353*0,35*0,15</t>
  </si>
  <si>
    <t>SO 455 - Sdělovací kabely, T-MOBILE</t>
  </si>
  <si>
    <t>24*0,35+5*0,65</t>
  </si>
  <si>
    <t>41*0,35+9*0,65</t>
  </si>
  <si>
    <t>2*(41+9)</t>
  </si>
  <si>
    <t>20*0,65*0,31</t>
  </si>
  <si>
    <t>65+2*19,5</t>
  </si>
  <si>
    <t>4,03+65*0,35*0,15</t>
  </si>
  <si>
    <t>SO 456 - Sdělovací kabely, FASTER</t>
  </si>
  <si>
    <t>6*0,35+3*0,65</t>
  </si>
  <si>
    <t>2*(6+3)</t>
  </si>
  <si>
    <t>9*0,65*0,31</t>
  </si>
  <si>
    <t>2*9</t>
  </si>
  <si>
    <t>1,8135</t>
  </si>
  <si>
    <t>SO 457 - Sdělovací kabely, DIAL - nyní QUANTCOM</t>
  </si>
  <si>
    <t>35*0,35+10*0,65</t>
  </si>
  <si>
    <t>155*0,35+10*0,65</t>
  </si>
  <si>
    <t>2*(155+10)</t>
  </si>
  <si>
    <t>190+2*20</t>
  </si>
  <si>
    <t>4,03+190*0,35*0,15</t>
  </si>
  <si>
    <t>SO 501 - Plynovod STPE 160, Údolní sudá čísla</t>
  </si>
  <si>
    <t xml:space="preserve">    23-M - Montáže potrubí</t>
  </si>
  <si>
    <t>OST - Ostatní</t>
  </si>
  <si>
    <t>2*0,8</t>
  </si>
  <si>
    <t>113107231</t>
  </si>
  <si>
    <t>Odstranění podkladu z betonu prostého tl přes 100 do 150 mm strojně pl přes 200 m2</t>
  </si>
  <si>
    <t>380,1"asf. vozovka</t>
  </si>
  <si>
    <t>2*0,8"vjezd ZD</t>
  </si>
  <si>
    <t>217*1,5+12*0,8+45"asf.kom</t>
  </si>
  <si>
    <t>2*0,8"vjezd dlažba ZD</t>
  </si>
  <si>
    <t>19*0,8"chodník asf</t>
  </si>
  <si>
    <t>2*0,8"chodník dlažba ZD</t>
  </si>
  <si>
    <t>217*1,5+12*0,8+45"asf. vozovka</t>
  </si>
  <si>
    <t>19*0,8</t>
  </si>
  <si>
    <t>119002121</t>
  </si>
  <si>
    <t>Přechodová lávka délky do 2 m včetně zábradlí pro zabezpečení výkopu zřízení</t>
  </si>
  <si>
    <t>1,5*3*12</t>
  </si>
  <si>
    <t>119002122</t>
  </si>
  <si>
    <t>Přechodová lávka délky do 2 m včetně zábradlí pro zabezpečení výkopu odstranění</t>
  </si>
  <si>
    <t>119002411</t>
  </si>
  <si>
    <t>Pojezdový ocelový plech pro zabezpečení výkopu zřízení</t>
  </si>
  <si>
    <t>3,5*3*2</t>
  </si>
  <si>
    <t>119002412</t>
  </si>
  <si>
    <t>Pojezdový ocelový plech pro zabezpečení výkopu odstranění</t>
  </si>
  <si>
    <t>119003215</t>
  </si>
  <si>
    <t>Trubková mobilní plotová zábrana výšky do 1,5 m pro zabezpečení výkopu zřízení</t>
  </si>
  <si>
    <t>119003216</t>
  </si>
  <si>
    <t>Trubková mobilní plotová zábrana výšky do 1,5 m pro zabezpečení výkopu odstranění</t>
  </si>
  <si>
    <t>119003227</t>
  </si>
  <si>
    <t>Mobilní plotová zábrana vyplněná dráty výšky přes 1,5 do 2,2 m pro zabezpečení výkopu zřízení</t>
  </si>
  <si>
    <t>119003228</t>
  </si>
  <si>
    <t>Mobilní plotová zábrana vyplněná dráty výšky přes 1,5 do 2,2 m pro zabezpečení výkopu odstranění</t>
  </si>
  <si>
    <t>119004111</t>
  </si>
  <si>
    <t>Bezpečný vstup nebo výstup z výkopu pomocí žebříku zřízení</t>
  </si>
  <si>
    <t>3*(2+1,1)</t>
  </si>
  <si>
    <t>119004112</t>
  </si>
  <si>
    <t>Bezpečný vstup nebo výstup z výkopu pomocí žebříku odstranění</t>
  </si>
  <si>
    <t>131213701</t>
  </si>
  <si>
    <t>Hloubení nezapažených jam v soudržných horninách třídy těžitelnosti I skupiny 3 ručně</t>
  </si>
  <si>
    <t>131251103</t>
  </si>
  <si>
    <t>Hloubení jam nezapažených v hornině třídy těžitelnosti I skupiny 3 objem do 100 m3 strojně</t>
  </si>
  <si>
    <t>132212131</t>
  </si>
  <si>
    <t>Hloubení nezapažených rýh šířky do 800 mm v soudržných horninách třídy těžitelnosti I skupiny 3 ručně</t>
  </si>
  <si>
    <t>132212331</t>
  </si>
  <si>
    <t>Hloubení nezapažených rýh šířky do 2000 mm v soudržných horninách třídy těžitelnosti I skupiny 3 ručně</t>
  </si>
  <si>
    <t>26*0,8</t>
  </si>
  <si>
    <t>132251254</t>
  </si>
  <si>
    <t>Hloubení rýh nezapažených š do 2000 mm v hornině třídy těžitelnosti I skupiny 3 objem do 500 m3 strojně</t>
  </si>
  <si>
    <t>12*1*1</t>
  </si>
  <si>
    <t>217,0*1,5*2 + 19,0*1,6*2</t>
  </si>
  <si>
    <t xml:space="preserve">3*(4+1,5+4+1,5)*2  </t>
  </si>
  <si>
    <t>3*(4*1,5)*2</t>
  </si>
  <si>
    <t>162351103</t>
  </si>
  <si>
    <t>Vodorovné přemístění přes 50 do 500 m výkopku/sypaniny z horniny třídy těžitelnosti I skupiny 1 až 3</t>
  </si>
  <si>
    <t>171201211R</t>
  </si>
  <si>
    <t>Poplatek za uložení odpadu ze sypaniny na skládce (skládkovné)</t>
  </si>
  <si>
    <t>58344171</t>
  </si>
  <si>
    <t>štěrkodrť frakce 0/32</t>
  </si>
  <si>
    <t>175111101</t>
  </si>
  <si>
    <t>Obsypání potrubí ručně sypaninou bez prohození, uloženou do 3 m</t>
  </si>
  <si>
    <t>2001000R</t>
  </si>
  <si>
    <t>Vytyčení stávajících inženýrských sítí před výstavbou</t>
  </si>
  <si>
    <t>2002000R</t>
  </si>
  <si>
    <t>Hutnící zkoušky zatěžovací deskou</t>
  </si>
  <si>
    <t>2003000R</t>
  </si>
  <si>
    <t>Ručně kopaná sonda</t>
  </si>
  <si>
    <t>564910211</t>
  </si>
  <si>
    <t>Podklad z cihelného recyklátu plochy do 100 m2 tl 50 mm</t>
  </si>
  <si>
    <t>15,2"chodník asf 280 mm</t>
  </si>
  <si>
    <t>564941212</t>
  </si>
  <si>
    <t>Podklad z cihelného recyklátu plochy přes 100 m2 tl 120 mm</t>
  </si>
  <si>
    <t>380,1"kryt komunikace 370 mm</t>
  </si>
  <si>
    <t>564970211</t>
  </si>
  <si>
    <t>Podklad z cihelného recyklátu plochy do 100 m2 tl 210 mm</t>
  </si>
  <si>
    <t>1,6"vjezd ZD 460 mm</t>
  </si>
  <si>
    <t>564970213</t>
  </si>
  <si>
    <t>Podklad z cihelného recyklátu plochy do 100 m2 tl 230 mm</t>
  </si>
  <si>
    <t>564971215</t>
  </si>
  <si>
    <t>Podklad z cihelného recyklátu plochy přes 100 m2 tl 250 mm</t>
  </si>
  <si>
    <t>1,6"chodník ZD 250 mm</t>
  </si>
  <si>
    <t>997221875R</t>
  </si>
  <si>
    <t>Poplatek za uložení asfaltového odpadu bez obsahu dehtu na skládce</t>
  </si>
  <si>
    <t>88,425</t>
  </si>
  <si>
    <t>997221873R</t>
  </si>
  <si>
    <t>Poplatek za uložení odpadu zeminy a kameniva na skládce</t>
  </si>
  <si>
    <t>115,565</t>
  </si>
  <si>
    <t>997221861R</t>
  </si>
  <si>
    <t>Poplatek za uložení odpadu z prostého betonu na skládce</t>
  </si>
  <si>
    <t>124,941</t>
  </si>
  <si>
    <t>Montáž vodiče Cu izolovaného plného nebo laněného s PVC pláštěm do 1 kV žíla 1,5 až 16 mm2 uloženého volně (např. CY, CHAH-V)</t>
  </si>
  <si>
    <t>34140824</t>
  </si>
  <si>
    <t>vodič propojovací jádro Cu plné izolace PVC 450/750V (H07V-U) 1x2,5mm2</t>
  </si>
  <si>
    <t>271*1,05</t>
  </si>
  <si>
    <t>23-M</t>
  </si>
  <si>
    <t>Montáže potrubí</t>
  </si>
  <si>
    <t>230086115</t>
  </si>
  <si>
    <t>Demontáž plastového potrubí dn do 110 mm</t>
  </si>
  <si>
    <t>19"dn63</t>
  </si>
  <si>
    <t>11,5"dn50</t>
  </si>
  <si>
    <t>10,5"dn40</t>
  </si>
  <si>
    <t>230086143</t>
  </si>
  <si>
    <t>Demontáž plastového potrubí dn přes 110 do 225 mm</t>
  </si>
  <si>
    <t>230086201R</t>
  </si>
  <si>
    <t>Odvoz demontovaného potrubí na skládku</t>
  </si>
  <si>
    <t>230170001</t>
  </si>
  <si>
    <t>Tlakové zkoušky těsnosti potrubí - příprava DN do 40</t>
  </si>
  <si>
    <t>sada</t>
  </si>
  <si>
    <t>230170002</t>
  </si>
  <si>
    <t>Tlakové zkoušky těsnosti potrubí - příprava DN přes 40 do 80</t>
  </si>
  <si>
    <t>230170004</t>
  </si>
  <si>
    <t>Tlakové zkoušky těsnosti potrubí - příprava DN přes 125 do 200</t>
  </si>
  <si>
    <t>230170011</t>
  </si>
  <si>
    <t>Tlakové zkoušky těsnosti potrubí - zkouška DN do 40</t>
  </si>
  <si>
    <t>230170012</t>
  </si>
  <si>
    <t>Tlakové zkoušky těsnosti potrubí - zkouška DN přes 40 do 80</t>
  </si>
  <si>
    <t>7,5</t>
  </si>
  <si>
    <t>230170014</t>
  </si>
  <si>
    <t>Tlakové zkoušky těsnosti potrubí - zkouška DN přes 125 do 200</t>
  </si>
  <si>
    <t>230200222</t>
  </si>
  <si>
    <t>Jednostranné přerušení průtoku plynu 2 balony vloženými ručně v plastovém potrubí do dn 225 mm</t>
  </si>
  <si>
    <t>1"odpoj od NTL Obilní trh křižovatka</t>
  </si>
  <si>
    <t>20010</t>
  </si>
  <si>
    <t>PE el.tvar-balonovací SDR11 dn225 vč. víčka</t>
  </si>
  <si>
    <t>1*2"odpoj od NTL Obilní trh křižovatka</t>
  </si>
  <si>
    <t>230200382R</t>
  </si>
  <si>
    <t>Jednostranné přerušení průtoku plynu PE potrubí stoplováním dn 160 do PN 16 vč. bezpečnostního balonu</t>
  </si>
  <si>
    <t>1"napojení Marešova</t>
  </si>
  <si>
    <t>1"napojení Obilní trh po přetlakování</t>
  </si>
  <si>
    <t>230201327</t>
  </si>
  <si>
    <t>Montáž trubního dílu PE elektrotvarovky dn 225 mm en 20,5 mm</t>
  </si>
  <si>
    <t>20011</t>
  </si>
  <si>
    <t>PE elektrozáslepka SDR 11 dn225</t>
  </si>
  <si>
    <t>230202034</t>
  </si>
  <si>
    <t>Montáž chráničky plastové průměru přes 160 do 200 mm</t>
  </si>
  <si>
    <t>20012</t>
  </si>
  <si>
    <t>OTRPE - PE 100 SDR 17, profil 225*13,5 mm</t>
  </si>
  <si>
    <t>230202073</t>
  </si>
  <si>
    <t>Nasunutí potrubní sekce plastové průměru přes 110 do 160 mm do chráničky</t>
  </si>
  <si>
    <t>230202117</t>
  </si>
  <si>
    <t>Montáž kluzných objímek výšky 15 mm vnějšího průměru potrubí přes 152 mm do 197 mm</t>
  </si>
  <si>
    <t>30/1+7*3</t>
  </si>
  <si>
    <t>28655145</t>
  </si>
  <si>
    <t>objímka kluzná typ D segment v 15mm</t>
  </si>
  <si>
    <t>51*2 "Přepočtené koeficientem množství</t>
  </si>
  <si>
    <t>230202227</t>
  </si>
  <si>
    <t>Montáž manžety na chráničku potrubí plastové průměru přes 160 do 200 mm</t>
  </si>
  <si>
    <t>2*7</t>
  </si>
  <si>
    <t>28655119</t>
  </si>
  <si>
    <t>manžeta chráničky vč. upínací pásky 160x220mm DN 150x200</t>
  </si>
  <si>
    <t>230205031</t>
  </si>
  <si>
    <t>Montáž potrubí plastového svařované na tupo nebo elektrospojkou dn 40 mm en 3,7 mm</t>
  </si>
  <si>
    <t>20013</t>
  </si>
  <si>
    <t>trubka PE 100 RC, SDR 11 d40</t>
  </si>
  <si>
    <t>33,5*1,1</t>
  </si>
  <si>
    <t>20014</t>
  </si>
  <si>
    <t>PE elektrospojka SDR11 dn40</t>
  </si>
  <si>
    <t>230205035</t>
  </si>
  <si>
    <t>Montáž potrubí plastového svařované na tupo nebo elektrospojkou dn 50 mm en 4,6 mm</t>
  </si>
  <si>
    <t>20025</t>
  </si>
  <si>
    <t>trubka PE 100 RC, SDR 11 d50</t>
  </si>
  <si>
    <t>3,5*1,1</t>
  </si>
  <si>
    <t>20026</t>
  </si>
  <si>
    <t>PE elektrospojka SDR11 dn50</t>
  </si>
  <si>
    <t>230205042</t>
  </si>
  <si>
    <t>Montáž potrubí plastového svařované na tupo nebo elektrospojkou dn 63 mm en 5,8 mm</t>
  </si>
  <si>
    <t>20015</t>
  </si>
  <si>
    <t>trubka PE 100 RC, SDR 11 d63</t>
  </si>
  <si>
    <t>4*1,1</t>
  </si>
  <si>
    <t>20016</t>
  </si>
  <si>
    <t>PE elektrospojka SDR11 dn63</t>
  </si>
  <si>
    <t>230205125</t>
  </si>
  <si>
    <t>Montáž potrubí plastového svařovaného na tupo nebo elektrospojkou dn 160 mm en 9,1 mm</t>
  </si>
  <si>
    <t>20017</t>
  </si>
  <si>
    <t>trubka PE 100 RC, SDR 17,6 d160</t>
  </si>
  <si>
    <t>231*1,05</t>
  </si>
  <si>
    <t>20018</t>
  </si>
  <si>
    <t>PE elektrospojka SDR17 dn160</t>
  </si>
  <si>
    <t>230205411</t>
  </si>
  <si>
    <t>Montáž trubního dílu PE svařovaného na tupo nebo elektrospojkou dn 160 mm en 9,1 mm</t>
  </si>
  <si>
    <t>20020</t>
  </si>
  <si>
    <t>tvarovka PE - koleno PE 100 SDR 17 dn160 - 60°</t>
  </si>
  <si>
    <t>20021</t>
  </si>
  <si>
    <t>tvarovka PE - koleno PE 100 SDR 17 dn160 - 30°</t>
  </si>
  <si>
    <t>20022</t>
  </si>
  <si>
    <t>tvarovka PE – redukovaný T-kus PE 100 SDR 17 dn160/110/160</t>
  </si>
  <si>
    <t>n20028</t>
  </si>
  <si>
    <t>tvarovka PE – přípojková tvarovka PE 11 SDR 17 dn160/63</t>
  </si>
  <si>
    <t>20029</t>
  </si>
  <si>
    <t>tvarovka PE – přípojková tvarovka PE 11 SDR 17 dn160/50</t>
  </si>
  <si>
    <t>20030</t>
  </si>
  <si>
    <t>tvarovka PE – přípojková tvarovka PE 11 SDR 17 dn160/40</t>
  </si>
  <si>
    <t>230208MARKER</t>
  </si>
  <si>
    <t>Označení potrubí markerem</t>
  </si>
  <si>
    <t>2302081Mat</t>
  </si>
  <si>
    <t>markery pro označení polohy potrubí TYP: 3M EMS 4“ MARKER 1405-XR</t>
  </si>
  <si>
    <t>230208513</t>
  </si>
  <si>
    <t>Odplynění a inertizace ocelového potrubí DN do 100 mm</t>
  </si>
  <si>
    <t>10,5+11,5+19</t>
  </si>
  <si>
    <t>230208514</t>
  </si>
  <si>
    <t>Odplynění a inertizace ocelového potrubí DN přes 100 do 200 mm</t>
  </si>
  <si>
    <t>230230076</t>
  </si>
  <si>
    <t>Čištění potrubí PN 38 6416 DN 200</t>
  </si>
  <si>
    <t>231+7,5+33,5</t>
  </si>
  <si>
    <t>460751111</t>
  </si>
  <si>
    <t>Osazení kabelových kanálů do rýhy z prefabrikovaných betonových žlabů vnější šířky do 20 cm</t>
  </si>
  <si>
    <t>59213009</t>
  </si>
  <si>
    <t>žlab kabelový betonový k ochraně zemního drátovodného vedení 100x17x14cm</t>
  </si>
  <si>
    <t>59213344</t>
  </si>
  <si>
    <t>poklop kabelového žlabu betonový 500x160x35mm</t>
  </si>
  <si>
    <t>OST</t>
  </si>
  <si>
    <t>Ostatní</t>
  </si>
  <si>
    <t>OST01</t>
  </si>
  <si>
    <t>Administrativní zajištění odpoje plast dn 225</t>
  </si>
  <si>
    <t>262144</t>
  </si>
  <si>
    <t>OST02</t>
  </si>
  <si>
    <t>Administrativní zajištění propoje plast dn 160</t>
  </si>
  <si>
    <t>HZS05</t>
  </si>
  <si>
    <t>Revize STL plynovod</t>
  </si>
  <si>
    <t>SO 502 - Plynovod STPE 110, Údolní lichá čísla</t>
  </si>
  <si>
    <t>113106111</t>
  </si>
  <si>
    <t>Rozebrání dlažeb z mozaiky komunikací pro pěší ručně</t>
  </si>
  <si>
    <t>172,0*1,5+16,0 *1,0+9,0*0,8+32,25"asf.kom</t>
  </si>
  <si>
    <t>23,5*0,8"chodník asf</t>
  </si>
  <si>
    <t>2*0,8"chodník dlažba ŽK</t>
  </si>
  <si>
    <t>172,0*1,5+16,0 *1,0+9,0*0,8+32,25"asf. vozovka</t>
  </si>
  <si>
    <t>1,5*3*9</t>
  </si>
  <si>
    <t>131251102</t>
  </si>
  <si>
    <t>Hloubení jam nezapažených v hornině třídy těžitelnosti I skupiny 3 objem do 50 m3 strojně</t>
  </si>
  <si>
    <t>10*1*1</t>
  </si>
  <si>
    <t>172*1,5*2 + 16,0*1,5*2</t>
  </si>
  <si>
    <t xml:space="preserve">3*(2+2+2+2)*2  </t>
  </si>
  <si>
    <t>3*(2*2)*2</t>
  </si>
  <si>
    <t>18,8"chodník asf</t>
  </si>
  <si>
    <t>564920211</t>
  </si>
  <si>
    <t>Podklad z cihelného recyklátu plochy do 100 m2 tl 60 mm</t>
  </si>
  <si>
    <t>1,6"chodníkŽK 290 mm</t>
  </si>
  <si>
    <t>564951212</t>
  </si>
  <si>
    <t>Podklad z cihelného recyklátu plochy přes 100 m2 tl 140 mm</t>
  </si>
  <si>
    <t>313,7"asf kom 370 mm</t>
  </si>
  <si>
    <t>564971213</t>
  </si>
  <si>
    <t>Podklad z cihelného recyklátu plochy přes 100 m2 tl 230 mm</t>
  </si>
  <si>
    <t>1,6"chodník ŽK 290 mm</t>
  </si>
  <si>
    <t>18,8"chodník asf 280 mm</t>
  </si>
  <si>
    <t>1,6*2"vjezd ZD 460 mm</t>
  </si>
  <si>
    <t>313,7"asf. kom 370 mm</t>
  </si>
  <si>
    <t>74,392</t>
  </si>
  <si>
    <t>97,73</t>
  </si>
  <si>
    <t>Poplatek za uložení stavebního odpadu z prostého betonu na skládce</t>
  </si>
  <si>
    <t>102,863</t>
  </si>
  <si>
    <t>232*1,05</t>
  </si>
  <si>
    <t>230081044</t>
  </si>
  <si>
    <t>Demontáž potrubí do šrotu do 10 kg D 60,3 mm, tl 2,9 mm</t>
  </si>
  <si>
    <t>230081045</t>
  </si>
  <si>
    <t>Demontáž potrubí do šrotu do 10 kg D 70 mm, tl 3,2 mm</t>
  </si>
  <si>
    <t>230082056</t>
  </si>
  <si>
    <t>Demontáž potrubí do šrotu přes 10 do 50 kg D 89 mm tl 3,6 mm</t>
  </si>
  <si>
    <t>230082100</t>
  </si>
  <si>
    <t>Demontáž potrubí do šrotu přes 10 do 50 kg D 219 mm tl 6,3 mm</t>
  </si>
  <si>
    <t>20,5</t>
  </si>
  <si>
    <t>230202033</t>
  </si>
  <si>
    <t>Montáž chráničky plastové průměru přes 110 do 160 mm</t>
  </si>
  <si>
    <t>20037</t>
  </si>
  <si>
    <t>OTRPE - PE 100 SDR 17, profil 160*9,4 mm</t>
  </si>
  <si>
    <t>230202072</t>
  </si>
  <si>
    <t>Nasunutí potrubní sekce plastové průměru přes 63 do 110 mm do chráničky</t>
  </si>
  <si>
    <t>230202114</t>
  </si>
  <si>
    <t>Montáž kluzných objímek výšky 15 mm vnějšího průměru potrubí přes 98 mm do 114 mm</t>
  </si>
  <si>
    <t>40+8*3</t>
  </si>
  <si>
    <t>28655140</t>
  </si>
  <si>
    <t>objímka kluzná typ C segment v 15mm</t>
  </si>
  <si>
    <t>28655195</t>
  </si>
  <si>
    <t>objímka kluzná typ I segment v 15mm</t>
  </si>
  <si>
    <t>230202226</t>
  </si>
  <si>
    <t>Montáž manžety na chráničku potrubí plastové průměru přes 110 do 160 mm</t>
  </si>
  <si>
    <t>2*8</t>
  </si>
  <si>
    <t>28655115</t>
  </si>
  <si>
    <t>manžeta chráničky vč. upínací pásky 110x160mm DN 100x150</t>
  </si>
  <si>
    <t>20,5*1,1</t>
  </si>
  <si>
    <t>230205055</t>
  </si>
  <si>
    <t>Montáž potrubí plastového svařované na tupo nebo elektrospojkou dn 110 mm en 6,3 mm</t>
  </si>
  <si>
    <t>20031</t>
  </si>
  <si>
    <t>trubka PE 100 RC, SDR 17,6 d110</t>
  </si>
  <si>
    <t>191*1,05</t>
  </si>
  <si>
    <t>20032</t>
  </si>
  <si>
    <t>PE elektrospojka SDR17 dn110</t>
  </si>
  <si>
    <t>230205255</t>
  </si>
  <si>
    <t>Montáž trubního dílu PE elektrotvarovky nebo svařovaného na tupo dn 110 mm en 6,2 mm</t>
  </si>
  <si>
    <t>20033</t>
  </si>
  <si>
    <t>tvarovka PE – T-kus PE 100 SDR 17 dn110</t>
  </si>
  <si>
    <t>20055</t>
  </si>
  <si>
    <t>PE elektrotvarovka koleno 90° SDR 17 dn110</t>
  </si>
  <si>
    <t>20034</t>
  </si>
  <si>
    <t>PE redukce-el.objímka SDR11 dn110-90</t>
  </si>
  <si>
    <t>20035</t>
  </si>
  <si>
    <t>tvarovka PE – přípojková tvarovka PE 11 SDR 17 dn110/50</t>
  </si>
  <si>
    <t>20036</t>
  </si>
  <si>
    <t>tvarovka PE – přípojková tvarovka PE 11 SDR 17 dn110/40</t>
  </si>
  <si>
    <t>20054</t>
  </si>
  <si>
    <t>zemní uzávěr DN 100/110, PN 10 – měkce těsnící klínové šoupátko s nástrčnými hrdly pro PE potrubí, PUR nástřik</t>
  </si>
  <si>
    <t>28+4+12,5</t>
  </si>
  <si>
    <t>230220001</t>
  </si>
  <si>
    <t>Montáž zemní soupravy pro šoupátka ON 13 6580</t>
  </si>
  <si>
    <t>20056</t>
  </si>
  <si>
    <t>Teleskopická zemní souprava pro šoupata</t>
  </si>
  <si>
    <t>230220006</t>
  </si>
  <si>
    <t>Montáž litinového poklopu</t>
  </si>
  <si>
    <t>56230633</t>
  </si>
  <si>
    <t>poklop uliční šoupátkový kulatý plastový PA s litinovým víkem</t>
  </si>
  <si>
    <t>56230636</t>
  </si>
  <si>
    <t>deska podkladová uličního poklopu plastového ventilkového a šoupatového</t>
  </si>
  <si>
    <t>191+20,5+20,5</t>
  </si>
  <si>
    <t>5126,1</t>
  </si>
  <si>
    <t>sanace podloží</t>
  </si>
  <si>
    <t>2164,4</t>
  </si>
  <si>
    <t>SO 661 - Tramvajová trať</t>
  </si>
  <si>
    <t xml:space="preserve">    714 - Akustická a protiotřesová opatření</t>
  </si>
  <si>
    <t>113107211</t>
  </si>
  <si>
    <t>Odstranění podkladu z kameniva těženého tl do 100 mm strojně pl přes 200 m2</t>
  </si>
  <si>
    <t>-282065457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</si>
  <si>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</si>
  <si>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"odstranění pískového lože pod panely v tl. 5cm, suť 0,090 t/m2" 3274</t>
  </si>
  <si>
    <t>113107232</t>
  </si>
  <si>
    <t>Odstranění podkladu z betonu prostého tl přes 150 do 300 mm strojně pl přes 200 m2</t>
  </si>
  <si>
    <t>-1151192459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</si>
  <si>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</si>
  <si>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"vybourání podkl. betonu mezi panely tl. 20cm, suť 0,417 t/m2" (110*1,5+64*1,2+88*0,35)</t>
  </si>
  <si>
    <t>113107244</t>
  </si>
  <si>
    <t>Odstranění podkladu živičného tl přes 150 do 200 mm strojně pl přes 200 m2</t>
  </si>
  <si>
    <t>1039073170</t>
  </si>
  <si>
    <t>Odstranění podkladů nebo krytů strojně plochy jednotlivě přes 200 m2 s přemístěním hmot na skládku na vzdálenost do 20 m nebo s naložením na dopravní prostředek živičných, o tl. vrstvy přes 150 do 200 mm</t>
  </si>
  <si>
    <t>"vybourání asf. krytu tl. 20cm mezi kolejemi a kolejnicemi, suť 0,450 t/m2"  654</t>
  </si>
  <si>
    <t>1403247952</t>
  </si>
  <si>
    <t>"vybourání kostek podél panelů 1x řádek, suť 0,115 t/m" 206</t>
  </si>
  <si>
    <t>826164935</t>
  </si>
  <si>
    <t>"odkopávky pro konstrukční vrstvy" 4870</t>
  </si>
  <si>
    <t>1365946521</t>
  </si>
  <si>
    <t>"POLOŽKA ČERPATELNÁ POUZE SE SOUHLASEM INVESTORA"</t>
  </si>
  <si>
    <t>"sanace podloží" 773*7,0*0,4</t>
  </si>
  <si>
    <t>281919297</t>
  </si>
  <si>
    <t>"odkopávky"  4870</t>
  </si>
  <si>
    <t>"hloubení jam"  63</t>
  </si>
  <si>
    <t>"hloubení rýh (mimo trativody)"  68,3</t>
  </si>
  <si>
    <t>131251203</t>
  </si>
  <si>
    <t>Hloubení jam zapažených v hornině třídy těžitelnosti I skupiny 3 objem do 100 m3 strojně</t>
  </si>
  <si>
    <t>1821059879</t>
  </si>
  <si>
    <t>Hloubení zapažených jam a zářezů strojně s urovnáním dna do předepsaného profilu a spádu v hornině třídy těžitelnosti I skupiny 3 přes 50 do 100 m3</t>
  </si>
  <si>
    <t>"hloubení jam pro kalové šachty" 63</t>
  </si>
  <si>
    <t>1794104157</t>
  </si>
  <si>
    <t>"hloubení rýh pro trativody" 624*0,4*0,5</t>
  </si>
  <si>
    <t>132254203</t>
  </si>
  <si>
    <t>Hloubení zapažených rýh š do 2000 mm v hornině třídy těžitelnosti I skupiny 3 objem do 100 m3</t>
  </si>
  <si>
    <t>-898564256</t>
  </si>
  <si>
    <t>Hloubení zapažených rýh šířky přes 800 do 2 000 mm strojně s urovnáním dna do předepsaného profilu a spádu v hornině třídy těžitelnosti I skupiny 3 přes 50 do 100 m3</t>
  </si>
  <si>
    <t>"hloubení rýh pro přípojky kalových šachet" 68,3</t>
  </si>
  <si>
    <t>-934442437</t>
  </si>
  <si>
    <t>"pažení rýh přípojek kalových šachet" 141</t>
  </si>
  <si>
    <t>"pažení jam pro kalové šachty" 132</t>
  </si>
  <si>
    <t>-911520349</t>
  </si>
  <si>
    <t>-1335623643</t>
  </si>
  <si>
    <t>"přesun vhodné zeminy na deponii pro zpětné využití " 368</t>
  </si>
  <si>
    <t>"přesun zásypového materiálu v rámci stavby z deponie do místa určení" zasyp</t>
  </si>
  <si>
    <t>818578389</t>
  </si>
  <si>
    <t>"odvoz přebytečné zeminy na skládku VZD 8km"</t>
  </si>
  <si>
    <t>"odkopávky" 4870</t>
  </si>
  <si>
    <t>"hloubení rýh" 124,8+68,3</t>
  </si>
  <si>
    <t>1018415686</t>
  </si>
  <si>
    <t>-1449003222</t>
  </si>
  <si>
    <t>Nakládání, skládání a překládání neulehlého výkopku nebo sypaniny strojně nakládání, množství do 100 m3, z horniny třídy těžitelnosti I, skupiny 1 až 3</t>
  </si>
  <si>
    <t>"naložení zásypového materiálu na deponii" zasyp</t>
  </si>
  <si>
    <t>-382377706</t>
  </si>
  <si>
    <t>58344197</t>
  </si>
  <si>
    <t>štěrkodrť frakce 0/63</t>
  </si>
  <si>
    <t>1517038192</t>
  </si>
  <si>
    <t>2164,4*2 'Přepočtené koeficientem množství</t>
  </si>
  <si>
    <t>-710195323</t>
  </si>
  <si>
    <t>5126,1*1,9 'Přepočtené koeficientem množství</t>
  </si>
  <si>
    <t>1152853373</t>
  </si>
  <si>
    <t>2164,4*1,9 'Přepočtené koeficientem množství</t>
  </si>
  <si>
    <t>-948806956</t>
  </si>
  <si>
    <t>"zemina na skládku" prebytekzeminy</t>
  </si>
  <si>
    <t>969743274</t>
  </si>
  <si>
    <t>-347935217</t>
  </si>
  <si>
    <t>"zásyp kalových šachet štěrkopískem" 37</t>
  </si>
  <si>
    <t>"zásyp přípojek KŠ štěrkopískem" 15</t>
  </si>
  <si>
    <t>58337344</t>
  </si>
  <si>
    <t>štěrkopísek frakce 0/32</t>
  </si>
  <si>
    <t>-267884057</t>
  </si>
  <si>
    <t>52*2 'Přepočtené koeficientem množství</t>
  </si>
  <si>
    <t>639610773</t>
  </si>
  <si>
    <t xml:space="preserve">"odměřeno digi v.č. 2 situace, viz příl.č. 1 Technická zpráva"  </t>
  </si>
  <si>
    <t>"hutnění pláně na předepsanou únosnost Edef,2=45MPa" 773*7,0</t>
  </si>
  <si>
    <t>1678518943</t>
  </si>
  <si>
    <t xml:space="preserve">"odměřeno digi v.č. 2 situace, viz příl.č. 1 Technická zpráva, č. 4 vzorové příčné řezy"  </t>
  </si>
  <si>
    <t>"opláštění trativodů geotextilií" 624*2,5</t>
  </si>
  <si>
    <t>1880917777</t>
  </si>
  <si>
    <t>1560*1,1845 'Přepočtené koeficientem množství</t>
  </si>
  <si>
    <t>1239785171</t>
  </si>
  <si>
    <t>"trativod z trub plast DN150 vč. štěrkopískového lože a obsypu kamenivem drceným fr. 8/32" 624</t>
  </si>
  <si>
    <t>1095320828</t>
  </si>
  <si>
    <t>"filtrační geotextilie na překrytí otvorů v antivibrační rohoži" 0,5*0,5*515</t>
  </si>
  <si>
    <t>69311080</t>
  </si>
  <si>
    <t>geotextilie netkaná separační, ochranná, filtrační, drenážní PES 200g/m2</t>
  </si>
  <si>
    <t>-889063259</t>
  </si>
  <si>
    <t>128,75*1,1845 'Přepočtené koeficientem množství</t>
  </si>
  <si>
    <t>213141113</t>
  </si>
  <si>
    <t>Zřízení vrstvy z geotextilie v rovině nebo ve sklonu do 1:5 š přes 6 do 8,5 m</t>
  </si>
  <si>
    <t>602781184</t>
  </si>
  <si>
    <t>Zřízení vrstvy z geotextilie filtrační, separační, odvodňovací, ochranné, výztužné nebo protierozní v rovině nebo ve sklonu do 1:5, šířky přes 6 do 8,5 m</t>
  </si>
  <si>
    <t xml:space="preserve">"separační geotextílie 200 g/m2"  773*7,0 </t>
  </si>
  <si>
    <t xml:space="preserve">"separační geotextílie 300 g/m2"  773*7,0 </t>
  </si>
  <si>
    <t>1654218948</t>
  </si>
  <si>
    <t>5411*1,1845 'Přepočtené koeficientem množství</t>
  </si>
  <si>
    <t>-1097041526</t>
  </si>
  <si>
    <t>359901211</t>
  </si>
  <si>
    <t>Monitoring stoky jakékoli výšky na nové kanalizaci</t>
  </si>
  <si>
    <t>-210722144</t>
  </si>
  <si>
    <t>Monitoring stok (kamerový systém) jakékoli výšky nová kanalizace</t>
  </si>
  <si>
    <t>"kamerová prohlídka potrubí" 17,0</t>
  </si>
  <si>
    <t>-1404577022</t>
  </si>
  <si>
    <t>Lože pod potrubí, stoky a drobné objekty v otevřeném výkopu z písku a štěrkopísku do 63 mm</t>
  </si>
  <si>
    <t>"štěrkopískový podsyp kalových šachet" 1,8*1,0*0,1*10</t>
  </si>
  <si>
    <t>"štěrkopískový podsyp přípojek KŠ" 1,1*1,0*17</t>
  </si>
  <si>
    <t>1666960692</t>
  </si>
  <si>
    <t>"podkladní beton kalových šachet C12/15" 1,8*1,0*0,1*10</t>
  </si>
  <si>
    <t>"podkladní beton přípojek KŠ" 1,1*1,0*17</t>
  </si>
  <si>
    <t>457311118</t>
  </si>
  <si>
    <t>Podkladní a výplňové vrstvy beton C 30/37 včetně úpravy povrchu</t>
  </si>
  <si>
    <t>1483802884</t>
  </si>
  <si>
    <t>"podklad z betnu B30/37 mezi panely a L profilem" 773*0,2*0,7</t>
  </si>
  <si>
    <t>"podklad z betnu B30/37 mezi panely" 773*0,2*1,3</t>
  </si>
  <si>
    <t>511121011</t>
  </si>
  <si>
    <t>Kladení železobetonových kolejových panelů s rybinou pro uložení blokové kolejnice</t>
  </si>
  <si>
    <t>-1700781684</t>
  </si>
  <si>
    <t>Kladení kolejových panelů železobetonových s rybinou pro uložení blokové kolejnice</t>
  </si>
  <si>
    <t>"odměřeno digi v.č. 2 situace, viz příl.č. 1 Technická zpráva"</t>
  </si>
  <si>
    <t>"osazení tramvajových panelů DZP 220/194, IZX 245/10 (2 drážky)" 89</t>
  </si>
  <si>
    <t>"osazení tramvajových panelů DZP 220/396, IZX 28/10 (3 drážky)" 212</t>
  </si>
  <si>
    <t>"osazení tramvajových panelů DZP 220/396, IZX 28/10 (4 drážky)" 130</t>
  </si>
  <si>
    <t>59386727</t>
  </si>
  <si>
    <t>panel tramvajový tří drážkový rozchodu 1,434m 3,96x2,20x0,20m IZX 28/10</t>
  </si>
  <si>
    <t>1156043341</t>
  </si>
  <si>
    <t>panel tramvajový tří drážkový rozchodu 1,434m 3,96x2,20x0,20m</t>
  </si>
  <si>
    <t>59386727R</t>
  </si>
  <si>
    <t>panel tramvajový čtyř drážkový rozchodu 1,434m 3,96x2,20x0,20m IZX 28/10</t>
  </si>
  <si>
    <t>-2111253578</t>
  </si>
  <si>
    <t>panel tramvajový čtyř drážkový rozchodu 1,434m 3,96x2,20x0,20m</t>
  </si>
  <si>
    <t>59386726R</t>
  </si>
  <si>
    <t>panel tramvajový dvou drážkový rozchodu 1,435m 1,94x2,20x0,20m IZX 245/10</t>
  </si>
  <si>
    <t>-438842785</t>
  </si>
  <si>
    <t>panel tramvajový dvou drážkový rozchodu 1,435m 1,94x2,20x0,20m</t>
  </si>
  <si>
    <t>511121011R</t>
  </si>
  <si>
    <t>Montáž betonových prefabrikátů</t>
  </si>
  <si>
    <t>-246467498</t>
  </si>
  <si>
    <t>Kladení betnových prefabrikátů</t>
  </si>
  <si>
    <t>"montáž nových L prefabrikátů" 1457</t>
  </si>
  <si>
    <t>"montáž původních L prefabrikát" 88</t>
  </si>
  <si>
    <t>59383630R</t>
  </si>
  <si>
    <t xml:space="preserve">prefabrikát tvaru L 430x430x1250mmm </t>
  </si>
  <si>
    <t>1964458830</t>
  </si>
  <si>
    <t>511311014</t>
  </si>
  <si>
    <t>Práh nebo deska pro uložení žlábkové koleje z betonu prostého C 20/25</t>
  </si>
  <si>
    <t>-1621113148</t>
  </si>
  <si>
    <t>Práh nebo deska pro uložení koleje ze žlábkových kolejnic z betonu prostého C 20/25</t>
  </si>
  <si>
    <t>"odměřeno digi v.č. 2 situace, viz příl.č. 1 Technická zpráva" 6,5*0,2*6,0</t>
  </si>
  <si>
    <t>512122113</t>
  </si>
  <si>
    <t>Demontáž velkoplošných tramvajových panelů IZX 28/10</t>
  </si>
  <si>
    <t>-705724384</t>
  </si>
  <si>
    <t>Demontáž kolejových panelů železobetonových mezikolejových pro vyplnění prostoru mezi kolejovými panely pro osovou vzdálenost 3,0 m</t>
  </si>
  <si>
    <t>"demontáž panelů DZP 220/396, hmotnost 4,3 t/kus" (54+32)</t>
  </si>
  <si>
    <t>523862012</t>
  </si>
  <si>
    <t>Zřízení koleje bezstykové ze žlábkových kolejnic do rybiny kolejových panelů</t>
  </si>
  <si>
    <t>-1426954265</t>
  </si>
  <si>
    <t>Zřízení koleje ze žlábkových kolejnic na betonové desce nebo pražcích, do panelů do rybiny kolejových panelů</t>
  </si>
  <si>
    <t>"pravá kolej NT1 pro R menší než 50m" 89</t>
  </si>
  <si>
    <t>"levá kolej NT1 pro R menší než 50m" 89</t>
  </si>
  <si>
    <t>"pravá koelj NT3 pro R větší než 50m" 685</t>
  </si>
  <si>
    <t>"levá koelj NT3 pro R větší než 50m" 683</t>
  </si>
  <si>
    <t>43765150</t>
  </si>
  <si>
    <t>kolejnice tramvajové NT1 žlábkové pro hromadnou městskou dopravu</t>
  </si>
  <si>
    <t>-1637020867</t>
  </si>
  <si>
    <t>"kolejnice NT1 - hmotnost 65,07 kg/m"</t>
  </si>
  <si>
    <t>"pravá kolej NT1 pro R menší než 50m" 2*89*0,06507</t>
  </si>
  <si>
    <t>"levá kolej NT1 pro R menší než 50m" 2*89*0,06507</t>
  </si>
  <si>
    <t>43765150R</t>
  </si>
  <si>
    <t>kolejnice tramvajové NT3 žlábkové pro hromadnou městskou dopravu</t>
  </si>
  <si>
    <t>276875697</t>
  </si>
  <si>
    <t>"kolejnice NT3 - hmotnost 60,63 kg/m"</t>
  </si>
  <si>
    <t>"pravá koelj NT3 pro R větší než 50m" 2*685*0,06063</t>
  </si>
  <si>
    <t>"levá koelj NT3 pro R větší než 50m" 2*683*0,06063</t>
  </si>
  <si>
    <t>523895011</t>
  </si>
  <si>
    <t>Příplatek za zřízení koleje ze žlábkových kolejnic v oblouku poloměru do 40 m</t>
  </si>
  <si>
    <t>-718778061</t>
  </si>
  <si>
    <t>Příplatek k ceně za zřízení koleje ze žlábkových kolejnic v oblouku o poloměru do 40 m</t>
  </si>
  <si>
    <t>"příplatek oblouk R30m, kolej NT1" 31</t>
  </si>
  <si>
    <t>523895012</t>
  </si>
  <si>
    <t>Příplatek za zřízení koleje ze žlábkových kolejnic v oblouku poloměru přes 40 do 150 m</t>
  </si>
  <si>
    <t>256778700</t>
  </si>
  <si>
    <t>Příplatek k ceně za zřízení koleje ze žlábkových kolejnic v oblouku o poloměru přes 40 do 150 m</t>
  </si>
  <si>
    <t>"kolej NT3" 77</t>
  </si>
  <si>
    <t>523895013</t>
  </si>
  <si>
    <t>Příplatek za zřízení koleje ze žlábkových kolejnic v oblouku poloměru přes 150 do 500 m</t>
  </si>
  <si>
    <t>719354412</t>
  </si>
  <si>
    <t>Příplatek k ceně za zřízení koleje ze žlábkových kolejnic v oblouku o poloměru přes 150 do 500m</t>
  </si>
  <si>
    <t>"kolej NT3" 65</t>
  </si>
  <si>
    <t>523895014</t>
  </si>
  <si>
    <t>Příplatek za zřízení koleje ze žlábkových kolejnic v oblouku poloměru přes 500 m</t>
  </si>
  <si>
    <t>217306412</t>
  </si>
  <si>
    <t>Příplatek k ceně za zřízení koleje ze žlábkových kolejnic v oblouku o poloměru přes 500 m</t>
  </si>
  <si>
    <t>"kolej NT3" 120</t>
  </si>
  <si>
    <t>523991110R</t>
  </si>
  <si>
    <t>Svěrkové upevnění kolejnic na panely DZP - dodávka a montáž</t>
  </si>
  <si>
    <t>1402310529</t>
  </si>
  <si>
    <t>"3 drážkový panel" 2544</t>
  </si>
  <si>
    <t>"4 drážkový panel" 2080</t>
  </si>
  <si>
    <t>523991121R</t>
  </si>
  <si>
    <t>Souvislý pás na betonovém prahu nebo desce pod patou kolejnice pryžový tl 3-5 mm</t>
  </si>
  <si>
    <t>403770147</t>
  </si>
  <si>
    <t>Drobné kolejivo pro kolej ze žlábkových kolejnic souvislý pás na betonovém prahu nebo betonové desce pod patou kolejnice pryžový tl. od 3 do 5 mm</t>
  </si>
  <si>
    <t>523996111</t>
  </si>
  <si>
    <t>Rozchodnice pro rozchod 1435 mm</t>
  </si>
  <si>
    <t>523652880</t>
  </si>
  <si>
    <t>Drobné kolejivo pro kolej ze žlábkových kolejnic rozchodnice, pro rozchod 1435 mm</t>
  </si>
  <si>
    <t>"rozchodnice v oblouku á 1,8m pro NT1 + NT3" 99+290</t>
  </si>
  <si>
    <t>"rozchodnice v přímé á 3,0m pro NT3" 282</t>
  </si>
  <si>
    <t>526001011R</t>
  </si>
  <si>
    <t>Rozebrání "L" profilů s uložením na deponii pro zpětné použití</t>
  </si>
  <si>
    <t>-718560618</t>
  </si>
  <si>
    <t>Rozebrání "L" profilů s uložením na deponii pro zpětné použití vč. naložení a vnitrostaveništní dopravy</t>
  </si>
  <si>
    <t>526001012</t>
  </si>
  <si>
    <t>Rozebrání koleje ze žlábkových kolejnic na pražcích s výplní boků kolejnic</t>
  </si>
  <si>
    <t>-767068200</t>
  </si>
  <si>
    <t xml:space="preserve">"rozebrání žlábkových kolejnic, hmotnost 0,204 t/m, odvoz do skladu správce trati" </t>
  </si>
  <si>
    <t>"pravá kolej" 663+105,6</t>
  </si>
  <si>
    <t>"levá kolej" 666+110,6</t>
  </si>
  <si>
    <t>526992111</t>
  </si>
  <si>
    <t>Odstranění podložky pod podkladnici nebo patu kolejnice</t>
  </si>
  <si>
    <t>-1019736658</t>
  </si>
  <si>
    <t>Odstranění drobného kolejiva podložky nebo pásu po rozebrání žlábkové kolejnice podložky pod podkladnici nebo patou kolejnice</t>
  </si>
  <si>
    <t>"odstranění podložek vč. odvozu a likvidace" 1906+1903+516</t>
  </si>
  <si>
    <t>526996111</t>
  </si>
  <si>
    <t>Odstranění rozchodnice 1435 mm</t>
  </si>
  <si>
    <t>1408177303</t>
  </si>
  <si>
    <t>Odstranění drobného kolejiva podložky nebo pásu rozchodnice z koleje ze žlábkových kolejnic rozchod 1435 mm</t>
  </si>
  <si>
    <t>"odstranění rozchodnice 1435mm, vč. odvozu a likvidace" 741+191</t>
  </si>
  <si>
    <t>526997011</t>
  </si>
  <si>
    <t>Odstranění podkladnice</t>
  </si>
  <si>
    <t>988299338</t>
  </si>
  <si>
    <t>Odstranění drobného kolejiva podložky nebo pásu podkladnice z koleje ze žlábkových kolejnic pro jakýkoliv tvar kolejnice</t>
  </si>
  <si>
    <t>"odstranění podkladnice vč. odvozu a likvidace" 3809+516</t>
  </si>
  <si>
    <t>541301111</t>
  </si>
  <si>
    <t>Odstranění dřevěných pražců pod kolejí rozchod 1435 mm</t>
  </si>
  <si>
    <t>1562343315</t>
  </si>
  <si>
    <t>Odstranění pražců po rozebrání koleje ze žlábkových kolejnic pod kolejí rozchod 1435 mm dřevěných</t>
  </si>
  <si>
    <t xml:space="preserve">"odstranění dřev. pražců, hmotnost 0,085 t/kus" </t>
  </si>
  <si>
    <t>"pravá kolej" 953</t>
  </si>
  <si>
    <t>"levá kolej" 951</t>
  </si>
  <si>
    <t>546891111R</t>
  </si>
  <si>
    <t>Montáž absorbéru hluku na kolejnici - bokovnice D+M</t>
  </si>
  <si>
    <t>-193463495</t>
  </si>
  <si>
    <t>Montáž absorbéru hluku na kolejnici</t>
  </si>
  <si>
    <t>"pryžová bokovnice na kolej" 4*1545,28</t>
  </si>
  <si>
    <t>548111111</t>
  </si>
  <si>
    <t>Svár žlábkových kolejnic elektrický bez příložky</t>
  </si>
  <si>
    <t>-169645649</t>
  </si>
  <si>
    <t>Svar žlábkových kolejnic elektrický bez příložky</t>
  </si>
  <si>
    <t>"svár žlábkových kolejnic á 15m" 214</t>
  </si>
  <si>
    <t>548132111</t>
  </si>
  <si>
    <t>Vrtání otvoru ve stojině kolejnice D od 20 do 40 mm</t>
  </si>
  <si>
    <t>-1954674021</t>
  </si>
  <si>
    <t>Řezání a vrtání vyvrtání otvoru ve stojině kolejnice průměr od 20 do 40 mm</t>
  </si>
  <si>
    <t>"vrtání kolejnic pro vodivé propojení" 52</t>
  </si>
  <si>
    <t>548133111</t>
  </si>
  <si>
    <t>Řez příčný žlábkové kolejnice pilou</t>
  </si>
  <si>
    <t>1621997820</t>
  </si>
  <si>
    <t>Řezání a vrtání řez příčný žlábkové kolejnice pilou</t>
  </si>
  <si>
    <t>"řez stávající kolejnice pilou" 8+16</t>
  </si>
  <si>
    <t>"řez nové kolejnice pilou" 8</t>
  </si>
  <si>
    <t>548133121</t>
  </si>
  <si>
    <t>Řez příčný žlábkové koleje plamenem</t>
  </si>
  <si>
    <t>247894618</t>
  </si>
  <si>
    <t>Řez příčný žlábkové kolejnice plamenem</t>
  </si>
  <si>
    <t>"řez plamenem pro odstranění stáv. kolejnic á6m" 443+36</t>
  </si>
  <si>
    <t>548965011</t>
  </si>
  <si>
    <t>Obroušení povrchu temena hlavy nových žlábkových kolejnic při souvislé úpravě koleje</t>
  </si>
  <si>
    <t>1763787802</t>
  </si>
  <si>
    <t>Obroušení okysličeného povrchu temena hlavy nových žlábkových kolejnic při souvislé úpravě koleje</t>
  </si>
  <si>
    <t>564801111</t>
  </si>
  <si>
    <t>Podklad ze štěrkodrtě ŠD plochy přes 100 m2 tl 30 mm</t>
  </si>
  <si>
    <t>-2137663450</t>
  </si>
  <si>
    <t>Podklad ze štěrkodrti ŠD s rozprostřením a zhutněním plochy přes 100 m2, po zhutnění tl. 30 mm</t>
  </si>
  <si>
    <t>"vyrovnávací vrstva z DK fr. 4/8 v tl. 0-5cm" 773*6,4</t>
  </si>
  <si>
    <t>564811111</t>
  </si>
  <si>
    <t>Podklad ze štěrkodrtě ŠD plochy přes 100 m2 tl 50 mm</t>
  </si>
  <si>
    <t>-2075495570</t>
  </si>
  <si>
    <t>Podklad ze štěrkodrti ŠD s rozprostřením a zhutněním plochy přes 100 m2, po zhutnění tl. 50 mm</t>
  </si>
  <si>
    <t>"odměřeno digi v.č. 2 situace, viz příl.č. 1 Technická zpráva"  773*6,4</t>
  </si>
  <si>
    <t>564811113</t>
  </si>
  <si>
    <t>Podklad ze štěrkodrtě ŠD plochy přes 100 m2 tl 70 mm</t>
  </si>
  <si>
    <t>-234724361</t>
  </si>
  <si>
    <t>Podklad ze štěrkodrti ŠD s rozprostřením a zhutněním plochy přes 100 m2, po zhutnění tl. 70 mm</t>
  </si>
  <si>
    <t>"vrstva ŠD fr. 0/32 v tl. 0-145 mm" 773*7,0</t>
  </si>
  <si>
    <t>603430519</t>
  </si>
  <si>
    <t>"vrstva ŠD fr. 0/32 v tl. 15cm" 773*7,0</t>
  </si>
  <si>
    <t>-1353637362</t>
  </si>
  <si>
    <t>"vrstva ŠD fr. 0/32 v tl. 20cm" 773*5,85</t>
  </si>
  <si>
    <t>-588878790</t>
  </si>
  <si>
    <t>Asfaltový beton vrstva podkladní ACP 22+ (obalované kamenivo hrubozrnné - OKH) s rozprostřením a zhutněním v pruhu šířky přes 1,5 do 3 m, po zhutnění tl. 100 mm</t>
  </si>
  <si>
    <t>"vrstva ACP 22+ 50/70 tl. 100mm" 5384</t>
  </si>
  <si>
    <t>Postřik živičný spojovací ze silniční emulze v množství do 0,30 kg/m2</t>
  </si>
  <si>
    <t>1497287324</t>
  </si>
  <si>
    <t>Postřik spojovací PS bez posypu kamenivem ze silniční emulze, v množství 0,30 kg/m2</t>
  </si>
  <si>
    <t>"spojovací postřik 0,25 kg/m2" 5384</t>
  </si>
  <si>
    <t>Postřik živičný spojovací ze silniční emulze v množství do 0,40 kg/m2</t>
  </si>
  <si>
    <t>1688580353</t>
  </si>
  <si>
    <t>Postřik spojovací PS bez posypu kamenivem ze silniční emulze, v množství 0,40 kg/m2</t>
  </si>
  <si>
    <t>"spojovací postřik 0,35 kg/m2" 5384</t>
  </si>
  <si>
    <t>573231108</t>
  </si>
  <si>
    <t>Postřik živičný spojovací ze silniční emulze v množství 0,50 kg/m2</t>
  </si>
  <si>
    <t>1856071229</t>
  </si>
  <si>
    <t>Postřik spojovací PS bez posypu kamenivem ze silniční emulze, v množství 0,50 kg/m2</t>
  </si>
  <si>
    <t>"spojovací postřik 0,50 kg/m2" 5384</t>
  </si>
  <si>
    <t>-438557280</t>
  </si>
  <si>
    <t>"vrstva BBTM A8+CRmB 25/55-60 tl. 30mm" 5384</t>
  </si>
  <si>
    <t>577165132</t>
  </si>
  <si>
    <t>Asfaltový beton vrstva ložní ACL 16+ (ABH) tl 70 mm š do 3 m z modifikovaného asfaltu</t>
  </si>
  <si>
    <t>1855714588</t>
  </si>
  <si>
    <t>Asfaltový beton vrstva ložní ACL 16+ (ABH) s rozprostřením a zhutněním z modifikovaného asfaltu v pruhu šířky přes 1,5 do 3 m, po zhutnění tl. 70 mm</t>
  </si>
  <si>
    <t>"vrstva ACL 16+ PMB 25/55-60 tl. 70mm" 5384</t>
  </si>
  <si>
    <t>-286740100</t>
  </si>
  <si>
    <t>"přípojky kalových šachet" 17</t>
  </si>
  <si>
    <t>59710632</t>
  </si>
  <si>
    <t>trouba kameninová glazovaná DN 150 dl 1,00m spojovací systém F</t>
  </si>
  <si>
    <t>-407598940</t>
  </si>
  <si>
    <t>podkladek pod trouby DN 150</t>
  </si>
  <si>
    <t>-853649604</t>
  </si>
  <si>
    <t>1819665501</t>
  </si>
  <si>
    <t>"kolena pro výškové napojení a protizápach uzávěru, předpoklad 3 ks na šachtu, úhel kolen dle skutečných podmínek" 3*10</t>
  </si>
  <si>
    <t>439996734</t>
  </si>
  <si>
    <t>20*1,015 'Přepočtené koeficientem množství</t>
  </si>
  <si>
    <t>2146924014</t>
  </si>
  <si>
    <t>10*1,015 'Přepočtené koeficientem množství</t>
  </si>
  <si>
    <t>892312121</t>
  </si>
  <si>
    <t>Tlaková zkouška vzduchem potrubí DN 150 těsnícím vakem ucpávkovým</t>
  </si>
  <si>
    <t>úsek</t>
  </si>
  <si>
    <t>-1770410985</t>
  </si>
  <si>
    <t>Tlakové zkoušky vzduchem těsnícími vaky ucpávkovými DN 150</t>
  </si>
  <si>
    <t>"zkoušky těsnosti potrubí od KŠ po kanalizaci" 10</t>
  </si>
  <si>
    <t>-479166511</t>
  </si>
  <si>
    <t>"viz příloha 7a odvodňovací zařízení"</t>
  </si>
  <si>
    <t>"kaliště vysoké" 10</t>
  </si>
  <si>
    <t>-23213261</t>
  </si>
  <si>
    <t>-1191311388</t>
  </si>
  <si>
    <t>"viz příloha 7a odvodňovací zařízení" 10</t>
  </si>
  <si>
    <t>-1541988106</t>
  </si>
  <si>
    <t>868229006</t>
  </si>
  <si>
    <t>"viz příloha 7a odvodňovací zařízení" 11</t>
  </si>
  <si>
    <t>284535279</t>
  </si>
  <si>
    <t>-1636155351</t>
  </si>
  <si>
    <t>"viz příloha 7a odvodňovací zařízení" 45</t>
  </si>
  <si>
    <t>218325132</t>
  </si>
  <si>
    <t>-1366130755</t>
  </si>
  <si>
    <t>-1015958727</t>
  </si>
  <si>
    <t>899121103</t>
  </si>
  <si>
    <t>Osazení poklopů a kalových košů</t>
  </si>
  <si>
    <t>-2142230434</t>
  </si>
  <si>
    <t>Osazení poklopů plastových hydrantových</t>
  </si>
  <si>
    <t>"osazení poklopů kalových šachet plastových" 10</t>
  </si>
  <si>
    <t>"osazení kalových košů" 10</t>
  </si>
  <si>
    <t>55241001</t>
  </si>
  <si>
    <t>koš kalový pod kruhovou mříž - těžký</t>
  </si>
  <si>
    <t>153257640</t>
  </si>
  <si>
    <t>poklop šachtový plast s rámem kruhový DN500, zat. D400</t>
  </si>
  <si>
    <t>1519585074</t>
  </si>
  <si>
    <t>poklop šachtový s kompozitním rámem kruhový DN 600 D400</t>
  </si>
  <si>
    <t>-1817081789</t>
  </si>
  <si>
    <t>"obetonování přípojek" 6,0</t>
  </si>
  <si>
    <t>"obetonování výtoku KŠ" 10,7</t>
  </si>
  <si>
    <t>383097917</t>
  </si>
  <si>
    <t>"betonové lože pro L prefabrikáty z C12/15" (1457+88)*0,6*0,05</t>
  </si>
  <si>
    <t>919112232</t>
  </si>
  <si>
    <t>Řezání spár pro vytvoření komůrky š 20 mm hl 30 mm pro těsnící zálivku v živičném krytu</t>
  </si>
  <si>
    <t>-843012863</t>
  </si>
  <si>
    <t>Řezání dilatačních spár v živičném krytu vytvoření komůrky pro těsnící zálivku šířky 20 mm, hloubky 30 mm</t>
  </si>
  <si>
    <t>927211111R</t>
  </si>
  <si>
    <t xml:space="preserve">Kolejový odvodňovač </t>
  </si>
  <si>
    <t>547797520</t>
  </si>
  <si>
    <t>Odvodňovací železniční povrchové zařízení příkop zpevněný z tvárnic příkopových prefabrikovaných odvodňovacích</t>
  </si>
  <si>
    <t>"kolejový odvodňovač - svařovaná skříň mezi kolejnicemi, kompletní D+M, vč. napojení do KŠ" 14</t>
  </si>
  <si>
    <t>928126111</t>
  </si>
  <si>
    <t>Odstranění panelů mezi kolejnicí a vozovkou</t>
  </si>
  <si>
    <t>1084441430</t>
  </si>
  <si>
    <t>Odstranění zádlažbových panelů mezi kolejnicí a vozovkou</t>
  </si>
  <si>
    <t xml:space="preserve">"odstranění ŽB panelů mezi kolejnicí a vozovkou, suť 0,340 t/m2 vč. očištění a naložení" </t>
  </si>
  <si>
    <t>"pravá kolej" 612*0,55</t>
  </si>
  <si>
    <t>"levá kolej" 613*0,55</t>
  </si>
  <si>
    <t>928126112</t>
  </si>
  <si>
    <t>Odstranění panelu mezi kolejnicemi nebo mezi kolejemi</t>
  </si>
  <si>
    <t>-662913559</t>
  </si>
  <si>
    <t>Odstranění zádlažbových panelů mezi kolejnicemi nebo kolejemi</t>
  </si>
  <si>
    <t xml:space="preserve">"odstranění ŽB panelů mezi kolejnicemi, suť 0,340 t/m2, vč. očištění a naložení" </t>
  </si>
  <si>
    <t>"pravá kolej" 664*1,24</t>
  </si>
  <si>
    <t>"levá kolej" 665*1,24</t>
  </si>
  <si>
    <t>"mezi kolejemi" 666*1,43</t>
  </si>
  <si>
    <t>928353011</t>
  </si>
  <si>
    <t>Bednění betonových prahů nebo desek</t>
  </si>
  <si>
    <t>1182771637</t>
  </si>
  <si>
    <t>Bednění betonových podélných prahů nebo desek pro uložení žlábkové koleje jakéhokoliv druhu</t>
  </si>
  <si>
    <t>"bednění pro práh uložení žlábkové koleje, vč. odstranění" (6,5+6,0)*2*0,2</t>
  </si>
  <si>
    <t>928621011</t>
  </si>
  <si>
    <t>Zálivka asfaltová podél jedné strany kolejnice nebo mezi panely průřezu 20x30 mm</t>
  </si>
  <si>
    <t>1703279851</t>
  </si>
  <si>
    <t>Zálivka asfaltová podél jedné strany hlavy kolejnice nebo mezi zádlažbovými panely průřezu 30 x 50 mm</t>
  </si>
  <si>
    <t>"gumoasfaltová zálivka za horka typu N2 podél kolejnic" 6181</t>
  </si>
  <si>
    <t>928641011</t>
  </si>
  <si>
    <t>Nátěr paty nebo stojiny žlábkové kolejnice asfaltovou emulzí</t>
  </si>
  <si>
    <t>-828971173</t>
  </si>
  <si>
    <t>Nátěr paty a stojiny žlábkové kolejnice proti korozi asfaltovou emulzí</t>
  </si>
  <si>
    <t>"odměřeno digi v.č. 2 situace, viz příl.č. 1 Technická zpráva, č. 4 vzorové příčné řezy"  6181,1</t>
  </si>
  <si>
    <t>936946311R</t>
  </si>
  <si>
    <t>Ochranné vodivé propojení kolejnic a kolejí Cu lano</t>
  </si>
  <si>
    <t>-1052881866</t>
  </si>
  <si>
    <t>"vodivé propojení kolejnic Cu lano dle směrnice T08 DPmB" 13</t>
  </si>
  <si>
    <t>938901011</t>
  </si>
  <si>
    <t>Vyčištění koleje ze žlábkových kolejnic</t>
  </si>
  <si>
    <t>317532235</t>
  </si>
  <si>
    <t>Vyčištění koleje ze žlábkových kolejnic jakéhokoliv rozchodu</t>
  </si>
  <si>
    <t>977151123</t>
  </si>
  <si>
    <t>Jádrové vrty diamantovými korunkami do stavebních materiálů D přes 130 do 150 mm</t>
  </si>
  <si>
    <t>29707732</t>
  </si>
  <si>
    <t>Jádrové vrty diamantovými korunkami do stavebních materiálů (železobetonu, betonu, cihel, obkladů, dlažeb, kamene) průměru přes 130 do 150 mm</t>
  </si>
  <si>
    <t>"vrty do KŠ pro napojení drenážního potrubí DN150 vč. utěsněn otvoru" 8*0,05</t>
  </si>
  <si>
    <t>977151125</t>
  </si>
  <si>
    <t>Jádrové vrty diamantovými korunkami do stavebních materiálů D přes 180 do 200 mm</t>
  </si>
  <si>
    <t>-388043998</t>
  </si>
  <si>
    <t>Jádrové vrty diamantovými korunkami do stavebních materiálů (železobetonu, betonu, cihel, obkladů, dlažeb, kamene) průměru přes 180 do 200 mm</t>
  </si>
  <si>
    <t>"vrty pro napojení přípojek do nové kanalizace vč. utěsnění otvoru" 10*0,02</t>
  </si>
  <si>
    <t>-1532291359</t>
  </si>
  <si>
    <t>"očištění vybouraných kostek" 206*0,1</t>
  </si>
  <si>
    <t>-1364200419</t>
  </si>
  <si>
    <t xml:space="preserve">"odstraněné dřev. pražce, hmotnost 0,085 t/kus" </t>
  </si>
  <si>
    <t>"pravá kolej" 953*0,085</t>
  </si>
  <si>
    <t>"levá kolej" 951*0,085</t>
  </si>
  <si>
    <t>951662171</t>
  </si>
  <si>
    <t>"odstranění pískového lože pod panely v tl. 5cm, suť 0,090 t/m2" 3274*0,090</t>
  </si>
  <si>
    <t>"vybourání podkl. betonu mezi panely tl. 20cm, suť 0,417 t/m2" (110*1,5+64*1,2+88*0,35)*0,417</t>
  </si>
  <si>
    <t>"vybourání asf. krytu tl. 20cm mezi kolejemi a kolejnicemi, suť 0,450 t/m2"  654*0,450</t>
  </si>
  <si>
    <t>-813954481</t>
  </si>
  <si>
    <t>"odstranění pískového lože pod panely v tl. 5cm, suť 0,090 t/m2" 3274*0,090*7</t>
  </si>
  <si>
    <t>"vybourání podkl. betonu mezi panely tl. 20cm, suť 0,417 t/m2" (110*1,5+64*1,2+88*0,35)*0,417*7</t>
  </si>
  <si>
    <t>"vybourání asf. krytu tl. 20cm mezi kolejemi a kolejnicemi, suť 0,450 t/m2"  654*0,450*7</t>
  </si>
  <si>
    <t>-1148510930</t>
  </si>
  <si>
    <t>"odvoz vybouraných hmot na skládku nebo do skladu dle určení investora, VZD 8km"</t>
  </si>
  <si>
    <t xml:space="preserve">"žlábkové kolejnice, hmotnost 0,204 t/m, odvoz do skladu správce trati" </t>
  </si>
  <si>
    <t>"pravá kolej" (663+105,6)*0,204</t>
  </si>
  <si>
    <t>"levá kolej" (666+110,6)*0,204</t>
  </si>
  <si>
    <t xml:space="preserve">"odstranění ŽB panelů mezi kolejnicí a vozovkou, suť 0,340 t/m2" </t>
  </si>
  <si>
    <t>"pravá kolej" 612*0,55*0,340</t>
  </si>
  <si>
    <t>"levá kolej" 613*0,55*0,340</t>
  </si>
  <si>
    <t xml:space="preserve">"odstranění ŽB panelů mezi kolejnicemi, suť 0,340 t/m2" </t>
  </si>
  <si>
    <t>"pravá kolej" 664*1,24*0,340</t>
  </si>
  <si>
    <t>"levá kolej" 665*1,24*0,340</t>
  </si>
  <si>
    <t>"mezi kolejemi" 666*1,43*0,340</t>
  </si>
  <si>
    <t>"žul. kostky, hmotnost 0,115 t/m" 206*0,115</t>
  </si>
  <si>
    <t>"panely DZP 220/396, hmotnost 4,3 t/kus" (54+32)*4,3</t>
  </si>
  <si>
    <t>122199501</t>
  </si>
  <si>
    <t>"pravá kolej" (663+105,6)*0,204*7</t>
  </si>
  <si>
    <t>"levá kolej" (666+110,6)*0,204*7</t>
  </si>
  <si>
    <t>"pravá kolej" 612*0,55*0,340*7</t>
  </si>
  <si>
    <t>"levá kolej" 613*0,55*0,340*7</t>
  </si>
  <si>
    <t>"pravá kolej" 664*1,24*0,340*7</t>
  </si>
  <si>
    <t>"levá kolej" 665*1,24*0,340*7</t>
  </si>
  <si>
    <t>"mezi kolejemi" 666*1,43*0,340*7</t>
  </si>
  <si>
    <t>"žul. kostky, hmotnost 0,115 t/m" 206*0,115*7</t>
  </si>
  <si>
    <t>"pravá kolej" 953*0,085*7</t>
  </si>
  <si>
    <t>"levá kolej" 951*0,085*7</t>
  </si>
  <si>
    <t>"panely DZP 220/396, hmotnost 4,3 t/kus" (54+32)*4,3*7</t>
  </si>
  <si>
    <t>850381750</t>
  </si>
  <si>
    <t>"naložení bet. lože z kostek, suť 2,2 t/m3" (206*0,2*0,1)*2,2</t>
  </si>
  <si>
    <t>-1050998314</t>
  </si>
  <si>
    <t>"naložení očištěných žul. kostek, hmotnost 0,115 t/m" 206*0,115</t>
  </si>
  <si>
    <t>-1247958057</t>
  </si>
  <si>
    <t>997221862</t>
  </si>
  <si>
    <t>Poplatek za uložení na recyklační skládce (skládkovné) stavebního odpadu z armovaného betonu pod kódem 17 01 01</t>
  </si>
  <si>
    <t>-1079666381</t>
  </si>
  <si>
    <t>Poplatek za uložení stavebního odpadu na recyklační skládce (skládkovné) z armovaného betonu zatříděného do Katalogu odpadů pod kódem 17 01 01</t>
  </si>
  <si>
    <t>-920752624</t>
  </si>
  <si>
    <t>997221875</t>
  </si>
  <si>
    <t>Poplatek za uložení na recyklační skládce (skládkovné) stavebního odpadu asfaltového bez obsahu dehtu zatříděného do Katalogu odpadů pod kódem 17 03 02</t>
  </si>
  <si>
    <t>-2126846004</t>
  </si>
  <si>
    <t>Poplatek za uložení stavebního odpadu na recyklační skládce (skládkovné) asfaltového bez obsahu dehtu zatříděného do Katalogu odpadů pod kódem 17 03 02</t>
  </si>
  <si>
    <t>998243011</t>
  </si>
  <si>
    <t>Přesun hmot pro železniční svršek městských drah</t>
  </si>
  <si>
    <t>-591349556</t>
  </si>
  <si>
    <t>Přesun hmot pro svršek kolejí nebo kolejišť pro tramvaj kromě metra jakéhokoliv rozsahu dopravní vzdálenost do 1 000 m</t>
  </si>
  <si>
    <t>Akustická a protiotřesová opatření</t>
  </si>
  <si>
    <t>714451001</t>
  </si>
  <si>
    <t>Montáž antivibračních rohoží z recyklované pryže volně položených vodorovně nebo svisle</t>
  </si>
  <si>
    <t>311417126</t>
  </si>
  <si>
    <t>Montáž antivibračních rohoží stavebních konstrukcí a strojních zařízení z recyklované pryže volně položených vodorovně nebo svisle</t>
  </si>
  <si>
    <t>"antivibrační rohož z pryžového granulátu tl. 25mm" 6,3*773+1545,28*0,25</t>
  </si>
  <si>
    <t>27244003</t>
  </si>
  <si>
    <t>rohož antivibrační pryžová tl 30mm</t>
  </si>
  <si>
    <t>-84752591</t>
  </si>
  <si>
    <t>5256,22*1,05 'Přepočtené koeficientem množství</t>
  </si>
  <si>
    <t>043154000</t>
  </si>
  <si>
    <t>Zkoušky hutnicí</t>
  </si>
  <si>
    <t>-1123286076</t>
  </si>
  <si>
    <t>"zkoušky asf. vrstev" 8</t>
  </si>
  <si>
    <t>043194000</t>
  </si>
  <si>
    <t>Ostatní zkoušky - defektoskopické zkoušky svaru</t>
  </si>
  <si>
    <t>684983358</t>
  </si>
  <si>
    <t>Ostatní zkoušky</t>
  </si>
  <si>
    <t>SO 662.1 - Tramvajová trať - zastávky na ostrůvku</t>
  </si>
  <si>
    <t>-206353876</t>
  </si>
  <si>
    <t xml:space="preserve">"odměřeno v.č. 2 situace, viz příl.č. 1 Technická zpráva, č. 3 vzorové příčné řezy" </t>
  </si>
  <si>
    <t>"konstrukce č. 9" 128,5</t>
  </si>
  <si>
    <t>"konstrukce č. 5" 90,9</t>
  </si>
  <si>
    <t>1663895928</t>
  </si>
  <si>
    <t>-111673263</t>
  </si>
  <si>
    <t>596211111</t>
  </si>
  <si>
    <t>Kladení zámkové dlažby komunikací pro pěší ručně tl 60 mm skupiny A pl přes 50 do 100 m2</t>
  </si>
  <si>
    <t>-948662770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</si>
  <si>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</si>
  <si>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"konstrukce 5 - dlažba 20/20 šedá" 73</t>
  </si>
  <si>
    <t>"konstrukce 5 - dlažba 20/10 antracit bez fazet" 12</t>
  </si>
  <si>
    <t>"konstrukce 5 - dlažba 20/20 reliéfní šedá" 5,9</t>
  </si>
  <si>
    <t>2089729215</t>
  </si>
  <si>
    <t>73*1,03 'Přepočtené koeficientem množství</t>
  </si>
  <si>
    <t>59245019</t>
  </si>
  <si>
    <t>dlažba tvar obdélník betonová pro nevidomé 200x100x60mm přírodní</t>
  </si>
  <si>
    <t>-1177323893</t>
  </si>
  <si>
    <t>5,9*1,03 'Přepočtené koeficientem množství</t>
  </si>
  <si>
    <t>PFB.2011761R</t>
  </si>
  <si>
    <t>betonová dlažba - nesražená hrana 20/10/6 antracit</t>
  </si>
  <si>
    <t>44665473</t>
  </si>
  <si>
    <t>Poznámka k položce:_x000D_
200/100/60</t>
  </si>
  <si>
    <t>12*1,03 'Přepočtené koeficientem množství</t>
  </si>
  <si>
    <t>596211222</t>
  </si>
  <si>
    <t>Kladení zámkové dlažby komunikací pro pěší ručně tl 80 mm skupiny B pl přes 100 do 300 m2</t>
  </si>
  <si>
    <t>-786138026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</si>
  <si>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100 do 300 m2</t>
  </si>
  <si>
    <t>"konstrukce 9 - dlažba 20/10-40/8 bez faezety šedá/bílá" 91</t>
  </si>
  <si>
    <t>"konstrukce 9 - dlažba 20/10 bez fazety antracit" 13,5</t>
  </si>
  <si>
    <t>"konstrukce 9 - dlažba 20/10 reliéfní šedá" 24</t>
  </si>
  <si>
    <t>-85769224</t>
  </si>
  <si>
    <t>24*1,02 'Přepočtené koeficientem množství</t>
  </si>
  <si>
    <t>PFB.2011381R</t>
  </si>
  <si>
    <t>dlažba betonová - nesražená hrana 20/10/8 antracit</t>
  </si>
  <si>
    <t>1934991838</t>
  </si>
  <si>
    <t>Poznámka k položce:_x000D_
200/100/80</t>
  </si>
  <si>
    <t>13,5*1,02 'Přepočtené koeficientem množství</t>
  </si>
  <si>
    <t>PFB.2028041R</t>
  </si>
  <si>
    <t>dlažba betonová - skladba čtyř kamenů tl. 8 šedá/bílá</t>
  </si>
  <si>
    <t>-99954203</t>
  </si>
  <si>
    <t>91*1,02 'Přepočtené koeficientem množství</t>
  </si>
  <si>
    <t>-278380930</t>
  </si>
  <si>
    <t xml:space="preserve">"oc. zábradlí s vodorovnými madly a se zarážkou pro slepeckou hůl, v. 1,1m se zabetonováním vč. zemních prací a povrch. úpravy" </t>
  </si>
  <si>
    <t>"zastávka Obilní trh" 8,0</t>
  </si>
  <si>
    <t>"zastávka Úvoz" 44,0</t>
  </si>
  <si>
    <t>-2063183859</t>
  </si>
  <si>
    <t>""viz příloha č. 2 situace a č. 3 vzorové příčné řezy"</t>
  </si>
  <si>
    <t>"obruba kamenná 100/25/20 přímá nebo R větší 15m" 117</t>
  </si>
  <si>
    <t>"obruba kamenná 100/25/20 R 0,6m" 1,5</t>
  </si>
  <si>
    <t>"obruba kamenná 100/25/20 R 0,95m" 2,8</t>
  </si>
  <si>
    <t>"obruba kamenná 100/25/20 R 0,83m" 2,5</t>
  </si>
  <si>
    <t>"obruba kamenná 100/25/20 R 1,2m" 3,8</t>
  </si>
  <si>
    <t>"obruba kamenná 100/25/20 R 5,0m" 2,66</t>
  </si>
  <si>
    <t>"obruba kamenná 100/25/25 přímá" 21,2</t>
  </si>
  <si>
    <t>439806475</t>
  </si>
  <si>
    <t>"obruba kamenná 100/25/20 R 0,6m"  1,5</t>
  </si>
  <si>
    <t>"obruba kamenná 100/25/20 R 0,83m"  2,5</t>
  </si>
  <si>
    <t>6,8*1,02 'Přepočtené koeficientem množství</t>
  </si>
  <si>
    <t>1417977590</t>
  </si>
  <si>
    <t>3,8*1,02 'Přepočtené koeficientem množství</t>
  </si>
  <si>
    <t>1517847533</t>
  </si>
  <si>
    <t>2,66*1,02 'Přepočtené koeficientem množství</t>
  </si>
  <si>
    <t>1394428281</t>
  </si>
  <si>
    <t>117*1,02 'Přepočtené koeficientem množství</t>
  </si>
  <si>
    <t>-1868605050</t>
  </si>
  <si>
    <t>21,2*1,02 'Přepočtené koeficientem množství</t>
  </si>
  <si>
    <t>1510057223</t>
  </si>
  <si>
    <t>"obruba bezbariérová nástupištní přímá" 81</t>
  </si>
  <si>
    <t>"obruba bezbariérová nástpištní přechodová" 2+2</t>
  </si>
  <si>
    <t>obrubník betonový bezbariérový přímý, výška nástupní hrany 20cm bez ozubu</t>
  </si>
  <si>
    <t>-1903295750</t>
  </si>
  <si>
    <t>81*1,02 'Přepočtené koeficientem množství</t>
  </si>
  <si>
    <t>obrubník betonový bezbariérový náběhový, výška nástupní hrany 20cm bez ozubu</t>
  </si>
  <si>
    <t>1110928214</t>
  </si>
  <si>
    <t>4*1,02 'Přepočtené koeficientem množství</t>
  </si>
  <si>
    <t>-791884760</t>
  </si>
  <si>
    <t>SO 662.2 - Tramvajová trať - zastávky na chodníku</t>
  </si>
  <si>
    <t>1590314072</t>
  </si>
  <si>
    <t>"odkopávky pro konstrukční vrstvy s naložením" 16,476</t>
  </si>
  <si>
    <t>-800206296</t>
  </si>
  <si>
    <t>"odvoz přebytečné zeminy na skládku" 16,476</t>
  </si>
  <si>
    <t>-426013074</t>
  </si>
  <si>
    <t>16,476*1,9 'Přepočtené koeficientem množství</t>
  </si>
  <si>
    <t>-465136517</t>
  </si>
  <si>
    <t>"konstrukce č. 9" 137,3</t>
  </si>
  <si>
    <t>"konstrukce č. 5" 129,6</t>
  </si>
  <si>
    <t>"konstrukce 5 - dlažba 20/20 šedá" 115</t>
  </si>
  <si>
    <t>"konstrukce 5 - dlažba 20/20 reliéfní šedá" 2,6</t>
  </si>
  <si>
    <t>115*1,03 'Přepočtené koeficientem množství</t>
  </si>
  <si>
    <t>2,6*1,03 'Přepočtené koeficientem množství</t>
  </si>
  <si>
    <t>"konstrukce 9 - dlažba 20/10-40/8 bez faezety šedá/bílá" 120</t>
  </si>
  <si>
    <t>"konstrukce 9 - dlažba 20/10 reliéfní šedá" 3,8</t>
  </si>
  <si>
    <t>120*1,02 'Přepočtené koeficientem množství</t>
  </si>
  <si>
    <t>"oc. zábradlí s vodorovnými madly a se zarážkou pro slepeckou hůl, v. 1,1m se zabetonováním vč. zemních prací a povrch. úpravy"  44</t>
  </si>
  <si>
    <t>SO 663 - Tramvajová trať - napájecí a zpětné vedení</t>
  </si>
  <si>
    <t>Ing. Martin Kružík</t>
  </si>
  <si>
    <t>Puttner, s.r.o.</t>
  </si>
  <si>
    <t xml:space="preserve">    22-M - Montáže technologických zařízení pro dopravní stavby</t>
  </si>
  <si>
    <t xml:space="preserve">    46-M-P - Zemní práce při extr.mont.pracích - uprava povrchů</t>
  </si>
  <si>
    <t>-990720795</t>
  </si>
  <si>
    <t>-1367252246</t>
  </si>
  <si>
    <t>863115735</t>
  </si>
  <si>
    <t>-215617121</t>
  </si>
  <si>
    <t>1209007321</t>
  </si>
  <si>
    <t>218900607</t>
  </si>
  <si>
    <t>Demontáž vodičů Al izolovaných plných nebo laněných žíla 500 mm2 (např. AY, AYY) bez odpojení vodičů uložených volně</t>
  </si>
  <si>
    <t>-1479757388</t>
  </si>
  <si>
    <t>P1</t>
  </si>
  <si>
    <t>Demontáž stavající rozpojovací skříně včetně  odpojovačů</t>
  </si>
  <si>
    <t>-737197439</t>
  </si>
  <si>
    <t>P2</t>
  </si>
  <si>
    <t xml:space="preserve">Montáž ochranné trubky kabelosvodu   </t>
  </si>
  <si>
    <t>-767430213</t>
  </si>
  <si>
    <t>34571112</t>
  </si>
  <si>
    <t>trubka elektroinstalační pancéřová pevná z PH D 55,4/63mm</t>
  </si>
  <si>
    <t>-829028117</t>
  </si>
  <si>
    <t>40445260</t>
  </si>
  <si>
    <t>-465138961</t>
  </si>
  <si>
    <t>40445261</t>
  </si>
  <si>
    <t>-1725820283</t>
  </si>
  <si>
    <t>210100295</t>
  </si>
  <si>
    <t>Ukončení vodičů izolovaných nastřelením kabelového oka s páskou průřezu žíly do 300 mm2</t>
  </si>
  <si>
    <t>537707160</t>
  </si>
  <si>
    <t xml:space="preserve">Kabelové oko 1x300   </t>
  </si>
  <si>
    <t>-1738214486</t>
  </si>
  <si>
    <t>210100297</t>
  </si>
  <si>
    <t>Ukončení vodičů izolovaných nastřelením kabelového oka s páskou průřezu žíly do 500 mm2</t>
  </si>
  <si>
    <t>1892955266</t>
  </si>
  <si>
    <t xml:space="preserve">Kabelové oko 1x500   </t>
  </si>
  <si>
    <t>887859212</t>
  </si>
  <si>
    <t>210101211</t>
  </si>
  <si>
    <t>Propojení vodičů celoplastových spojkou do 1 kV venkovní páskovou SJpe 1 až 5 žíly do 500 mm2</t>
  </si>
  <si>
    <t>-1683571934</t>
  </si>
  <si>
    <t xml:space="preserve">Kabelová spojka 1x500   </t>
  </si>
  <si>
    <t>857547987</t>
  </si>
  <si>
    <t>210100013</t>
  </si>
  <si>
    <t>Ukončení vodičů v rozváděči nebo na přístroji včetně zapojení průřezu žíly do 4 mm2</t>
  </si>
  <si>
    <t>1035465920</t>
  </si>
  <si>
    <t>210900607</t>
  </si>
  <si>
    <t>Montáž vodičů Al izolovaných plných nebo laněných žíla 500 mm2 (např. AY, AYY) bez ukončení uložených volně</t>
  </si>
  <si>
    <t>169447863</t>
  </si>
  <si>
    <t>34142016</t>
  </si>
  <si>
    <t>vodič silový jádro Al izolace PVC plášť PVC 0,6/1kV (1-AYY) 1x500mm2</t>
  </si>
  <si>
    <t>-2098882077</t>
  </si>
  <si>
    <t>210801323</t>
  </si>
  <si>
    <t>Montáž vodiče Cu izolovaného plného nebo laněného s PVC pláštěm do 1 kV žíla 240 až 300 mm2 uloženého volně (např. CY, CHAH-V)</t>
  </si>
  <si>
    <t>-1090698533</t>
  </si>
  <si>
    <t>34111208</t>
  </si>
  <si>
    <t>vodič silový jádro Cu izolace PVC plášť PVC 0,6/1kV (1-YY) 1x300mm2</t>
  </si>
  <si>
    <t>879965036</t>
  </si>
  <si>
    <t>210812083</t>
  </si>
  <si>
    <t>Montáž kabelu Cu plného nebo laněného do 1 kV žíly 12x4 mm2 (např. CYKY) bez ukončení uloženého volně nebo v liště</t>
  </si>
  <si>
    <t>18889460</t>
  </si>
  <si>
    <t>34113037</t>
  </si>
  <si>
    <t>kabel instalační jádro Cu plné izolace PVC plášť PVC 450/750V (CYKY) 12x4mm2</t>
  </si>
  <si>
    <t>1115467054</t>
  </si>
  <si>
    <t>P3</t>
  </si>
  <si>
    <t xml:space="preserve">Montáž skříně rozpojovací   </t>
  </si>
  <si>
    <t>898932410</t>
  </si>
  <si>
    <t xml:space="preserve"> Rozpojovací skříň, typ dle DPMB   </t>
  </si>
  <si>
    <t>-1893695228</t>
  </si>
  <si>
    <t>210112114</t>
  </si>
  <si>
    <t>Montáž odpojovačů vn jednopólových vnitřních do 12 kV do 1600 A bez zapojení vodičů</t>
  </si>
  <si>
    <t>1094845390</t>
  </si>
  <si>
    <t xml:space="preserve">Odpojovač Itr 1,5-1250/50   </t>
  </si>
  <si>
    <t>1469703189</t>
  </si>
  <si>
    <t>-1930527482</t>
  </si>
  <si>
    <t>993162685</t>
  </si>
  <si>
    <t>P4</t>
  </si>
  <si>
    <t xml:space="preserve">Napětová zkoužka kabelů   </t>
  </si>
  <si>
    <t>-1078548615</t>
  </si>
  <si>
    <t>P5</t>
  </si>
  <si>
    <t xml:space="preserve">Průkaz způsobilosti   </t>
  </si>
  <si>
    <t>87897167</t>
  </si>
  <si>
    <t>K8</t>
  </si>
  <si>
    <t>POVRCHOVÁ ÚPRAVA NÁTĚREM - antivandal nátěr všech – sávajících i nových skříní –odstín RAL určí správce zařízení</t>
  </si>
  <si>
    <t>55663442</t>
  </si>
  <si>
    <t>566901234</t>
  </si>
  <si>
    <t>Vyspravení podkladu po překopech inženýrských sítí plochy přes 15 m2 štěrkodrtí tl. 250 mm</t>
  </si>
  <si>
    <t>506132053</t>
  </si>
  <si>
    <t>Montáže technologických zařízení pro dopravní stavby</t>
  </si>
  <si>
    <t>1179815656</t>
  </si>
  <si>
    <t>220182024</t>
  </si>
  <si>
    <t>Označení optického kabelu nebo spojky HDPE trubky zaměřovacím markerem / dvojicí magnetů</t>
  </si>
  <si>
    <t>305867760</t>
  </si>
  <si>
    <t>M13</t>
  </si>
  <si>
    <t>Marker</t>
  </si>
  <si>
    <t>1022990607</t>
  </si>
  <si>
    <t>1409080107</t>
  </si>
  <si>
    <t>34571814</t>
  </si>
  <si>
    <t>koncovka pro chráničky optického kabelu D 40mm</t>
  </si>
  <si>
    <t>-420499216</t>
  </si>
  <si>
    <t>34571864</t>
  </si>
  <si>
    <t>koncovka trubičky D vodotěsně utěsňující pro vnější průměr trubičky D 12mm</t>
  </si>
  <si>
    <t>-1156447441</t>
  </si>
  <si>
    <t>Uložení trubky HDPE pro optický kabel do výkopu bez zřízení lože a bez krytí průměru nad 20 mm</t>
  </si>
  <si>
    <t>-593036377</t>
  </si>
  <si>
    <t>34571803</t>
  </si>
  <si>
    <t>chránička optického kabelu z recyklovaného HDPE jednoplášťová bezhalogenová D 40/33mm</t>
  </si>
  <si>
    <t>1275529817</t>
  </si>
  <si>
    <t>34571828</t>
  </si>
  <si>
    <t>mikrotrubička HDPE zemní zodolněná vnitřní lubrikační vrstva D 12/8mm</t>
  </si>
  <si>
    <t>1846099244</t>
  </si>
  <si>
    <t>113851444</t>
  </si>
  <si>
    <t>34571809</t>
  </si>
  <si>
    <t>spojka šroubovací pro chráničky optického kabelu D 40mm</t>
  </si>
  <si>
    <t>163287149</t>
  </si>
  <si>
    <t>220182034</t>
  </si>
  <si>
    <t>Zafukování optického kabelu do trubky nebo mikrotrubičky HDPE (uvažováno jak zafouknutí tak vyfouknutí)</t>
  </si>
  <si>
    <t>-151184521</t>
  </si>
  <si>
    <t>220182309</t>
  </si>
  <si>
    <t>Ukončení optického kabelu v optickém rozvaděči pro 144 vláken</t>
  </si>
  <si>
    <t>-459445526</t>
  </si>
  <si>
    <t>220182321</t>
  </si>
  <si>
    <t>Ukončení optického kabelu pigtailem</t>
  </si>
  <si>
    <t>vlákno</t>
  </si>
  <si>
    <t>1623093895</t>
  </si>
  <si>
    <t>220182519</t>
  </si>
  <si>
    <t>Komplexní vyzkoušení úseku optického kabelu na dopravních stavbách pro 2 vlnové délky se 144 vlákny</t>
  </si>
  <si>
    <t>-711276824</t>
  </si>
  <si>
    <t>460161692</t>
  </si>
  <si>
    <t>Hloubení kabelových rýh ručně š 80 cm hl 130 cm v hornině tř I skupiny 3</t>
  </si>
  <si>
    <t>-1643748315</t>
  </si>
  <si>
    <t>460161922</t>
  </si>
  <si>
    <t>Hloubení kabelových rýh ručně š 100 cm hl 150 cm v hornině tř I skupiny 3</t>
  </si>
  <si>
    <t>-1160092834</t>
  </si>
  <si>
    <t>-1197294308</t>
  </si>
  <si>
    <t>460431722</t>
  </si>
  <si>
    <t>Zásyp kabelových rýh ručně se zhutněním š 80 cm hl 130 cm z horniny tř I skupiny 3</t>
  </si>
  <si>
    <t>1587250141</t>
  </si>
  <si>
    <t>460431942</t>
  </si>
  <si>
    <t>Zásyp kabelových rýh ručně se zhutněním š 100 cm hl 150 cm z horniny tř I skupiny 3</t>
  </si>
  <si>
    <t>-938226290</t>
  </si>
  <si>
    <t>1784628398</t>
  </si>
  <si>
    <t>460771123</t>
  </si>
  <si>
    <t>Osazení multikanálů plastových do rýhy s obsypem z písku bez výkopových prací 9-cestných</t>
  </si>
  <si>
    <t>-1973648374</t>
  </si>
  <si>
    <t>multikanál kabelovodu z HDPE základní 9ti komorový</t>
  </si>
  <si>
    <t>-83545623</t>
  </si>
  <si>
    <t>multikanál kabelovodu ohybový 9ti komorový z HDPE s odklonem 3°/300 mm</t>
  </si>
  <si>
    <t>-861548341</t>
  </si>
  <si>
    <t>vložka těsnící 9ti komorového multikanálu z HDPE</t>
  </si>
  <si>
    <t>141291636</t>
  </si>
  <si>
    <t>sponka spojovací ocelová pro multikanál kabelovodu</t>
  </si>
  <si>
    <t>440491305</t>
  </si>
  <si>
    <t>460841123</t>
  </si>
  <si>
    <t>Osazení kabelové komory z dílu HDPE plochy přes 1,0 do 1,5 m2 hl přes 1,0 do 1,3 m pro běžné zatížení</t>
  </si>
  <si>
    <t>-1981207559</t>
  </si>
  <si>
    <t>komora přístupová kabelovodu z HDPE  0,8m x 1,4m - hloubka 1,32m, včetně litinového víka</t>
  </si>
  <si>
    <t>627704141</t>
  </si>
  <si>
    <t>komora přístupová kabelovodu z HDPE  0,8m x 1,4m - hloubka 1,62m, včetně litinového víka</t>
  </si>
  <si>
    <t>829267635</t>
  </si>
  <si>
    <t>460841133</t>
  </si>
  <si>
    <t>Osazení kabelové komory z dílu HDPE plochy přes 1,5 do 2,0 m2 hl přes 1,0 do 1,3 m pro běžné zatížení</t>
  </si>
  <si>
    <t>462409595</t>
  </si>
  <si>
    <t>komora přístupová kabelovodu z HDPE  1,1m x 1,69m- hloubka 1,62m, včetně litinového víka</t>
  </si>
  <si>
    <t>-261936116</t>
  </si>
  <si>
    <t>460841151</t>
  </si>
  <si>
    <t>Osazení víka z ocele, litiny, betonu do 1,0 m2 pro kabelové komory z plastů pro běžné zatížení</t>
  </si>
  <si>
    <t>342016556</t>
  </si>
  <si>
    <t>460841152</t>
  </si>
  <si>
    <t>Osazení víka z ocele, litiny, betonu přes 1,0 do 1,5 m2 pro kabelové komory z plastů pro běžné zatížení</t>
  </si>
  <si>
    <t>2020506736</t>
  </si>
  <si>
    <t>1211735533</t>
  </si>
  <si>
    <t>1935367870</t>
  </si>
  <si>
    <t>1376920720</t>
  </si>
  <si>
    <t>460742123</t>
  </si>
  <si>
    <t>Osazení kabelových prostupů z trub plastových do rýhy s obsypem z písku průměru přes 15 do 20 cm</t>
  </si>
  <si>
    <t>290828576</t>
  </si>
  <si>
    <t>34571358</t>
  </si>
  <si>
    <t>trubka elektroinstalační ohebná dvouplášťová korugovaná (chránička) D 136/160mm, HDPE+LDPE</t>
  </si>
  <si>
    <t>-228936937</t>
  </si>
  <si>
    <t>1159871003</t>
  </si>
  <si>
    <t>220180202</t>
  </si>
  <si>
    <t>Zatažení do tvárnicové tratě kabelu hmotnosti přes 2 do 4 kg/m</t>
  </si>
  <si>
    <t>-1029701129</t>
  </si>
  <si>
    <t>P6</t>
  </si>
  <si>
    <t xml:space="preserve">Utěsnění multikanálu/ chráničky  v kabelové komoře   </t>
  </si>
  <si>
    <t>-105781721</t>
  </si>
  <si>
    <t>P7</t>
  </si>
  <si>
    <t xml:space="preserve">Kalibrace kabelovodu   </t>
  </si>
  <si>
    <t>-249722444</t>
  </si>
  <si>
    <t>46-M-P</t>
  </si>
  <si>
    <t>Zemní práce při extr.mont.pracích - uprava povrchů</t>
  </si>
  <si>
    <t>-1922804223</t>
  </si>
  <si>
    <t>-1112770848</t>
  </si>
  <si>
    <t>1173238861</t>
  </si>
  <si>
    <t>2054515363</t>
  </si>
  <si>
    <t>-1183393534</t>
  </si>
  <si>
    <t>52126756</t>
  </si>
  <si>
    <t>-1434203017</t>
  </si>
  <si>
    <t>-497711191</t>
  </si>
  <si>
    <t>-1856513013</t>
  </si>
  <si>
    <t>-1156996856</t>
  </si>
  <si>
    <t>-574977916</t>
  </si>
  <si>
    <t>-393379961</t>
  </si>
  <si>
    <t>-217768202</t>
  </si>
  <si>
    <t>854362012</t>
  </si>
  <si>
    <t>-1425782093</t>
  </si>
  <si>
    <t>-1061545904</t>
  </si>
  <si>
    <t>SO 664 - Trolejové vedení</t>
  </si>
  <si>
    <t>Pol1</t>
  </si>
  <si>
    <t>Beton do piloty</t>
  </si>
  <si>
    <t>Pol2</t>
  </si>
  <si>
    <t>Beton. základ stož. vč.výkopu, odvozu zeminy 15 km</t>
  </si>
  <si>
    <t>Pol3</t>
  </si>
  <si>
    <t>Bleskojistka vč.uzemnění</t>
  </si>
  <si>
    <t>Pol4</t>
  </si>
  <si>
    <t>Boční držák TRAM s hákem a závitem M16, l=800 mm</t>
  </si>
  <si>
    <t>Pol5</t>
  </si>
  <si>
    <t>Demontáž st.betonového základu vč.rozrušení,zásyp zeminou ze stavby</t>
  </si>
  <si>
    <t>Pol6</t>
  </si>
  <si>
    <t>Demontáž stáv.stožáru vč.  odvozu na skládku 15 km vč.poplatku za slož.</t>
  </si>
  <si>
    <t>Pol7</t>
  </si>
  <si>
    <t>Drát f 4 mm pro svorku obloukovou (nerez) - prov. S2, l=510 mm</t>
  </si>
  <si>
    <t>Pol8</t>
  </si>
  <si>
    <t>Drát závěsný nerez 360 mm</t>
  </si>
  <si>
    <t>Pol9</t>
  </si>
  <si>
    <t>Držák pryž. pro 1 kab.+páska</t>
  </si>
  <si>
    <t>Pol10</t>
  </si>
  <si>
    <t>Držák pryž. pro 2 kab.+páska</t>
  </si>
  <si>
    <t>Pol11</t>
  </si>
  <si>
    <t>Dutinka</t>
  </si>
  <si>
    <t>Pol12</t>
  </si>
  <si>
    <t>Dvojitý nátěr stávajících stožárů</t>
  </si>
  <si>
    <t>Pol13</t>
  </si>
  <si>
    <t>El.výhybka s el. křížem 10°, izol. v odbočce, vč. sady na vyvěšení</t>
  </si>
  <si>
    <t>Pol14</t>
  </si>
  <si>
    <t>Izol.trubka HFXS f 16 mm</t>
  </si>
  <si>
    <t>Pol15</t>
  </si>
  <si>
    <t>Izol.trubka HFXS f 25 mm</t>
  </si>
  <si>
    <t>Pol16</t>
  </si>
  <si>
    <t>Izol.trubka HFXS f 32 mm</t>
  </si>
  <si>
    <t>Pol17</t>
  </si>
  <si>
    <t>Izolátor 1 kV s uchy a šroubem M16</t>
  </si>
  <si>
    <t>Pol18</t>
  </si>
  <si>
    <t>Izolátor deskový na převěs s M12-  šedý</t>
  </si>
  <si>
    <t>Pol19</t>
  </si>
  <si>
    <t>Izolátor do oblouku na lano s hákovými šrouby M12</t>
  </si>
  <si>
    <t>Pol20</t>
  </si>
  <si>
    <t>Izolátor smyčkový Esko III</t>
  </si>
  <si>
    <t>Pol21</t>
  </si>
  <si>
    <t>Kabel CSSS 2 x 1,5 mm2</t>
  </si>
  <si>
    <t>Pol22</t>
  </si>
  <si>
    <t>Kabel CSSS 5 x 1,5 mm2</t>
  </si>
  <si>
    <t>Pol23</t>
  </si>
  <si>
    <t>Kabel CHBU f 120 mm2 pevně</t>
  </si>
  <si>
    <t>Pol24</t>
  </si>
  <si>
    <t>Kabel CHBU f 50 mm2 pevně</t>
  </si>
  <si>
    <t>Pol25</t>
  </si>
  <si>
    <t>Kabel TKDLIYCY 4x0,75 mm2</t>
  </si>
  <si>
    <t>Pol26</t>
  </si>
  <si>
    <t>Lanko FeZn 16 mm2</t>
  </si>
  <si>
    <t>Pol27</t>
  </si>
  <si>
    <t>Lano FeZn 50 mm2</t>
  </si>
  <si>
    <t>Pol28</t>
  </si>
  <si>
    <t>Lanová svorka na lanko 16 mm2</t>
  </si>
  <si>
    <t>Pol29</t>
  </si>
  <si>
    <t>Obj. kotevní s vidlicí na kruh. stožár f 175 mm</t>
  </si>
  <si>
    <t>Pol30</t>
  </si>
  <si>
    <t>Obj. kotevní s vidlicí na kruh. stožár f 265 mm</t>
  </si>
  <si>
    <t>Pol31</t>
  </si>
  <si>
    <t>Ocelové lano FeZn 35 mm2</t>
  </si>
  <si>
    <t>Pol32</t>
  </si>
  <si>
    <t>Očíslování stožárů</t>
  </si>
  <si>
    <t>Pol33</t>
  </si>
  <si>
    <t>Odpoj. trakční QAV vč.pohonu</t>
  </si>
  <si>
    <t>Pol34</t>
  </si>
  <si>
    <t>Odvoz betonové suti vč.složení na skládku 15 km vč.popl.za složení</t>
  </si>
  <si>
    <t>Pol35</t>
  </si>
  <si>
    <t>Přídav.výkop příl.3.1-výkop-zához zem.nad základem hl.0,9 m od UT</t>
  </si>
  <si>
    <t>Pol36</t>
  </si>
  <si>
    <t>Rameno svorky obloukové - nerez</t>
  </si>
  <si>
    <t>Pol37</t>
  </si>
  <si>
    <t>Rozbočka T 16 mm</t>
  </si>
  <si>
    <t>Pol38</t>
  </si>
  <si>
    <t>Rozbočka T 25 mm</t>
  </si>
  <si>
    <t>Pol39</t>
  </si>
  <si>
    <t>Rozbočka T 32 mm</t>
  </si>
  <si>
    <t>Pol40</t>
  </si>
  <si>
    <t>Sestava závěsu TRAM na lano - minorok 2600 mm</t>
  </si>
  <si>
    <t>Pol41</t>
  </si>
  <si>
    <t>Sjezdová výhybka 10°, izola. v odbočce, vč. sady na vyvěšení</t>
  </si>
  <si>
    <t>Pol42</t>
  </si>
  <si>
    <t>Spojka rovná s čepy prům. 16 mm</t>
  </si>
  <si>
    <t>Pol43</t>
  </si>
  <si>
    <t>Spojka trojsměrná s čepy f 16</t>
  </si>
  <si>
    <t>Pol44</t>
  </si>
  <si>
    <t>Spojka troleje</t>
  </si>
  <si>
    <t>Pol45</t>
  </si>
  <si>
    <t>Stah. páska 200x3,6 mm</t>
  </si>
  <si>
    <t>Pol46</t>
  </si>
  <si>
    <t>Svorka kotevní klínová s vidlicí - 10 kN (Br)</t>
  </si>
  <si>
    <t>Pol47</t>
  </si>
  <si>
    <t>Svorka oblouk 4°- 5°</t>
  </si>
  <si>
    <t>Pol48</t>
  </si>
  <si>
    <t>Svorka proudová</t>
  </si>
  <si>
    <t>Pol49</t>
  </si>
  <si>
    <t>Svorka proudová Cu pro ED</t>
  </si>
  <si>
    <t>Pol50</t>
  </si>
  <si>
    <t>Svorka proudová Cu pro TB</t>
  </si>
  <si>
    <t>Pol51</t>
  </si>
  <si>
    <t>Svorka trolejová - oblouková do 10°</t>
  </si>
  <si>
    <t>Pol52</t>
  </si>
  <si>
    <t>Svorka trolejová s dvojokem</t>
  </si>
  <si>
    <t>Pol53</t>
  </si>
  <si>
    <t>Svorka trolejová TM M16</t>
  </si>
  <si>
    <t>Pol54</t>
  </si>
  <si>
    <t>Šroub M 16 x 35 - pozink</t>
  </si>
  <si>
    <t>Pol55</t>
  </si>
  <si>
    <t>Šroubový napínák 60kN s okem a vidlicí (nerez)</t>
  </si>
  <si>
    <t>Pol56</t>
  </si>
  <si>
    <t>Tlumič hluku oko-vidlice</t>
  </si>
  <si>
    <t>Pol57</t>
  </si>
  <si>
    <t>Trakční stožár typu Co 11m/16 kN</t>
  </si>
  <si>
    <t>Pol58</t>
  </si>
  <si>
    <t>Trakční stožár typu Do 11m/22 kN</t>
  </si>
  <si>
    <t>Pol59</t>
  </si>
  <si>
    <t>Trolejový drát 100 mm2</t>
  </si>
  <si>
    <t>Pol60</t>
  </si>
  <si>
    <t>Vrtaná trubková pilota dl. 4 m</t>
  </si>
  <si>
    <t>Pol61</t>
  </si>
  <si>
    <t>Vrubová spoj. na drát f 4 mm</t>
  </si>
  <si>
    <t>Pol62</t>
  </si>
  <si>
    <t>Vrubová spojka 10/20 mm</t>
  </si>
  <si>
    <t>Pol63</t>
  </si>
  <si>
    <t>Výhybka řídící BSV S15</t>
  </si>
  <si>
    <t>Pol64</t>
  </si>
  <si>
    <t>Závěs šikmý bočního držáku s okem Bz</t>
  </si>
  <si>
    <t>Pol65</t>
  </si>
  <si>
    <t>Digitální zaměření skut.stavu pro archivaci</t>
  </si>
  <si>
    <t>Pol66</t>
  </si>
  <si>
    <t>Přepojení stáv.zařízení + demontáž</t>
  </si>
  <si>
    <t>hod.</t>
  </si>
  <si>
    <t>Pol67</t>
  </si>
  <si>
    <t>Revize zařízení</t>
  </si>
  <si>
    <t>SO 665 - Tramvajová trať - sdělovací zařízení - ELP</t>
  </si>
  <si>
    <t>Sloup pro elektronický panel dle požadavku správce</t>
  </si>
  <si>
    <t>Montáž a oživení elektronického panelu</t>
  </si>
  <si>
    <t>TŘÍŘÁDKOVÝ ELEKTRONICKÝ PANEL (ELP) - dle požadavku správce</t>
  </si>
  <si>
    <t>460641125</t>
  </si>
  <si>
    <t>Základové konstrukce při elektromontážích ze ŽB tř. C 25/30 bez zvláštních nároků na prostředí</t>
  </si>
  <si>
    <t>SO 666 - Tramvajová trať - přípojky NN pro ELP</t>
  </si>
  <si>
    <t>34111042</t>
  </si>
  <si>
    <t>kabel instalační jádro Cu plné izolace PVC plášť PVC 450/750V (CYKY) 3x4mm2</t>
  </si>
  <si>
    <t>SO 667 - Tramvajová trať - úprava trolejového vedení</t>
  </si>
  <si>
    <t>Pol68</t>
  </si>
  <si>
    <t>Trakční stožár typu B 11m/12 kN</t>
  </si>
  <si>
    <t>Pol69</t>
  </si>
  <si>
    <t>Trakční stožár typu D 11m/22 kN</t>
  </si>
  <si>
    <t>Pol70</t>
  </si>
  <si>
    <t>Trakční stožár typu Eo 11m/26 kN</t>
  </si>
  <si>
    <t>Pol71</t>
  </si>
  <si>
    <t>Pol72</t>
  </si>
  <si>
    <t>Přípravný výkop pro piloty hl.0,9 m od UT</t>
  </si>
  <si>
    <t>Pol73</t>
  </si>
  <si>
    <t>Vrtaná trubková pilota dl. 6 m</t>
  </si>
  <si>
    <t>Pol74</t>
  </si>
  <si>
    <t>Beton do pilot</t>
  </si>
  <si>
    <t>Pol75</t>
  </si>
  <si>
    <t>Bleskojistky vč. uzemnění</t>
  </si>
  <si>
    <t>Pol76</t>
  </si>
  <si>
    <t>Drát závěsný 360 mm - přetočený</t>
  </si>
  <si>
    <t>Pol77</t>
  </si>
  <si>
    <t>Drát závěsný 510 mm - doměřovací</t>
  </si>
  <si>
    <t>Pol78</t>
  </si>
  <si>
    <t>Drát závěsný 890mm - doměřovací</t>
  </si>
  <si>
    <t>Pol79</t>
  </si>
  <si>
    <t>Izol. s uchy s  M 16</t>
  </si>
  <si>
    <t>Pol80</t>
  </si>
  <si>
    <t>Izolátor do oblouku s hákovými šrouby M12</t>
  </si>
  <si>
    <t>Pol81</t>
  </si>
  <si>
    <t>Pol82</t>
  </si>
  <si>
    <t>Izolátor zátočinový dvojitý -  odtah 30°</t>
  </si>
  <si>
    <t>Pol83</t>
  </si>
  <si>
    <t>Kabel CHBU 120 mm2</t>
  </si>
  <si>
    <t>Pol84</t>
  </si>
  <si>
    <t>Kotevní svorka pro trolej</t>
  </si>
  <si>
    <t>Pol85</t>
  </si>
  <si>
    <t>Lano FeZn 35 mm2</t>
  </si>
  <si>
    <t>Pol86</t>
  </si>
  <si>
    <t>Pol87</t>
  </si>
  <si>
    <t>Obj. kotev. s vidlicí f 265 mm</t>
  </si>
  <si>
    <t>Pol88</t>
  </si>
  <si>
    <t>Pol89</t>
  </si>
  <si>
    <t>Pryžový držák  pro 1 kabel+páska</t>
  </si>
  <si>
    <t>Pol90</t>
  </si>
  <si>
    <t>Rameno obloukové svorky</t>
  </si>
  <si>
    <t>Pol91</t>
  </si>
  <si>
    <t>Rameno závěsného izolátoru</t>
  </si>
  <si>
    <t>Pol92</t>
  </si>
  <si>
    <t>Spojka čtyřsměrná s čepy f 16</t>
  </si>
  <si>
    <t>Pol93</t>
  </si>
  <si>
    <t>Pol94</t>
  </si>
  <si>
    <t>Pol95</t>
  </si>
  <si>
    <t>Svorka oblouková  4°- 5°</t>
  </si>
  <si>
    <t>Pol96</t>
  </si>
  <si>
    <t>Svorka oblouková 10°- 13° (2400mm-3 šrouby)</t>
  </si>
  <si>
    <t>Pol97</t>
  </si>
  <si>
    <t>Svorka oblouková 13°- 30° (3000mm)</t>
  </si>
  <si>
    <t>Pol98</t>
  </si>
  <si>
    <t>Svorka oblouková 4°- 5° (1200mm)</t>
  </si>
  <si>
    <t>Pol99</t>
  </si>
  <si>
    <t>Svorka oblouková 5°- 7° (1800mm)</t>
  </si>
  <si>
    <t>Pol100</t>
  </si>
  <si>
    <t>Svorka oblouková 7°- 10° (2400mm-2 šrouby)</t>
  </si>
  <si>
    <t>Pol101</t>
  </si>
  <si>
    <t>Svorka proudová pro TB -Cu</t>
  </si>
  <si>
    <t>Pol102</t>
  </si>
  <si>
    <t>Tlumič vibrací, oko - vidlice</t>
  </si>
  <si>
    <t>Pol103</t>
  </si>
  <si>
    <t>Trolej.svorka s M 16</t>
  </si>
  <si>
    <t>Pol104</t>
  </si>
  <si>
    <t>Třmen ( podkova )</t>
  </si>
  <si>
    <t>Pol105</t>
  </si>
  <si>
    <t>Pol106</t>
  </si>
  <si>
    <t>Experimentální poplastování části trakčního stožáru</t>
  </si>
  <si>
    <t>Pol107</t>
  </si>
  <si>
    <t>Křížení TB TRAM stavitelné 41°- 60° sjízdné pod proudem - pravé</t>
  </si>
  <si>
    <t>Pol108</t>
  </si>
  <si>
    <t>Křížení TB-TRAM stavit.70°- 90° - tahové provedení - izolace TRAM</t>
  </si>
  <si>
    <t>Pol109</t>
  </si>
  <si>
    <t>Křížení TB-TRAM stavit.75°- 90° - tahové provedení - izolace TRAM</t>
  </si>
  <si>
    <t>Pol110</t>
  </si>
  <si>
    <t>Křížení TB-TRAM stavitelné 31°- 40° sjízdné pod proudem - levé</t>
  </si>
  <si>
    <t>Pol111</t>
  </si>
  <si>
    <t>Křížení TB-TRAM stavitelné 20° - 30°  sjízdné pod proudem - levé</t>
  </si>
  <si>
    <t>Pol112</t>
  </si>
  <si>
    <t>Křížení 40° TBxTB Pravé, tahové provedení, pevné</t>
  </si>
  <si>
    <t>Pol113</t>
  </si>
  <si>
    <t>Křížení 45° TBxTB Levé, tahové provedení, pevné</t>
  </si>
  <si>
    <t>Pol114</t>
  </si>
  <si>
    <t>Pol115</t>
  </si>
  <si>
    <t>Přepojení,posunutí  stáv.zařízení + demontáž</t>
  </si>
  <si>
    <t>SO 801 - Vegetační úpravy</t>
  </si>
  <si>
    <t>0 - Přípravné práce</t>
  </si>
  <si>
    <t>12 - Stromy</t>
  </si>
  <si>
    <t xml:space="preserve">16 - Trávník </t>
  </si>
  <si>
    <t>15 - Cibuloviny</t>
  </si>
  <si>
    <t>99 - Staveništní přesun hmot</t>
  </si>
  <si>
    <t>D96 - Přesuny suti a vybouraných hmot</t>
  </si>
  <si>
    <t>Přípravné práce</t>
  </si>
  <si>
    <t>R</t>
  </si>
  <si>
    <t>Úprava stávajícho keře řezem, včetně likvidace dřevní hmoty, zřízení mulče (1 m2), přihnojení a zalití (30 l), včetně dodávky materiálu</t>
  </si>
  <si>
    <t>R.1</t>
  </si>
  <si>
    <t>Odstranění stávajícího nekvalitního travního drnu</t>
  </si>
  <si>
    <t>183403114</t>
  </si>
  <si>
    <t>Obdělání půdy rotavátorem v rovině, trávník</t>
  </si>
  <si>
    <t>182001111</t>
  </si>
  <si>
    <t>Plošná úprava terénu, nerovnosti do 10 cm v rovině urovnání plochy, trávník</t>
  </si>
  <si>
    <t>Stromy</t>
  </si>
  <si>
    <t>274361921</t>
  </si>
  <si>
    <t>Výztuž podzemního kotvení ze svařovaných sítí svařovanou sítí - drát 6,0  oka 100/100 v Pzn prov</t>
  </si>
  <si>
    <t>R.2</t>
  </si>
  <si>
    <t>Výsadba dřevin s balem D do 80 cm, rovina , včetně vytvarování štěrkového poštáře pod balem</t>
  </si>
  <si>
    <t>184102116</t>
  </si>
  <si>
    <t>Výsadba dřevin s balem D do 80 cm, rovina  (Pyrus)</t>
  </si>
  <si>
    <t>184202113</t>
  </si>
  <si>
    <t>Podzemní kotvící systém,vč.kotvení dřeviny</t>
  </si>
  <si>
    <t>184202112</t>
  </si>
  <si>
    <t>Ukotvení dřeviny kůly D do 8 cm, dl. do 3 m</t>
  </si>
  <si>
    <t>R.3</t>
  </si>
  <si>
    <t>Kvalitní ornice vč uložení do výsadbové jámy</t>
  </si>
  <si>
    <t>R.4</t>
  </si>
  <si>
    <t>Doplnění půdního kondicionéru do výsadbového substrátu -  250g/strom, včetně materiálu</t>
  </si>
  <si>
    <t>44*0,25</t>
  </si>
  <si>
    <t>R.5</t>
  </si>
  <si>
    <t>Doplnění zeolitu do výsadbového substrátu, včetně materiálu</t>
  </si>
  <si>
    <t>R.6</t>
  </si>
  <si>
    <t>Biouhel  dodávka a uložení</t>
  </si>
  <si>
    <t>R.7</t>
  </si>
  <si>
    <t>Dodávka hnojivé tablety k výsadbě, včetně materiálu</t>
  </si>
  <si>
    <t>184804111</t>
  </si>
  <si>
    <t>Ochrana dřevin před okusem zvěří z rákosu v rovině</t>
  </si>
  <si>
    <t>Zalití rostlin vodou plochy nad 20 m2</t>
  </si>
  <si>
    <t>185851111</t>
  </si>
  <si>
    <t>Dovoz vody pro zálivku rostlin do 6 km</t>
  </si>
  <si>
    <t>184921093</t>
  </si>
  <si>
    <t>Mulčování rostlin tl. do 0,1 m rovina, štěrk</t>
  </si>
  <si>
    <t>184921093.1</t>
  </si>
  <si>
    <t>Mulčování rostlin tl. do 0,1 m  svah až 1:2 jemná štěpka /1m2/strom/</t>
  </si>
  <si>
    <t>MAT</t>
  </si>
  <si>
    <t>Acer campestre /ok 14-16 cm/</t>
  </si>
  <si>
    <t>MAT.1</t>
  </si>
  <si>
    <t>Carpinus betulus 'Lucas' /ok 14-16 cm/</t>
  </si>
  <si>
    <t>MAT.2</t>
  </si>
  <si>
    <t>Pyrus calleryana 'Chanticleer´ /ok 12-14 cm/</t>
  </si>
  <si>
    <t>R.8</t>
  </si>
  <si>
    <t>Následná péče - 5 let</t>
  </si>
  <si>
    <t>MAT.3</t>
  </si>
  <si>
    <t>Kůl ke kotvení dřevin do D 8 cm délka 2,5m</t>
  </si>
  <si>
    <t>10*3</t>
  </si>
  <si>
    <t>Mulč štěrk  fr.8  - 16 mm - materiál</t>
  </si>
  <si>
    <t>MAT.4</t>
  </si>
  <si>
    <t>Mulčovací štěpka - 0,07m3/strom</t>
  </si>
  <si>
    <t>10*0,07</t>
  </si>
  <si>
    <t>MAT.5</t>
  </si>
  <si>
    <t>chránička z bambusu/rákosu</t>
  </si>
  <si>
    <t xml:space="preserve">Trávník </t>
  </si>
  <si>
    <t>R.9</t>
  </si>
  <si>
    <t>Doplnění zeolitu do nakypřené zeminy, včetně materiálu</t>
  </si>
  <si>
    <t>180401111</t>
  </si>
  <si>
    <t>Založení trávníku výsevem ve svahu 1:5 - 1:2</t>
  </si>
  <si>
    <t>Obdělání půdy hrabáním, v rovině</t>
  </si>
  <si>
    <t>Obdělání půdy válením, v rovině</t>
  </si>
  <si>
    <t>MAT.6</t>
  </si>
  <si>
    <t>Travní směs, výsevek  (10g/m2)</t>
  </si>
  <si>
    <t>312*0,010</t>
  </si>
  <si>
    <t>111104111</t>
  </si>
  <si>
    <t>Pokosení trávníku rovina ,svah do 1:5, odvoz 20 km 2x pokos</t>
  </si>
  <si>
    <t>312*2</t>
  </si>
  <si>
    <t>Cibuloviny</t>
  </si>
  <si>
    <t>183204113</t>
  </si>
  <si>
    <t>Výsadba cibulí nebo hlíz prostokořenných</t>
  </si>
  <si>
    <t>MAT.7</t>
  </si>
  <si>
    <t>Narcissus ´Passionale´</t>
  </si>
  <si>
    <t>MAT.8</t>
  </si>
  <si>
    <t>Tulipa sylvestris</t>
  </si>
  <si>
    <t>Staveništní přesun hmot</t>
  </si>
  <si>
    <t>998231311</t>
  </si>
  <si>
    <t>Přesun hmot pro sadovnické a krajin. úpravy do 5km</t>
  </si>
  <si>
    <t>D96</t>
  </si>
  <si>
    <t>Přesuny suti a vybouraných hmot</t>
  </si>
  <si>
    <t>R.10</t>
  </si>
  <si>
    <t>Zbytkový materiál,kontejnery z dodávek zeleně, baly a ostatní odpadový materiál</t>
  </si>
  <si>
    <t>SO 901 - Mobiliář</t>
  </si>
  <si>
    <t>267291532</t>
  </si>
  <si>
    <t>Hloubení nezapažených jam a zářezů strojně s urovnáním dna do předepsaného profilu a spádu v hornině třídy těžitelnosti I skupiny 3 přes 20 do 50 m3</t>
  </si>
  <si>
    <t>"hloubení jam pro základové konstrukce mobiláře s naložením"</t>
  </si>
  <si>
    <t>"lavičky" 2,88</t>
  </si>
  <si>
    <t>"koše" 1,25</t>
  </si>
  <si>
    <t>"zahrazovací sloupky" 16,8</t>
  </si>
  <si>
    <t>"stojany na kola" 8,64</t>
  </si>
  <si>
    <t>1459376595</t>
  </si>
  <si>
    <t>"odvoz přebytečné zeminy na skládku" 29,57</t>
  </si>
  <si>
    <t>-2108666593</t>
  </si>
  <si>
    <t>29,57</t>
  </si>
  <si>
    <t>29,57*1,9 'Přepočtené koeficientem množství</t>
  </si>
  <si>
    <t>-238336073</t>
  </si>
  <si>
    <t>"přebytečná zemina" 29,57</t>
  </si>
  <si>
    <t>275313811</t>
  </si>
  <si>
    <t>Základové patky z betonu tř. C 25/30</t>
  </si>
  <si>
    <t>651302480</t>
  </si>
  <si>
    <t>Základy z betonu prostého patky a bloky z betonu kamenem neprokládaného tř. C 25/30</t>
  </si>
  <si>
    <t>"beton základových konstrukcí mobiliáře"</t>
  </si>
  <si>
    <t>912111113</t>
  </si>
  <si>
    <t>Montáž zábrany parkovací sloupku v do 800 mm přichycené šrouby</t>
  </si>
  <si>
    <t>645120155</t>
  </si>
  <si>
    <t>Montáž zábrany parkovací tvaru sloupku do výšky 800 mm přichycené šrouby</t>
  </si>
  <si>
    <t>74910124R</t>
  </si>
  <si>
    <t xml:space="preserve">sloupek zahrazovací pevný </t>
  </si>
  <si>
    <t>-995724370</t>
  </si>
  <si>
    <t>919791023</t>
  </si>
  <si>
    <t>Montáž ochrany stromů v komunikaci s vnitřní výplní a volně položeným rámem plochy přes 1 m2</t>
  </si>
  <si>
    <t>1919703558</t>
  </si>
  <si>
    <t>Montáž ochrany stromů v komunikaci s vnitřní litinovou nebo ocelovou výplní (mříží) s volným položením ocelového rámu, plochy přes 1 m2</t>
  </si>
  <si>
    <t>"mříže ke stromům 2x2m" 20</t>
  </si>
  <si>
    <t>"mřríže ke stromům 1,5x1,5m" 14</t>
  </si>
  <si>
    <t>74910195</t>
  </si>
  <si>
    <t>mříže ke stromům 1500x1500mm, ocel. pásovina, pozink, lak RAL 7016mat</t>
  </si>
  <si>
    <t>1535078478</t>
  </si>
  <si>
    <t>74910193</t>
  </si>
  <si>
    <t>mříže ke stromům 2000x2000mm, ocel. pásovina, pozink, lak RAL 7016mat</t>
  </si>
  <si>
    <t>-877660379</t>
  </si>
  <si>
    <t>936104213</t>
  </si>
  <si>
    <t>Montáž odpadkového koše kotevními šrouby na pevný podklad</t>
  </si>
  <si>
    <t>-106952525</t>
  </si>
  <si>
    <t>Montáž odpadkového koše přichycením kotevními šrouby</t>
  </si>
  <si>
    <t>"koše - s kotvením proti odcizení" 14</t>
  </si>
  <si>
    <t>74910133R</t>
  </si>
  <si>
    <t>koš odpadkový</t>
  </si>
  <si>
    <t>-641626236</t>
  </si>
  <si>
    <t>936124113</t>
  </si>
  <si>
    <t>Montáž lavičky stabilní kotvené šrouby na pevný podklad</t>
  </si>
  <si>
    <t>302562095</t>
  </si>
  <si>
    <t>Montáž lavičky parkové stabilní přichycené kotevními šrouby</t>
  </si>
  <si>
    <t>"lavičky - s kotvením proti odcizení" 9</t>
  </si>
  <si>
    <t>74910100R</t>
  </si>
  <si>
    <t>lavička konstrukce-kov, sedák dřevo, s zásy a područkami, RAL 7016</t>
  </si>
  <si>
    <t>1301299889</t>
  </si>
  <si>
    <t>936174311</t>
  </si>
  <si>
    <t>Montáž stojanu na kola kotevními šrouby na pevný podklad</t>
  </si>
  <si>
    <t>-2073448090</t>
  </si>
  <si>
    <t xml:space="preserve">Montáž stojanu na kola přichyceného kotevními šrouby </t>
  </si>
  <si>
    <t>"stojany na kola z nerez trubek prům. 30mm" 30</t>
  </si>
  <si>
    <t>74910152R</t>
  </si>
  <si>
    <t>stojan na kola nerez</t>
  </si>
  <si>
    <t>-1785255671</t>
  </si>
  <si>
    <t>936174320R</t>
  </si>
  <si>
    <t>Zástěny stálých stanovišť na separovaný odpad, ocel. konstrukce, pozink, lak RAL 7016 mat, D+M</t>
  </si>
  <si>
    <t>828014389</t>
  </si>
  <si>
    <t>"rozměr 1,6x1,35m, výška 1,5m" 2</t>
  </si>
  <si>
    <t>936174321R</t>
  </si>
  <si>
    <t>-2133365984</t>
  </si>
  <si>
    <t>"rozměr 5,0x5,0m, výška 1,5m" 1</t>
  </si>
  <si>
    <t>Přesun hmot pro sadovnické a krajinářské úpravy vodorovně do 5000 m</t>
  </si>
  <si>
    <t>1003682823</t>
  </si>
  <si>
    <t>Přesun hmot pro sadovnické a krajinářské úpravy - strojně dopravní vzdálenost do 5000 m</t>
  </si>
  <si>
    <t>SO 901.1-1 - Kašna stavitelů okružní třídy - stavební část</t>
  </si>
  <si>
    <t>1 - Zemní práce</t>
  </si>
  <si>
    <t>2 - Základy a zvláštní zakládání</t>
  </si>
  <si>
    <t>3 - Svislé a kompletní konstrukce</t>
  </si>
  <si>
    <t>63 - Podlahy a podlahové konstrukce</t>
  </si>
  <si>
    <t>767 - Konstrukce zámečnické</t>
  </si>
  <si>
    <t>783 - Nátěry</t>
  </si>
  <si>
    <t>799 - Ostatní</t>
  </si>
  <si>
    <t>131201111</t>
  </si>
  <si>
    <t>Hloubení nezapaž. jam hor.3 do 100 m3, STROJNĚ</t>
  </si>
  <si>
    <t>131201119</t>
  </si>
  <si>
    <t>Příplatek za lepivost - hloubení nezap.jam v hor.3</t>
  </si>
  <si>
    <t>133201101</t>
  </si>
  <si>
    <t>Hloubení šachet v hor.3 do 100 m3</t>
  </si>
  <si>
    <t>133201109</t>
  </si>
  <si>
    <t>Příplatek za lepivost - hloubení šachet v hor.3</t>
  </si>
  <si>
    <t>1,904*0,5</t>
  </si>
  <si>
    <t>139601102</t>
  </si>
  <si>
    <t>Ruční výkop jam, rýh a šachet v hornině tř. 3</t>
  </si>
  <si>
    <t>161101102</t>
  </si>
  <si>
    <t>Svislé přemístění výkopku z hor.1-4 do 4,0 m</t>
  </si>
  <si>
    <t>162701101</t>
  </si>
  <si>
    <t>Vodorovné přemístění výkopku z hor.1-4 do 6000 m</t>
  </si>
  <si>
    <t>68,23+1,904+0,44-48,75</t>
  </si>
  <si>
    <t>167101101</t>
  </si>
  <si>
    <t>Nakládání výkopku z hor. 1 ÷ 4 v množství do 100 m3</t>
  </si>
  <si>
    <t>Uložení sypaniny na skládku</t>
  </si>
  <si>
    <t>175101201</t>
  </si>
  <si>
    <t>Obsyp objektu bez prohození sypaniny</t>
  </si>
  <si>
    <t>175101209</t>
  </si>
  <si>
    <t>Příplatek za prohození sypaniny pro obsyp objektu</t>
  </si>
  <si>
    <t>181101111</t>
  </si>
  <si>
    <t>Úprava pláně v zářezech se zhutněním - ručně</t>
  </si>
  <si>
    <t>199000002</t>
  </si>
  <si>
    <t>Poplatek za skládku horniny 1- 4, č. dle katal. odpadů 17 05 04</t>
  </si>
  <si>
    <t>Základy a zvláštní zakládání</t>
  </si>
  <si>
    <t>273313511</t>
  </si>
  <si>
    <t>Beton základových desek prostý C 12/15</t>
  </si>
  <si>
    <t>273321321</t>
  </si>
  <si>
    <t>Železobeton základových desek C 20/25 XC4  XF3  XD1</t>
  </si>
  <si>
    <t>273323411</t>
  </si>
  <si>
    <t>Železobeton základových desek vodostavební C 25/30 XC4 XF4 XD1</t>
  </si>
  <si>
    <t>273356021</t>
  </si>
  <si>
    <t>Bednění základových desek,plochy rovinné, zřízení</t>
  </si>
  <si>
    <t>273356022</t>
  </si>
  <si>
    <t>Bednění základových desek,plochy rovinné,odbednění</t>
  </si>
  <si>
    <t>273356031</t>
  </si>
  <si>
    <t>Bednění základových desek,plochy zaoblené, zřízení</t>
  </si>
  <si>
    <t>273356032</t>
  </si>
  <si>
    <t>Bednění základových desek,plochy zaoblené,odbed.</t>
  </si>
  <si>
    <t>273361821</t>
  </si>
  <si>
    <t>Výztuž základových desek z betonářské oceli B500B (10 505)</t>
  </si>
  <si>
    <t>271531112R00a</t>
  </si>
  <si>
    <t>Polštář základu z kameniva hr. drceného ( 2/3 frakce 8-16 mm, 1/3 frakce 32-63 mm)</t>
  </si>
  <si>
    <t>274354012</t>
  </si>
  <si>
    <t>Bednění kruhových prostupů  do 0,01 m2, dl. 0,5 m</t>
  </si>
  <si>
    <t>380326132</t>
  </si>
  <si>
    <t>Beton komplet.konstr.vodostavební C 25/30 do 30 cm železobeton, vliv prostředí XC4 XF4 XD1</t>
  </si>
  <si>
    <t>380356241</t>
  </si>
  <si>
    <t>Bednění komplet. konstrukcí neomítaných z betonu vodostavebního ploch rovinných, zřízení</t>
  </si>
  <si>
    <t>380356242</t>
  </si>
  <si>
    <t>Bednění komplet. konstrukcí neomítaných z betonu vodostavebního ploch rovinných, odbednění</t>
  </si>
  <si>
    <t>380361007</t>
  </si>
  <si>
    <t>Výztuž kompletních konstrukcí z oceli 10 505(R)</t>
  </si>
  <si>
    <t>Podlahy a podlahové konstrukce</t>
  </si>
  <si>
    <t>631313811</t>
  </si>
  <si>
    <t>Mazanina betonová tl. 8 - 12 cm C 30/37 z betonu prostého XC4 XF4</t>
  </si>
  <si>
    <t>631571003</t>
  </si>
  <si>
    <t>Násyp ze štěrkopísku 0 - 32,  zpevňující</t>
  </si>
  <si>
    <t>632411901</t>
  </si>
  <si>
    <t>Nátěr podkladů, adhézní můstek</t>
  </si>
  <si>
    <t>998142251</t>
  </si>
  <si>
    <t>Přesun hmot, nádrže betonové monolit. výšky 25 m</t>
  </si>
  <si>
    <t>767</t>
  </si>
  <si>
    <t>Konstrukce zámečnické</t>
  </si>
  <si>
    <t>767-001</t>
  </si>
  <si>
    <t>Bronzové rošty včetně nerez. nosné podkonstrukce a nerez. pásnice</t>
  </si>
  <si>
    <t>767-002</t>
  </si>
  <si>
    <t>Bronzová kašna včetně reliéfního písma</t>
  </si>
  <si>
    <t>767-003</t>
  </si>
  <si>
    <t>Doprava na stavbu a instalace</t>
  </si>
  <si>
    <t>783</t>
  </si>
  <si>
    <t>Nátěry</t>
  </si>
  <si>
    <t>783612100R00a</t>
  </si>
  <si>
    <t>Nátěr olejový truhlářských výrobků dvojnásobný - transparentní olej</t>
  </si>
  <si>
    <t>799</t>
  </si>
  <si>
    <t>799-001a</t>
  </si>
  <si>
    <t>Parková lavička na centrální noze LVS12t - stavebnice oblouk. lavičky bez opěradla, poloměr oblouku  2,5 m, výseč 45°, sedák z trop. dřeva bez povrch. úpravy, ocel. kce - žár. zink. s vypal. lakem</t>
  </si>
  <si>
    <t>799-001b</t>
  </si>
  <si>
    <t>Parková lavička na centrální noze LVS12t - montáž</t>
  </si>
  <si>
    <t>799-002a</t>
  </si>
  <si>
    <t>Parková lavička na centrální noze LVS60 - krajní noha pro stavebnici do oblouku  pro lavičky s dřevěnou výplní</t>
  </si>
  <si>
    <t>799-002b</t>
  </si>
  <si>
    <t>Parková lavička na centrální noze LVS60 - montáž</t>
  </si>
  <si>
    <t>799-002c</t>
  </si>
  <si>
    <t>Parková lavička na centrální noze LVS60 - spodní stavba</t>
  </si>
  <si>
    <t>799-003a</t>
  </si>
  <si>
    <t>Parková lavička na centrální noze LVS61 -průběžnáí noha pro stavebnici do oblouku  pro lavičky s dřevěnou výplní</t>
  </si>
  <si>
    <t>799-003b</t>
  </si>
  <si>
    <t>Parková lavička na centrální noze LVS61 -montáž</t>
  </si>
  <si>
    <t>799-003c</t>
  </si>
  <si>
    <t>Parková lavička na centrální noze LVS61 -spodní stavba</t>
  </si>
  <si>
    <t>799-004a</t>
  </si>
  <si>
    <t>Doprava výrobku (1x) společně s montážní četou</t>
  </si>
  <si>
    <t>799-004b</t>
  </si>
  <si>
    <t>Doprava montážní čety v předstihu pro zhotovení spodních staveb</t>
  </si>
  <si>
    <t>SO 901.1-2 - Kašna stavitelů okružní třídy - technologie</t>
  </si>
  <si>
    <t>M21 - Elektromontáže</t>
  </si>
  <si>
    <t>M35 - Montáže čerpadel, kompresorů</t>
  </si>
  <si>
    <t>M99 - Ostatní práce "M"</t>
  </si>
  <si>
    <t>VN - Vedlejší náklady</t>
  </si>
  <si>
    <t>ON - Ostatní náklady</t>
  </si>
  <si>
    <t>132201110</t>
  </si>
  <si>
    <t>Hloubení rýh š.do 60 cm v hor.3 do 50 m3, STROJNĚ</t>
  </si>
  <si>
    <t>132201119</t>
  </si>
  <si>
    <t>Přípl.za lepivost,hloubení rýh 60 cm,hor.3,STROJNĚ</t>
  </si>
  <si>
    <t>174101101</t>
  </si>
  <si>
    <t>Zásyp jam, rýh, šachet se zhutněním</t>
  </si>
  <si>
    <t>175101101</t>
  </si>
  <si>
    <t>Obsyp potrubí bez prohození sypaniny s dodáním štěrkopísku frakce 0 - 22 mm</t>
  </si>
  <si>
    <t>M21</t>
  </si>
  <si>
    <t>M21-001</t>
  </si>
  <si>
    <t>Elektroinstalační práce</t>
  </si>
  <si>
    <t>M21-002</t>
  </si>
  <si>
    <t>Revizní zpráva</t>
  </si>
  <si>
    <t>00001</t>
  </si>
  <si>
    <t>Podružný elektrorozvaděč technologie RM1 v provedení jako sestava rozvodnice na omítku krytí IP55</t>
  </si>
  <si>
    <t>00002</t>
  </si>
  <si>
    <t>Nucené odvětrání strojovny odtahovým radiálním ventilátorem D 100 mm průtok vzduchu min 100 m3/h</t>
  </si>
  <si>
    <t>00003</t>
  </si>
  <si>
    <t>Stropní svítidlo strojovny 100 W s krycím sklem, IP 44, 230 V</t>
  </si>
  <si>
    <t>00004</t>
  </si>
  <si>
    <t>Drobný elektroinstalační materiál</t>
  </si>
  <si>
    <t>332-436</t>
  </si>
  <si>
    <t>Spínaný zdroj 24VDC, 150 W</t>
  </si>
  <si>
    <t>CYKY-J 3x1,5</t>
  </si>
  <si>
    <t>Kabeláž ke světlům CYKY-J 3x1,5</t>
  </si>
  <si>
    <t>GSM B1</t>
  </si>
  <si>
    <t>GSM brána dle specifikace v TZ vč. napojení na rozvaděč, nerezové sondy zatopení</t>
  </si>
  <si>
    <t>Kopo 40</t>
  </si>
  <si>
    <t>Kabelová chránička D40</t>
  </si>
  <si>
    <t>LED OV1</t>
  </si>
  <si>
    <t>Nerezový korunový LED reflektor 9x3 W, 12VAC (24VDC), IP68, jednobarevné - teplá bílá</t>
  </si>
  <si>
    <t>LED OV2</t>
  </si>
  <si>
    <t>Liniový  LED reflektor 12 W/m, IP 68, vnitřní poloměr 0,4 m, celková délka 2,7 m jednobarevný  - teplá bílá</t>
  </si>
  <si>
    <t>M35</t>
  </si>
  <si>
    <t>Montáže čerpadel, kompresorů</t>
  </si>
  <si>
    <t>M35 -001</t>
  </si>
  <si>
    <t>Montáž technologie</t>
  </si>
  <si>
    <t>M35 -002</t>
  </si>
  <si>
    <t>Tlakové zkoušky</t>
  </si>
  <si>
    <t>M35 -003</t>
  </si>
  <si>
    <t>Kompletace, uvedení do provozu</t>
  </si>
  <si>
    <t>M35 -004</t>
  </si>
  <si>
    <t>Zaškolení obsluhy</t>
  </si>
  <si>
    <t>M99</t>
  </si>
  <si>
    <t>Ostatní práce "M"</t>
  </si>
  <si>
    <t>3511238</t>
  </si>
  <si>
    <t>Návod na obsluhu a údržbu</t>
  </si>
  <si>
    <t>3511239</t>
  </si>
  <si>
    <t>PD ve stupni realizační, dílenská dokumentace</t>
  </si>
  <si>
    <t>3511240</t>
  </si>
  <si>
    <t>Autorský dozor</t>
  </si>
  <si>
    <t>3511241/1</t>
  </si>
  <si>
    <t>Doprava</t>
  </si>
  <si>
    <t>3511241/2</t>
  </si>
  <si>
    <t>Doprava - jednoplášťová strojovma technologie</t>
  </si>
  <si>
    <t>3519999</t>
  </si>
  <si>
    <t>Vedlejší náklady</t>
  </si>
  <si>
    <t>00596</t>
  </si>
  <si>
    <t>Filtrační písek 0,6-1 mm</t>
  </si>
  <si>
    <t>0216600050</t>
  </si>
  <si>
    <t>T-kus D 50/90° lep PVC</t>
  </si>
  <si>
    <t>0225605032</t>
  </si>
  <si>
    <t>Redukce kr. D 50x32 PVC</t>
  </si>
  <si>
    <t>02709</t>
  </si>
  <si>
    <t>TR PVC D 50, dl. 5 m, PN 10</t>
  </si>
  <si>
    <t>02710</t>
  </si>
  <si>
    <t>TR PVC D 63, dl. 5 m, PN 10</t>
  </si>
  <si>
    <t>02712</t>
  </si>
  <si>
    <t>TR PVC D 90, dl. 6 m, PN 10</t>
  </si>
  <si>
    <t>02724</t>
  </si>
  <si>
    <t>TR PVC D 32, dl. 6 m, PN 10</t>
  </si>
  <si>
    <t>0501032</t>
  </si>
  <si>
    <t>Koleno D 32 PVC 90° lep</t>
  </si>
  <si>
    <t>0501090</t>
  </si>
  <si>
    <t>Koleno D 90 PVC 90°l lep</t>
  </si>
  <si>
    <t>0502090</t>
  </si>
  <si>
    <t>Koleno D 90 PVC 45°l lep</t>
  </si>
  <si>
    <t>0503090</t>
  </si>
  <si>
    <t>T-kus D 90 PVC lep</t>
  </si>
  <si>
    <t>0505832</t>
  </si>
  <si>
    <t>Nátrubek D 32x1" int.kov</t>
  </si>
  <si>
    <t>0505863</t>
  </si>
  <si>
    <t>Nátrubek D 63x2" int.kov</t>
  </si>
  <si>
    <t>0506091</t>
  </si>
  <si>
    <t>Redukce kr. D 90x63 PVC</t>
  </si>
  <si>
    <t>0506092</t>
  </si>
  <si>
    <t>Redukce kr. D 90x50 PVC</t>
  </si>
  <si>
    <t>0506110</t>
  </si>
  <si>
    <t>Redukce kr. D 110x90 PVC</t>
  </si>
  <si>
    <t>0560050</t>
  </si>
  <si>
    <t>Kohout kulovýD 50 PVC</t>
  </si>
  <si>
    <t>0560063</t>
  </si>
  <si>
    <t>Kohout kulovýD 63 PVC</t>
  </si>
  <si>
    <t>0567050</t>
  </si>
  <si>
    <t>Ventil zpětný D 50 PVC</t>
  </si>
  <si>
    <t>0590101</t>
  </si>
  <si>
    <t>Lepidlo PVC-U</t>
  </si>
  <si>
    <t>l</t>
  </si>
  <si>
    <t>0590300</t>
  </si>
  <si>
    <t>Čistič PVC</t>
  </si>
  <si>
    <t>100/1</t>
  </si>
  <si>
    <t>Kanalizační trubky DN 100 1m</t>
  </si>
  <si>
    <t>1214</t>
  </si>
  <si>
    <t>Automatická dávkovací stanice - měření a udržování pH a koncentrace chloru</t>
  </si>
  <si>
    <t>1215</t>
  </si>
  <si>
    <t>Poloautomatický dávkovač chemikálií do potrubí, připojení G 6/4"</t>
  </si>
  <si>
    <t>15782</t>
  </si>
  <si>
    <t>Pískovýplastový filtr s bočním připojením 11/2", vnitřní průměr D 500, průtok 9 m3/h</t>
  </si>
  <si>
    <t>32581</t>
  </si>
  <si>
    <t>Automatický ovládací6-ti cestný ventil s bočním připojením na filtr, připojení 11/2"</t>
  </si>
  <si>
    <t>570418</t>
  </si>
  <si>
    <t>Ostředivé plastové čerpadlo filtrace s integrovaným zachycovačem nečistot, připojení DN 50/ DN 40 výkon D 45 kW, Q=12 m3/h při 8 m/s, 230 V</t>
  </si>
  <si>
    <t>900102</t>
  </si>
  <si>
    <t>Teflonová páska</t>
  </si>
  <si>
    <t>atyp nerez 01</t>
  </si>
  <si>
    <t>Nerezová nádržka trysky pr. 200 mm, výška 200 mm, přívod trysky G1", vypouštění G2" nerezová kabelová průchodka, krycí mřížka, držák reflektoru</t>
  </si>
  <si>
    <t>atyp nerez 02</t>
  </si>
  <si>
    <t>Nerezový trubkový přepad pr. 75 mm s krycím košíkem pr. 104 mm</t>
  </si>
  <si>
    <t>atyp nerez 03</t>
  </si>
  <si>
    <t>Nerezový odtok DN 100 s krycí mřížkou vč. kotvení</t>
  </si>
  <si>
    <t>atyp nerez 04</t>
  </si>
  <si>
    <t>Nerezový prostup G1", napájení liniového reflektoru s těsnící průchodkou</t>
  </si>
  <si>
    <t>atyp nerez 05</t>
  </si>
  <si>
    <t>Nerezový kabelový prostup G1" délky 350 mm s kolenem 90°</t>
  </si>
  <si>
    <t>atyp plast 01</t>
  </si>
  <si>
    <t>1-plášťová dvouvstup. PP strojovna technologie, vnit. rozměry vč. retenční nádrže 2,0x2,0x2,0 m integr. RN objem 3,2m3, 0,8x2,0x2,0 m, oddělená staticky zajištěnou příčkou pro max hladinu vody</t>
  </si>
  <si>
    <t>atyp plast 02</t>
  </si>
  <si>
    <t>PP zachycovač nečistot s nerezovým sítem</t>
  </si>
  <si>
    <t>atyp plast 03</t>
  </si>
  <si>
    <t>PP podstavec čerpadla</t>
  </si>
  <si>
    <t>atyp plast 04</t>
  </si>
  <si>
    <t>PP svařovaná záchytná vana chemikálií pro 2 kanystry</t>
  </si>
  <si>
    <t>atyp plast/nerez 01</t>
  </si>
  <si>
    <t>PP šachtička odvětrání s nerezovou krycí mřížkou</t>
  </si>
  <si>
    <t>DOC3GT</t>
  </si>
  <si>
    <t>Ponorné kalové čerpadlo, nerezové, výkon 0,25 kW, Q=6 m3/h při 3,7 m/s, 230 V</t>
  </si>
  <si>
    <t>EKO 700 B</t>
  </si>
  <si>
    <t>Kompozitní poklop 600x600 mm, třída zatížení B 125, vč. těsnění a uzamykání</t>
  </si>
  <si>
    <t>EVPI 2020</t>
  </si>
  <si>
    <t>Elektromagnetický ventil 1", 230 V</t>
  </si>
  <si>
    <t>F2451205</t>
  </si>
  <si>
    <t>Mosazná napěněná tryska typu Kaskáda, průměr ústí 32 mm, připojení G 1/2"</t>
  </si>
  <si>
    <t>HT100/1000</t>
  </si>
  <si>
    <t>Trubka PP HT DN 100 1000 mm</t>
  </si>
  <si>
    <t>HT100/250</t>
  </si>
  <si>
    <t>Trubka PP HT DN 100 250 mm</t>
  </si>
  <si>
    <t>HTB100/87</t>
  </si>
  <si>
    <t>Koleno PP HT DN 100 87°</t>
  </si>
  <si>
    <t>HTEA 100/100/87</t>
  </si>
  <si>
    <t>Jednoduchá odbočka PP HT 87° DN 100 DN 100</t>
  </si>
  <si>
    <t>HTEA 100/40/87</t>
  </si>
  <si>
    <t>Jednoduchá odbočka PP HT 87° DN 100 DN 40</t>
  </si>
  <si>
    <t>KGB100/45</t>
  </si>
  <si>
    <t>Koleno DN 100 45°</t>
  </si>
  <si>
    <t>KGB100/87</t>
  </si>
  <si>
    <t>Koleno DN 100 87°</t>
  </si>
  <si>
    <t>KGEA 100/100/45</t>
  </si>
  <si>
    <t>Jednoduchá odbočka 45° DN 100 DN 100</t>
  </si>
  <si>
    <t>KM pozink.plast</t>
  </si>
  <si>
    <t>Kotvící materiál. úchyty</t>
  </si>
  <si>
    <t>PV01050AP</t>
  </si>
  <si>
    <t>Koleno D 50/90° PN 16 PVC</t>
  </si>
  <si>
    <t>PV01063AP</t>
  </si>
  <si>
    <t>Koleno D 63/90° PN 16 PVC</t>
  </si>
  <si>
    <t>PV02050AP</t>
  </si>
  <si>
    <t>Koleno D 50/45° PN 16 PVC</t>
  </si>
  <si>
    <t>PV02063AP</t>
  </si>
  <si>
    <t>Koleno D 63/45° PN 16 PVC</t>
  </si>
  <si>
    <t>PV51450AP</t>
  </si>
  <si>
    <t>Šroubení D 50x6/4" ext PVC</t>
  </si>
  <si>
    <t>PV51463AP</t>
  </si>
  <si>
    <t>Šroubení D 63x2" ext PVC</t>
  </si>
  <si>
    <t>RA109P421</t>
  </si>
  <si>
    <t>Kartušový filtr G 1" vč. filtrační vložky 60 mic</t>
  </si>
  <si>
    <t>SD-1</t>
  </si>
  <si>
    <t>Sestava dopouštění vč. By-passu - 1" a nerez. ponorných sond</t>
  </si>
  <si>
    <t>WK 120</t>
  </si>
  <si>
    <t>Jednoduchý kabinetní změkčovací filtr s objem. řízením s kapacitou 120°dHxm3</t>
  </si>
  <si>
    <t>XTR32/100</t>
  </si>
  <si>
    <t>PE potrubí D32x3,0 mm, PE 100, 16 bar</t>
  </si>
  <si>
    <t>VN</t>
  </si>
  <si>
    <t>005121 R</t>
  </si>
  <si>
    <t>005124010R</t>
  </si>
  <si>
    <t>Koordinační činnost</t>
  </si>
  <si>
    <t>ON</t>
  </si>
  <si>
    <t>Ostatní náklady</t>
  </si>
  <si>
    <t>005261030R</t>
  </si>
  <si>
    <t>Finanční rezerva</t>
  </si>
  <si>
    <t>SEZNAM FIGUR</t>
  </si>
  <si>
    <t>Výměra</t>
  </si>
  <si>
    <t xml:space="preserve"> SO 101</t>
  </si>
  <si>
    <t>Použití figury:</t>
  </si>
  <si>
    <t xml:space="preserve"> SO 102</t>
  </si>
  <si>
    <t xml:space="preserve"> SO 104</t>
  </si>
  <si>
    <t xml:space="preserve"> SO 105</t>
  </si>
  <si>
    <t xml:space="preserve"> SO 661</t>
  </si>
  <si>
    <t xml:space="preserve"> SO 901</t>
  </si>
  <si>
    <t>"konstrukce 8 - dlažba 20/10,20,30/8 šedá,bílá bez fazety" 1740,0</t>
  </si>
  <si>
    <t>"konstrukce 9 - dlažba 20/10,20,30/8 šedá,bílá bez fazety" 2081,0</t>
  </si>
  <si>
    <t>betonová dlažba - nesražená hrana, rozměr 20/10, 30, 20/8</t>
  </si>
  <si>
    <t>"konstrukce 8 - dlažba 20/10,20,30/8 šedá,bílá bez fazety" 47</t>
  </si>
  <si>
    <t>"konstrukce 7 - dlažba 20/10,20,30/8 šedá,bílá bez fazety" 18</t>
  </si>
  <si>
    <t>betonová dlažba - nesražená hrana, rozměr 20/10,20,30/8 šedá/bílá</t>
  </si>
  <si>
    <t>betonová dlažba - nesražená hrana, rozměr 20/20,30,30/8 šedá/bílá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</si>
</sst>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10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ht="36.950000000000003" customHeight="1">
      <c r="AR2" s="236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21"/>
      <c r="BE5" s="217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21"/>
      <c r="BE6" s="218"/>
      <c r="BS6" s="18" t="s">
        <v>6</v>
      </c>
    </row>
    <row r="7" spans="1:74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8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8"/>
      <c r="BS8" s="18" t="s">
        <v>6</v>
      </c>
    </row>
    <row r="9" spans="1:74" ht="14.45" customHeight="1">
      <c r="B9" s="21"/>
      <c r="AR9" s="21"/>
      <c r="BE9" s="218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18"/>
      <c r="BS10" s="18" t="s">
        <v>6</v>
      </c>
    </row>
    <row r="11" spans="1:74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18"/>
      <c r="BS11" s="18" t="s">
        <v>6</v>
      </c>
    </row>
    <row r="12" spans="1:74" ht="6.95" customHeight="1">
      <c r="B12" s="21"/>
      <c r="AR12" s="21"/>
      <c r="BE12" s="218"/>
      <c r="BS12" s="18" t="s">
        <v>6</v>
      </c>
    </row>
    <row r="13" spans="1:74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18"/>
      <c r="BS13" s="18" t="s">
        <v>6</v>
      </c>
    </row>
    <row r="14" spans="1:74" ht="12.75">
      <c r="B14" s="21"/>
      <c r="E14" s="223" t="s">
        <v>28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8" t="s">
        <v>26</v>
      </c>
      <c r="AN14" s="30" t="s">
        <v>28</v>
      </c>
      <c r="AR14" s="21"/>
      <c r="BE14" s="218"/>
      <c r="BS14" s="18" t="s">
        <v>6</v>
      </c>
    </row>
    <row r="15" spans="1:74" ht="6.95" customHeight="1">
      <c r="B15" s="21"/>
      <c r="AR15" s="21"/>
      <c r="BE15" s="218"/>
      <c r="BS15" s="18" t="s">
        <v>3</v>
      </c>
    </row>
    <row r="16" spans="1:74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18"/>
      <c r="BS16" s="18" t="s">
        <v>3</v>
      </c>
    </row>
    <row r="17" spans="2:7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18"/>
      <c r="BS17" s="18" t="s">
        <v>30</v>
      </c>
    </row>
    <row r="18" spans="2:71" ht="6.95" customHeight="1">
      <c r="B18" s="21"/>
      <c r="AR18" s="21"/>
      <c r="BE18" s="218"/>
      <c r="BS18" s="18" t="s">
        <v>6</v>
      </c>
    </row>
    <row r="19" spans="2:7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18"/>
      <c r="BS19" s="18" t="s">
        <v>6</v>
      </c>
    </row>
    <row r="20" spans="2:7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18"/>
      <c r="BS20" s="18" t="s">
        <v>30</v>
      </c>
    </row>
    <row r="21" spans="2:71" ht="6.95" customHeight="1">
      <c r="B21" s="21"/>
      <c r="AR21" s="21"/>
      <c r="BE21" s="218"/>
    </row>
    <row r="22" spans="2:71" ht="12" customHeight="1">
      <c r="B22" s="21"/>
      <c r="D22" s="28" t="s">
        <v>32</v>
      </c>
      <c r="AR22" s="21"/>
      <c r="BE22" s="218"/>
    </row>
    <row r="23" spans="2:71" ht="16.5" customHeight="1">
      <c r="B23" s="21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1"/>
      <c r="BE23" s="218"/>
    </row>
    <row r="24" spans="2:71" ht="6.95" customHeight="1">
      <c r="B24" s="21"/>
      <c r="AR24" s="21"/>
      <c r="BE24" s="218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8"/>
    </row>
    <row r="26" spans="2:71" s="1" customFormat="1" ht="25.9" customHeight="1">
      <c r="B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6">
        <f>ROUND(AG94,2)</f>
        <v>0</v>
      </c>
      <c r="AL26" s="227"/>
      <c r="AM26" s="227"/>
      <c r="AN26" s="227"/>
      <c r="AO26" s="227"/>
      <c r="AR26" s="33"/>
      <c r="BE26" s="218"/>
    </row>
    <row r="27" spans="2:71" s="1" customFormat="1" ht="6.95" customHeight="1">
      <c r="B27" s="33"/>
      <c r="AR27" s="33"/>
      <c r="BE27" s="218"/>
    </row>
    <row r="28" spans="2:71" s="1" customFormat="1" ht="12.75">
      <c r="B28" s="33"/>
      <c r="L28" s="228" t="s">
        <v>34</v>
      </c>
      <c r="M28" s="228"/>
      <c r="N28" s="228"/>
      <c r="O28" s="228"/>
      <c r="P28" s="228"/>
      <c r="W28" s="228" t="s">
        <v>35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36</v>
      </c>
      <c r="AL28" s="228"/>
      <c r="AM28" s="228"/>
      <c r="AN28" s="228"/>
      <c r="AO28" s="228"/>
      <c r="AR28" s="33"/>
      <c r="BE28" s="218"/>
    </row>
    <row r="29" spans="2:71" s="2" customFormat="1" ht="14.45" customHeight="1">
      <c r="B29" s="37"/>
      <c r="D29" s="28" t="s">
        <v>37</v>
      </c>
      <c r="F29" s="28" t="s">
        <v>38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7"/>
      <c r="BE29" s="219"/>
    </row>
    <row r="30" spans="2:71" s="2" customFormat="1" ht="14.45" customHeight="1">
      <c r="B30" s="37"/>
      <c r="F30" s="28" t="s">
        <v>39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7"/>
      <c r="BE30" s="219"/>
    </row>
    <row r="31" spans="2:71" s="2" customFormat="1" ht="14.45" hidden="1" customHeight="1">
      <c r="B31" s="37"/>
      <c r="F31" s="28" t="s">
        <v>40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7"/>
      <c r="BE31" s="219"/>
    </row>
    <row r="32" spans="2:71" s="2" customFormat="1" ht="14.45" hidden="1" customHeight="1">
      <c r="B32" s="37"/>
      <c r="F32" s="28" t="s">
        <v>41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7"/>
      <c r="BE32" s="219"/>
    </row>
    <row r="33" spans="2:57" s="2" customFormat="1" ht="14.45" hidden="1" customHeight="1">
      <c r="B33" s="37"/>
      <c r="F33" s="28" t="s">
        <v>42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7"/>
      <c r="BE33" s="219"/>
    </row>
    <row r="34" spans="2:57" s="1" customFormat="1" ht="6.95" customHeight="1">
      <c r="B34" s="33"/>
      <c r="AR34" s="33"/>
      <c r="BE34" s="218"/>
    </row>
    <row r="35" spans="2:57" s="1" customFormat="1" ht="25.9" customHeight="1"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5" t="s">
        <v>45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3"/>
      <c r="AM35" s="233"/>
      <c r="AN35" s="233"/>
      <c r="AO35" s="234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1"/>
      <c r="AR38" s="21"/>
    </row>
    <row r="39" spans="2:57" ht="14.45" customHeight="1">
      <c r="B39" s="21"/>
      <c r="AR39" s="21"/>
    </row>
    <row r="40" spans="2:57" ht="14.45" customHeight="1">
      <c r="B40" s="21"/>
      <c r="AR40" s="21"/>
    </row>
    <row r="41" spans="2:57" ht="14.45" customHeight="1">
      <c r="B41" s="21"/>
      <c r="AR41" s="21"/>
    </row>
    <row r="42" spans="2:57" ht="14.45" customHeight="1">
      <c r="B42" s="21"/>
      <c r="AR42" s="21"/>
    </row>
    <row r="43" spans="2:57" ht="14.45" customHeight="1">
      <c r="B43" s="21"/>
      <c r="AR43" s="21"/>
    </row>
    <row r="44" spans="2:57" ht="14.45" customHeight="1">
      <c r="B44" s="21"/>
      <c r="AR44" s="21"/>
    </row>
    <row r="45" spans="2:57" ht="14.45" customHeight="1">
      <c r="B45" s="21"/>
      <c r="AR45" s="21"/>
    </row>
    <row r="46" spans="2:57" ht="14.45" customHeight="1">
      <c r="B46" s="21"/>
      <c r="AR46" s="21"/>
    </row>
    <row r="47" spans="2:57" ht="14.45" customHeight="1">
      <c r="B47" s="21"/>
      <c r="AR47" s="21"/>
    </row>
    <row r="48" spans="2:57" ht="14.45" customHeight="1">
      <c r="B48" s="21"/>
      <c r="AR48" s="21"/>
    </row>
    <row r="49" spans="2:44" s="1" customFormat="1" ht="14.45" customHeight="1">
      <c r="B49" s="33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1"/>
      <c r="AR50" s="21"/>
    </row>
    <row r="51" spans="2:44" ht="11.25">
      <c r="B51" s="21"/>
      <c r="AR51" s="21"/>
    </row>
    <row r="52" spans="2:44" ht="11.25">
      <c r="B52" s="21"/>
      <c r="AR52" s="21"/>
    </row>
    <row r="53" spans="2:44" ht="11.25">
      <c r="B53" s="21"/>
      <c r="AR53" s="21"/>
    </row>
    <row r="54" spans="2:44" ht="11.25">
      <c r="B54" s="21"/>
      <c r="AR54" s="21"/>
    </row>
    <row r="55" spans="2:44" ht="11.25">
      <c r="B55" s="21"/>
      <c r="AR55" s="21"/>
    </row>
    <row r="56" spans="2:44" ht="11.25">
      <c r="B56" s="21"/>
      <c r="AR56" s="21"/>
    </row>
    <row r="57" spans="2:44" ht="11.25">
      <c r="B57" s="21"/>
      <c r="AR57" s="21"/>
    </row>
    <row r="58" spans="2:44" ht="11.25">
      <c r="B58" s="21"/>
      <c r="AR58" s="21"/>
    </row>
    <row r="59" spans="2:44" ht="11.25">
      <c r="B59" s="21"/>
      <c r="AR59" s="21"/>
    </row>
    <row r="60" spans="2:44" s="1" customFormat="1" ht="12.75">
      <c r="B60" s="33"/>
      <c r="D60" s="44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48</v>
      </c>
      <c r="AI60" s="35"/>
      <c r="AJ60" s="35"/>
      <c r="AK60" s="35"/>
      <c r="AL60" s="35"/>
      <c r="AM60" s="44" t="s">
        <v>49</v>
      </c>
      <c r="AN60" s="35"/>
      <c r="AO60" s="35"/>
      <c r="AR60" s="33"/>
    </row>
    <row r="61" spans="2:44" ht="11.25">
      <c r="B61" s="21"/>
      <c r="AR61" s="21"/>
    </row>
    <row r="62" spans="2:44" ht="11.25">
      <c r="B62" s="21"/>
      <c r="AR62" s="21"/>
    </row>
    <row r="63" spans="2:44" ht="11.25">
      <c r="B63" s="21"/>
      <c r="AR63" s="21"/>
    </row>
    <row r="64" spans="2:44" s="1" customFormat="1" ht="12.75">
      <c r="B64" s="33"/>
      <c r="D64" s="42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51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1"/>
      <c r="AR65" s="21"/>
    </row>
    <row r="66" spans="2:44" ht="11.25">
      <c r="B66" s="21"/>
      <c r="AR66" s="21"/>
    </row>
    <row r="67" spans="2:44" ht="11.25">
      <c r="B67" s="21"/>
      <c r="AR67" s="21"/>
    </row>
    <row r="68" spans="2:44" ht="11.25">
      <c r="B68" s="21"/>
      <c r="AR68" s="21"/>
    </row>
    <row r="69" spans="2:44" ht="11.25">
      <c r="B69" s="21"/>
      <c r="AR69" s="21"/>
    </row>
    <row r="70" spans="2:44" ht="11.25">
      <c r="B70" s="21"/>
      <c r="AR70" s="21"/>
    </row>
    <row r="71" spans="2:44" ht="11.25">
      <c r="B71" s="21"/>
      <c r="AR71" s="21"/>
    </row>
    <row r="72" spans="2:44" ht="11.25">
      <c r="B72" s="21"/>
      <c r="AR72" s="21"/>
    </row>
    <row r="73" spans="2:44" ht="11.25">
      <c r="B73" s="21"/>
      <c r="AR73" s="21"/>
    </row>
    <row r="74" spans="2:44" ht="11.25">
      <c r="B74" s="21"/>
      <c r="AR74" s="21"/>
    </row>
    <row r="75" spans="2:44" s="1" customFormat="1" ht="12.75">
      <c r="B75" s="33"/>
      <c r="D75" s="44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48</v>
      </c>
      <c r="AI75" s="35"/>
      <c r="AJ75" s="35"/>
      <c r="AK75" s="35"/>
      <c r="AL75" s="35"/>
      <c r="AM75" s="44" t="s">
        <v>49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2" t="s">
        <v>52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8" t="s">
        <v>13</v>
      </c>
      <c r="L84" s="3" t="str">
        <f>K5</f>
        <v>2018-002</v>
      </c>
      <c r="AR84" s="49"/>
    </row>
    <row r="85" spans="1:91" s="4" customFormat="1" ht="36.950000000000003" customHeight="1">
      <c r="B85" s="50"/>
      <c r="C85" s="51" t="s">
        <v>16</v>
      </c>
      <c r="L85" s="253" t="str">
        <f>K6</f>
        <v>Rekonstrukce Údolní od Husovy po Úvoz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8" t="s">
        <v>20</v>
      </c>
      <c r="L87" s="52" t="str">
        <f>IF(K8="","",K8)</f>
        <v xml:space="preserve"> </v>
      </c>
      <c r="AI87" s="28" t="s">
        <v>22</v>
      </c>
      <c r="AM87" s="239" t="str">
        <f>IF(AN8= "","",AN8)</f>
        <v>14. 9. 2023</v>
      </c>
      <c r="AN87" s="239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8" t="s">
        <v>24</v>
      </c>
      <c r="L89" s="3" t="str">
        <f>IF(E11= "","",E11)</f>
        <v xml:space="preserve"> </v>
      </c>
      <c r="AI89" s="28" t="s">
        <v>29</v>
      </c>
      <c r="AM89" s="240" t="str">
        <f>IF(E17="","",E17)</f>
        <v xml:space="preserve"> </v>
      </c>
      <c r="AN89" s="241"/>
      <c r="AO89" s="241"/>
      <c r="AP89" s="241"/>
      <c r="AR89" s="33"/>
      <c r="AS89" s="242" t="s">
        <v>53</v>
      </c>
      <c r="AT89" s="243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8" t="s">
        <v>27</v>
      </c>
      <c r="L90" s="3" t="str">
        <f>IF(E14= "Vyplň údaj","",E14)</f>
        <v/>
      </c>
      <c r="AI90" s="28" t="s">
        <v>31</v>
      </c>
      <c r="AM90" s="240" t="str">
        <f>IF(E20="","",E20)</f>
        <v xml:space="preserve"> </v>
      </c>
      <c r="AN90" s="241"/>
      <c r="AO90" s="241"/>
      <c r="AP90" s="241"/>
      <c r="AR90" s="33"/>
      <c r="AS90" s="244"/>
      <c r="AT90" s="245"/>
      <c r="BD90" s="57"/>
    </row>
    <row r="91" spans="1:91" s="1" customFormat="1" ht="10.9" customHeight="1">
      <c r="B91" s="33"/>
      <c r="AR91" s="33"/>
      <c r="AS91" s="244"/>
      <c r="AT91" s="245"/>
      <c r="BD91" s="57"/>
    </row>
    <row r="92" spans="1:91" s="1" customFormat="1" ht="29.25" customHeight="1">
      <c r="B92" s="33"/>
      <c r="C92" s="255" t="s">
        <v>54</v>
      </c>
      <c r="D92" s="247"/>
      <c r="E92" s="247"/>
      <c r="F92" s="247"/>
      <c r="G92" s="247"/>
      <c r="H92" s="58"/>
      <c r="I92" s="246" t="s">
        <v>55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56</v>
      </c>
      <c r="AH92" s="247"/>
      <c r="AI92" s="247"/>
      <c r="AJ92" s="247"/>
      <c r="AK92" s="247"/>
      <c r="AL92" s="247"/>
      <c r="AM92" s="247"/>
      <c r="AN92" s="246" t="s">
        <v>57</v>
      </c>
      <c r="AO92" s="247"/>
      <c r="AP92" s="248"/>
      <c r="AQ92" s="59" t="s">
        <v>58</v>
      </c>
      <c r="AR92" s="33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50">
        <f>ROUND(SUM(AG95:AG135),2)</f>
        <v>0</v>
      </c>
      <c r="AH94" s="250"/>
      <c r="AI94" s="250"/>
      <c r="AJ94" s="250"/>
      <c r="AK94" s="250"/>
      <c r="AL94" s="250"/>
      <c r="AM94" s="250"/>
      <c r="AN94" s="251">
        <f t="shared" ref="AN94:AN135" si="0">SUM(AG94,AT94)</f>
        <v>0</v>
      </c>
      <c r="AO94" s="251"/>
      <c r="AP94" s="251"/>
      <c r="AQ94" s="68" t="s">
        <v>1</v>
      </c>
      <c r="AR94" s="64"/>
      <c r="AS94" s="69">
        <f>ROUND(SUM(AS95:AS135),2)</f>
        <v>0</v>
      </c>
      <c r="AT94" s="70">
        <f t="shared" ref="AT94:AT135" si="1">ROUND(SUM(AV94:AW94),2)</f>
        <v>0</v>
      </c>
      <c r="AU94" s="71">
        <f>ROUND(SUM(AU95:AU135),5)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ROUND(SUM(AZ95:AZ135),2)</f>
        <v>0</v>
      </c>
      <c r="BA94" s="70">
        <f>ROUND(SUM(BA95:BA135),2)</f>
        <v>0</v>
      </c>
      <c r="BB94" s="70">
        <f>ROUND(SUM(BB95:BB135),2)</f>
        <v>0</v>
      </c>
      <c r="BC94" s="70">
        <f>ROUND(SUM(BC95:BC135),2)</f>
        <v>0</v>
      </c>
      <c r="BD94" s="72">
        <f>ROUND(SUM(BD95:BD135),2)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6" customFormat="1" ht="16.5" customHeight="1">
      <c r="A95" s="75" t="s">
        <v>77</v>
      </c>
      <c r="B95" s="76"/>
      <c r="C95" s="77"/>
      <c r="D95" s="252" t="s">
        <v>78</v>
      </c>
      <c r="E95" s="252"/>
      <c r="F95" s="252"/>
      <c r="G95" s="252"/>
      <c r="H95" s="252"/>
      <c r="I95" s="78"/>
      <c r="J95" s="252" t="s">
        <v>79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37">
        <f>'SO 000 - Vedlejší rozpočt...'!J30</f>
        <v>0</v>
      </c>
      <c r="AH95" s="238"/>
      <c r="AI95" s="238"/>
      <c r="AJ95" s="238"/>
      <c r="AK95" s="238"/>
      <c r="AL95" s="238"/>
      <c r="AM95" s="238"/>
      <c r="AN95" s="237">
        <f t="shared" si="0"/>
        <v>0</v>
      </c>
      <c r="AO95" s="238"/>
      <c r="AP95" s="238"/>
      <c r="AQ95" s="79" t="s">
        <v>80</v>
      </c>
      <c r="AR95" s="76"/>
      <c r="AS95" s="80">
        <v>0</v>
      </c>
      <c r="AT95" s="81">
        <f t="shared" si="1"/>
        <v>0</v>
      </c>
      <c r="AU95" s="82">
        <f>'SO 000 - Vedlejší rozpočt...'!P125</f>
        <v>0</v>
      </c>
      <c r="AV95" s="81">
        <f>'SO 000 - Vedlejší rozpočt...'!J33</f>
        <v>0</v>
      </c>
      <c r="AW95" s="81">
        <f>'SO 000 - Vedlejší rozpočt...'!J34</f>
        <v>0</v>
      </c>
      <c r="AX95" s="81">
        <f>'SO 000 - Vedlejší rozpočt...'!J35</f>
        <v>0</v>
      </c>
      <c r="AY95" s="81">
        <f>'SO 000 - Vedlejší rozpočt...'!J36</f>
        <v>0</v>
      </c>
      <c r="AZ95" s="81">
        <f>'SO 000 - Vedlejší rozpočt...'!F33</f>
        <v>0</v>
      </c>
      <c r="BA95" s="81">
        <f>'SO 000 - Vedlejší rozpočt...'!F34</f>
        <v>0</v>
      </c>
      <c r="BB95" s="81">
        <f>'SO 000 - Vedlejší rozpočt...'!F35</f>
        <v>0</v>
      </c>
      <c r="BC95" s="81">
        <f>'SO 000 - Vedlejší rozpočt...'!F36</f>
        <v>0</v>
      </c>
      <c r="BD95" s="83">
        <f>'SO 000 - Vedlejší rozpočt...'!F37</f>
        <v>0</v>
      </c>
      <c r="BT95" s="84" t="s">
        <v>81</v>
      </c>
      <c r="BV95" s="84" t="s">
        <v>75</v>
      </c>
      <c r="BW95" s="84" t="s">
        <v>82</v>
      </c>
      <c r="BX95" s="84" t="s">
        <v>4</v>
      </c>
      <c r="CL95" s="84" t="s">
        <v>1</v>
      </c>
      <c r="CM95" s="84" t="s">
        <v>83</v>
      </c>
    </row>
    <row r="96" spans="1:91" s="6" customFormat="1" ht="16.5" customHeight="1">
      <c r="A96" s="75" t="s">
        <v>77</v>
      </c>
      <c r="B96" s="76"/>
      <c r="C96" s="77"/>
      <c r="D96" s="252" t="s">
        <v>84</v>
      </c>
      <c r="E96" s="252"/>
      <c r="F96" s="252"/>
      <c r="G96" s="252"/>
      <c r="H96" s="252"/>
      <c r="I96" s="78"/>
      <c r="J96" s="252" t="s">
        <v>85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37">
        <f>'SO 001 - Příprava území'!J30</f>
        <v>0</v>
      </c>
      <c r="AH96" s="238"/>
      <c r="AI96" s="238"/>
      <c r="AJ96" s="238"/>
      <c r="AK96" s="238"/>
      <c r="AL96" s="238"/>
      <c r="AM96" s="238"/>
      <c r="AN96" s="237">
        <f t="shared" si="0"/>
        <v>0</v>
      </c>
      <c r="AO96" s="238"/>
      <c r="AP96" s="238"/>
      <c r="AQ96" s="79" t="s">
        <v>80</v>
      </c>
      <c r="AR96" s="76"/>
      <c r="AS96" s="80">
        <v>0</v>
      </c>
      <c r="AT96" s="81">
        <f t="shared" si="1"/>
        <v>0</v>
      </c>
      <c r="AU96" s="82">
        <f>'SO 001 - Příprava území'!P120</f>
        <v>0</v>
      </c>
      <c r="AV96" s="81">
        <f>'SO 001 - Příprava území'!J33</f>
        <v>0</v>
      </c>
      <c r="AW96" s="81">
        <f>'SO 001 - Příprava území'!J34</f>
        <v>0</v>
      </c>
      <c r="AX96" s="81">
        <f>'SO 001 - Příprava území'!J35</f>
        <v>0</v>
      </c>
      <c r="AY96" s="81">
        <f>'SO 001 - Příprava území'!J36</f>
        <v>0</v>
      </c>
      <c r="AZ96" s="81">
        <f>'SO 001 - Příprava území'!F33</f>
        <v>0</v>
      </c>
      <c r="BA96" s="81">
        <f>'SO 001 - Příprava území'!F34</f>
        <v>0</v>
      </c>
      <c r="BB96" s="81">
        <f>'SO 001 - Příprava území'!F35</f>
        <v>0</v>
      </c>
      <c r="BC96" s="81">
        <f>'SO 001 - Příprava území'!F36</f>
        <v>0</v>
      </c>
      <c r="BD96" s="83">
        <f>'SO 001 - Příprava území'!F37</f>
        <v>0</v>
      </c>
      <c r="BT96" s="84" t="s">
        <v>81</v>
      </c>
      <c r="BV96" s="84" t="s">
        <v>75</v>
      </c>
      <c r="BW96" s="84" t="s">
        <v>86</v>
      </c>
      <c r="BX96" s="84" t="s">
        <v>4</v>
      </c>
      <c r="CL96" s="84" t="s">
        <v>1</v>
      </c>
      <c r="CM96" s="84" t="s">
        <v>83</v>
      </c>
    </row>
    <row r="97" spans="1:91" s="6" customFormat="1" ht="16.5" customHeight="1">
      <c r="A97" s="75" t="s">
        <v>77</v>
      </c>
      <c r="B97" s="76"/>
      <c r="C97" s="77"/>
      <c r="D97" s="252" t="s">
        <v>87</v>
      </c>
      <c r="E97" s="252"/>
      <c r="F97" s="252"/>
      <c r="G97" s="252"/>
      <c r="H97" s="252"/>
      <c r="I97" s="78"/>
      <c r="J97" s="252" t="s">
        <v>88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37">
        <f>'SO 101 - Komunikace'!J30</f>
        <v>0</v>
      </c>
      <c r="AH97" s="238"/>
      <c r="AI97" s="238"/>
      <c r="AJ97" s="238"/>
      <c r="AK97" s="238"/>
      <c r="AL97" s="238"/>
      <c r="AM97" s="238"/>
      <c r="AN97" s="237">
        <f t="shared" si="0"/>
        <v>0</v>
      </c>
      <c r="AO97" s="238"/>
      <c r="AP97" s="238"/>
      <c r="AQ97" s="79" t="s">
        <v>80</v>
      </c>
      <c r="AR97" s="76"/>
      <c r="AS97" s="80">
        <v>0</v>
      </c>
      <c r="AT97" s="81">
        <f t="shared" si="1"/>
        <v>0</v>
      </c>
      <c r="AU97" s="82">
        <f>'SO 101 - Komunikace'!P125</f>
        <v>0</v>
      </c>
      <c r="AV97" s="81">
        <f>'SO 101 - Komunikace'!J33</f>
        <v>0</v>
      </c>
      <c r="AW97" s="81">
        <f>'SO 101 - Komunikace'!J34</f>
        <v>0</v>
      </c>
      <c r="AX97" s="81">
        <f>'SO 101 - Komunikace'!J35</f>
        <v>0</v>
      </c>
      <c r="AY97" s="81">
        <f>'SO 101 - Komunikace'!J36</f>
        <v>0</v>
      </c>
      <c r="AZ97" s="81">
        <f>'SO 101 - Komunikace'!F33</f>
        <v>0</v>
      </c>
      <c r="BA97" s="81">
        <f>'SO 101 - Komunikace'!F34</f>
        <v>0</v>
      </c>
      <c r="BB97" s="81">
        <f>'SO 101 - Komunikace'!F35</f>
        <v>0</v>
      </c>
      <c r="BC97" s="81">
        <f>'SO 101 - Komunikace'!F36</f>
        <v>0</v>
      </c>
      <c r="BD97" s="83">
        <f>'SO 101 - Komunikace'!F37</f>
        <v>0</v>
      </c>
      <c r="BT97" s="84" t="s">
        <v>81</v>
      </c>
      <c r="BV97" s="84" t="s">
        <v>75</v>
      </c>
      <c r="BW97" s="84" t="s">
        <v>89</v>
      </c>
      <c r="BX97" s="84" t="s">
        <v>4</v>
      </c>
      <c r="CL97" s="84" t="s">
        <v>1</v>
      </c>
      <c r="CM97" s="84" t="s">
        <v>83</v>
      </c>
    </row>
    <row r="98" spans="1:91" s="6" customFormat="1" ht="16.5" customHeight="1">
      <c r="A98" s="75" t="s">
        <v>77</v>
      </c>
      <c r="B98" s="76"/>
      <c r="C98" s="77"/>
      <c r="D98" s="252" t="s">
        <v>90</v>
      </c>
      <c r="E98" s="252"/>
      <c r="F98" s="252"/>
      <c r="G98" s="252"/>
      <c r="H98" s="252"/>
      <c r="I98" s="78"/>
      <c r="J98" s="252" t="s">
        <v>91</v>
      </c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37">
        <f>'SO 102 - Chodníky'!J30</f>
        <v>0</v>
      </c>
      <c r="AH98" s="238"/>
      <c r="AI98" s="238"/>
      <c r="AJ98" s="238"/>
      <c r="AK98" s="238"/>
      <c r="AL98" s="238"/>
      <c r="AM98" s="238"/>
      <c r="AN98" s="237">
        <f t="shared" si="0"/>
        <v>0</v>
      </c>
      <c r="AO98" s="238"/>
      <c r="AP98" s="238"/>
      <c r="AQ98" s="79" t="s">
        <v>80</v>
      </c>
      <c r="AR98" s="76"/>
      <c r="AS98" s="80">
        <v>0</v>
      </c>
      <c r="AT98" s="81">
        <f t="shared" si="1"/>
        <v>0</v>
      </c>
      <c r="AU98" s="82">
        <f>'SO 102 - Chodníky'!P122</f>
        <v>0</v>
      </c>
      <c r="AV98" s="81">
        <f>'SO 102 - Chodníky'!J33</f>
        <v>0</v>
      </c>
      <c r="AW98" s="81">
        <f>'SO 102 - Chodníky'!J34</f>
        <v>0</v>
      </c>
      <c r="AX98" s="81">
        <f>'SO 102 - Chodníky'!J35</f>
        <v>0</v>
      </c>
      <c r="AY98" s="81">
        <f>'SO 102 - Chodníky'!J36</f>
        <v>0</v>
      </c>
      <c r="AZ98" s="81">
        <f>'SO 102 - Chodníky'!F33</f>
        <v>0</v>
      </c>
      <c r="BA98" s="81">
        <f>'SO 102 - Chodníky'!F34</f>
        <v>0</v>
      </c>
      <c r="BB98" s="81">
        <f>'SO 102 - Chodníky'!F35</f>
        <v>0</v>
      </c>
      <c r="BC98" s="81">
        <f>'SO 102 - Chodníky'!F36</f>
        <v>0</v>
      </c>
      <c r="BD98" s="83">
        <f>'SO 102 - Chodníky'!F37</f>
        <v>0</v>
      </c>
      <c r="BT98" s="84" t="s">
        <v>81</v>
      </c>
      <c r="BV98" s="84" t="s">
        <v>75</v>
      </c>
      <c r="BW98" s="84" t="s">
        <v>92</v>
      </c>
      <c r="BX98" s="84" t="s">
        <v>4</v>
      </c>
      <c r="CL98" s="84" t="s">
        <v>1</v>
      </c>
      <c r="CM98" s="84" t="s">
        <v>83</v>
      </c>
    </row>
    <row r="99" spans="1:91" s="6" customFormat="1" ht="16.5" customHeight="1">
      <c r="A99" s="75" t="s">
        <v>77</v>
      </c>
      <c r="B99" s="76"/>
      <c r="C99" s="77"/>
      <c r="D99" s="252" t="s">
        <v>93</v>
      </c>
      <c r="E99" s="252"/>
      <c r="F99" s="252"/>
      <c r="G99" s="252"/>
      <c r="H99" s="252"/>
      <c r="I99" s="78"/>
      <c r="J99" s="252" t="s">
        <v>94</v>
      </c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37">
        <f>'SO 103 - Odstavné a parko...'!J30</f>
        <v>0</v>
      </c>
      <c r="AH99" s="238"/>
      <c r="AI99" s="238"/>
      <c r="AJ99" s="238"/>
      <c r="AK99" s="238"/>
      <c r="AL99" s="238"/>
      <c r="AM99" s="238"/>
      <c r="AN99" s="237">
        <f t="shared" si="0"/>
        <v>0</v>
      </c>
      <c r="AO99" s="238"/>
      <c r="AP99" s="238"/>
      <c r="AQ99" s="79" t="s">
        <v>80</v>
      </c>
      <c r="AR99" s="76"/>
      <c r="AS99" s="80">
        <v>0</v>
      </c>
      <c r="AT99" s="81">
        <f t="shared" si="1"/>
        <v>0</v>
      </c>
      <c r="AU99" s="82">
        <f>'SO 103 - Odstavné a parko...'!P121</f>
        <v>0</v>
      </c>
      <c r="AV99" s="81">
        <f>'SO 103 - Odstavné a parko...'!J33</f>
        <v>0</v>
      </c>
      <c r="AW99" s="81">
        <f>'SO 103 - Odstavné a parko...'!J34</f>
        <v>0</v>
      </c>
      <c r="AX99" s="81">
        <f>'SO 103 - Odstavné a parko...'!J35</f>
        <v>0</v>
      </c>
      <c r="AY99" s="81">
        <f>'SO 103 - Odstavné a parko...'!J36</f>
        <v>0</v>
      </c>
      <c r="AZ99" s="81">
        <f>'SO 103 - Odstavné a parko...'!F33</f>
        <v>0</v>
      </c>
      <c r="BA99" s="81">
        <f>'SO 103 - Odstavné a parko...'!F34</f>
        <v>0</v>
      </c>
      <c r="BB99" s="81">
        <f>'SO 103 - Odstavné a parko...'!F35</f>
        <v>0</v>
      </c>
      <c r="BC99" s="81">
        <f>'SO 103 - Odstavné a parko...'!F36</f>
        <v>0</v>
      </c>
      <c r="BD99" s="83">
        <f>'SO 103 - Odstavné a parko...'!F37</f>
        <v>0</v>
      </c>
      <c r="BT99" s="84" t="s">
        <v>81</v>
      </c>
      <c r="BV99" s="84" t="s">
        <v>75</v>
      </c>
      <c r="BW99" s="84" t="s">
        <v>95</v>
      </c>
      <c r="BX99" s="84" t="s">
        <v>4</v>
      </c>
      <c r="CL99" s="84" t="s">
        <v>1</v>
      </c>
      <c r="CM99" s="84" t="s">
        <v>83</v>
      </c>
    </row>
    <row r="100" spans="1:91" s="6" customFormat="1" ht="16.5" customHeight="1">
      <c r="A100" s="75" t="s">
        <v>77</v>
      </c>
      <c r="B100" s="76"/>
      <c r="C100" s="77"/>
      <c r="D100" s="252" t="s">
        <v>96</v>
      </c>
      <c r="E100" s="252"/>
      <c r="F100" s="252"/>
      <c r="G100" s="252"/>
      <c r="H100" s="252"/>
      <c r="I100" s="78"/>
      <c r="J100" s="252" t="s">
        <v>97</v>
      </c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37">
        <f>'SO 104 - Plochy pro konte...'!J30</f>
        <v>0</v>
      </c>
      <c r="AH100" s="238"/>
      <c r="AI100" s="238"/>
      <c r="AJ100" s="238"/>
      <c r="AK100" s="238"/>
      <c r="AL100" s="238"/>
      <c r="AM100" s="238"/>
      <c r="AN100" s="237">
        <f t="shared" si="0"/>
        <v>0</v>
      </c>
      <c r="AO100" s="238"/>
      <c r="AP100" s="238"/>
      <c r="AQ100" s="79" t="s">
        <v>80</v>
      </c>
      <c r="AR100" s="76"/>
      <c r="AS100" s="80">
        <v>0</v>
      </c>
      <c r="AT100" s="81">
        <f t="shared" si="1"/>
        <v>0</v>
      </c>
      <c r="AU100" s="82">
        <f>'SO 104 - Plochy pro konte...'!P122</f>
        <v>0</v>
      </c>
      <c r="AV100" s="81">
        <f>'SO 104 - Plochy pro konte...'!J33</f>
        <v>0</v>
      </c>
      <c r="AW100" s="81">
        <f>'SO 104 - Plochy pro konte...'!J34</f>
        <v>0</v>
      </c>
      <c r="AX100" s="81">
        <f>'SO 104 - Plochy pro konte...'!J35</f>
        <v>0</v>
      </c>
      <c r="AY100" s="81">
        <f>'SO 104 - Plochy pro konte...'!J36</f>
        <v>0</v>
      </c>
      <c r="AZ100" s="81">
        <f>'SO 104 - Plochy pro konte...'!F33</f>
        <v>0</v>
      </c>
      <c r="BA100" s="81">
        <f>'SO 104 - Plochy pro konte...'!F34</f>
        <v>0</v>
      </c>
      <c r="BB100" s="81">
        <f>'SO 104 - Plochy pro konte...'!F35</f>
        <v>0</v>
      </c>
      <c r="BC100" s="81">
        <f>'SO 104 - Plochy pro konte...'!F36</f>
        <v>0</v>
      </c>
      <c r="BD100" s="83">
        <f>'SO 104 - Plochy pro konte...'!F37</f>
        <v>0</v>
      </c>
      <c r="BT100" s="84" t="s">
        <v>81</v>
      </c>
      <c r="BV100" s="84" t="s">
        <v>75</v>
      </c>
      <c r="BW100" s="84" t="s">
        <v>98</v>
      </c>
      <c r="BX100" s="84" t="s">
        <v>4</v>
      </c>
      <c r="CL100" s="84" t="s">
        <v>1</v>
      </c>
      <c r="CM100" s="84" t="s">
        <v>83</v>
      </c>
    </row>
    <row r="101" spans="1:91" s="6" customFormat="1" ht="16.5" customHeight="1">
      <c r="A101" s="75" t="s">
        <v>77</v>
      </c>
      <c r="B101" s="76"/>
      <c r="C101" s="77"/>
      <c r="D101" s="252" t="s">
        <v>99</v>
      </c>
      <c r="E101" s="252"/>
      <c r="F101" s="252"/>
      <c r="G101" s="252"/>
      <c r="H101" s="252"/>
      <c r="I101" s="78"/>
      <c r="J101" s="252" t="s">
        <v>100</v>
      </c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37">
        <f>'SO 105 - Odvodnění'!J30</f>
        <v>0</v>
      </c>
      <c r="AH101" s="238"/>
      <c r="AI101" s="238"/>
      <c r="AJ101" s="238"/>
      <c r="AK101" s="238"/>
      <c r="AL101" s="238"/>
      <c r="AM101" s="238"/>
      <c r="AN101" s="237">
        <f t="shared" si="0"/>
        <v>0</v>
      </c>
      <c r="AO101" s="238"/>
      <c r="AP101" s="238"/>
      <c r="AQ101" s="79" t="s">
        <v>80</v>
      </c>
      <c r="AR101" s="76"/>
      <c r="AS101" s="80">
        <v>0</v>
      </c>
      <c r="AT101" s="81">
        <f t="shared" si="1"/>
        <v>0</v>
      </c>
      <c r="AU101" s="82">
        <f>'SO 105 - Odvodnění'!P123</f>
        <v>0</v>
      </c>
      <c r="AV101" s="81">
        <f>'SO 105 - Odvodnění'!J33</f>
        <v>0</v>
      </c>
      <c r="AW101" s="81">
        <f>'SO 105 - Odvodnění'!J34</f>
        <v>0</v>
      </c>
      <c r="AX101" s="81">
        <f>'SO 105 - Odvodnění'!J35</f>
        <v>0</v>
      </c>
      <c r="AY101" s="81">
        <f>'SO 105 - Odvodnění'!J36</f>
        <v>0</v>
      </c>
      <c r="AZ101" s="81">
        <f>'SO 105 - Odvodnění'!F33</f>
        <v>0</v>
      </c>
      <c r="BA101" s="81">
        <f>'SO 105 - Odvodnění'!F34</f>
        <v>0</v>
      </c>
      <c r="BB101" s="81">
        <f>'SO 105 - Odvodnění'!F35</f>
        <v>0</v>
      </c>
      <c r="BC101" s="81">
        <f>'SO 105 - Odvodnění'!F36</f>
        <v>0</v>
      </c>
      <c r="BD101" s="83">
        <f>'SO 105 - Odvodnění'!F37</f>
        <v>0</v>
      </c>
      <c r="BT101" s="84" t="s">
        <v>81</v>
      </c>
      <c r="BV101" s="84" t="s">
        <v>75</v>
      </c>
      <c r="BW101" s="84" t="s">
        <v>101</v>
      </c>
      <c r="BX101" s="84" t="s">
        <v>4</v>
      </c>
      <c r="CL101" s="84" t="s">
        <v>1</v>
      </c>
      <c r="CM101" s="84" t="s">
        <v>83</v>
      </c>
    </row>
    <row r="102" spans="1:91" s="6" customFormat="1" ht="16.5" customHeight="1">
      <c r="A102" s="75" t="s">
        <v>77</v>
      </c>
      <c r="B102" s="76"/>
      <c r="C102" s="77"/>
      <c r="D102" s="252" t="s">
        <v>102</v>
      </c>
      <c r="E102" s="252"/>
      <c r="F102" s="252"/>
      <c r="G102" s="252"/>
      <c r="H102" s="252"/>
      <c r="I102" s="78"/>
      <c r="J102" s="252" t="s">
        <v>103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37">
        <f>'SO 106 - Dopravní značení'!J30</f>
        <v>0</v>
      </c>
      <c r="AH102" s="238"/>
      <c r="AI102" s="238"/>
      <c r="AJ102" s="238"/>
      <c r="AK102" s="238"/>
      <c r="AL102" s="238"/>
      <c r="AM102" s="238"/>
      <c r="AN102" s="237">
        <f t="shared" si="0"/>
        <v>0</v>
      </c>
      <c r="AO102" s="238"/>
      <c r="AP102" s="238"/>
      <c r="AQ102" s="79" t="s">
        <v>80</v>
      </c>
      <c r="AR102" s="76"/>
      <c r="AS102" s="80">
        <v>0</v>
      </c>
      <c r="AT102" s="81">
        <f t="shared" si="1"/>
        <v>0</v>
      </c>
      <c r="AU102" s="82">
        <f>'SO 106 - Dopravní značení'!P120</f>
        <v>0</v>
      </c>
      <c r="AV102" s="81">
        <f>'SO 106 - Dopravní značení'!J33</f>
        <v>0</v>
      </c>
      <c r="AW102" s="81">
        <f>'SO 106 - Dopravní značení'!J34</f>
        <v>0</v>
      </c>
      <c r="AX102" s="81">
        <f>'SO 106 - Dopravní značení'!J35</f>
        <v>0</v>
      </c>
      <c r="AY102" s="81">
        <f>'SO 106 - Dopravní značení'!J36</f>
        <v>0</v>
      </c>
      <c r="AZ102" s="81">
        <f>'SO 106 - Dopravní značení'!F33</f>
        <v>0</v>
      </c>
      <c r="BA102" s="81">
        <f>'SO 106 - Dopravní značení'!F34</f>
        <v>0</v>
      </c>
      <c r="BB102" s="81">
        <f>'SO 106 - Dopravní značení'!F35</f>
        <v>0</v>
      </c>
      <c r="BC102" s="81">
        <f>'SO 106 - Dopravní značení'!F36</f>
        <v>0</v>
      </c>
      <c r="BD102" s="83">
        <f>'SO 106 - Dopravní značení'!F37</f>
        <v>0</v>
      </c>
      <c r="BT102" s="84" t="s">
        <v>81</v>
      </c>
      <c r="BV102" s="84" t="s">
        <v>75</v>
      </c>
      <c r="BW102" s="84" t="s">
        <v>104</v>
      </c>
      <c r="BX102" s="84" t="s">
        <v>4</v>
      </c>
      <c r="CL102" s="84" t="s">
        <v>1</v>
      </c>
      <c r="CM102" s="84" t="s">
        <v>83</v>
      </c>
    </row>
    <row r="103" spans="1:91" s="6" customFormat="1" ht="16.5" customHeight="1">
      <c r="A103" s="75" t="s">
        <v>77</v>
      </c>
      <c r="B103" s="76"/>
      <c r="C103" s="77"/>
      <c r="D103" s="252" t="s">
        <v>105</v>
      </c>
      <c r="E103" s="252"/>
      <c r="F103" s="252"/>
      <c r="G103" s="252"/>
      <c r="H103" s="252"/>
      <c r="I103" s="78"/>
      <c r="J103" s="252" t="s">
        <v>106</v>
      </c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37">
        <f>'PS 121 - SSZ Údolní - Husova'!J30</f>
        <v>0</v>
      </c>
      <c r="AH103" s="238"/>
      <c r="AI103" s="238"/>
      <c r="AJ103" s="238"/>
      <c r="AK103" s="238"/>
      <c r="AL103" s="238"/>
      <c r="AM103" s="238"/>
      <c r="AN103" s="237">
        <f t="shared" si="0"/>
        <v>0</v>
      </c>
      <c r="AO103" s="238"/>
      <c r="AP103" s="238"/>
      <c r="AQ103" s="79" t="s">
        <v>80</v>
      </c>
      <c r="AR103" s="76"/>
      <c r="AS103" s="80">
        <v>0</v>
      </c>
      <c r="AT103" s="81">
        <f t="shared" si="1"/>
        <v>0</v>
      </c>
      <c r="AU103" s="82">
        <f>'PS 121 - SSZ Údolní - Husova'!P121</f>
        <v>0</v>
      </c>
      <c r="AV103" s="81">
        <f>'PS 121 - SSZ Údolní - Husova'!J33</f>
        <v>0</v>
      </c>
      <c r="AW103" s="81">
        <f>'PS 121 - SSZ Údolní - Husova'!J34</f>
        <v>0</v>
      </c>
      <c r="AX103" s="81">
        <f>'PS 121 - SSZ Údolní - Husova'!J35</f>
        <v>0</v>
      </c>
      <c r="AY103" s="81">
        <f>'PS 121 - SSZ Údolní - Husova'!J36</f>
        <v>0</v>
      </c>
      <c r="AZ103" s="81">
        <f>'PS 121 - SSZ Údolní - Husova'!F33</f>
        <v>0</v>
      </c>
      <c r="BA103" s="81">
        <f>'PS 121 - SSZ Údolní - Husova'!F34</f>
        <v>0</v>
      </c>
      <c r="BB103" s="81">
        <f>'PS 121 - SSZ Údolní - Husova'!F35</f>
        <v>0</v>
      </c>
      <c r="BC103" s="81">
        <f>'PS 121 - SSZ Údolní - Husova'!F36</f>
        <v>0</v>
      </c>
      <c r="BD103" s="83">
        <f>'PS 121 - SSZ Údolní - Husova'!F37</f>
        <v>0</v>
      </c>
      <c r="BT103" s="84" t="s">
        <v>81</v>
      </c>
      <c r="BV103" s="84" t="s">
        <v>75</v>
      </c>
      <c r="BW103" s="84" t="s">
        <v>107</v>
      </c>
      <c r="BX103" s="84" t="s">
        <v>4</v>
      </c>
      <c r="CL103" s="84" t="s">
        <v>1</v>
      </c>
      <c r="CM103" s="84" t="s">
        <v>83</v>
      </c>
    </row>
    <row r="104" spans="1:91" s="6" customFormat="1" ht="16.5" customHeight="1">
      <c r="A104" s="75" t="s">
        <v>77</v>
      </c>
      <c r="B104" s="76"/>
      <c r="C104" s="77"/>
      <c r="D104" s="252" t="s">
        <v>108</v>
      </c>
      <c r="E104" s="252"/>
      <c r="F104" s="252"/>
      <c r="G104" s="252"/>
      <c r="H104" s="252"/>
      <c r="I104" s="78"/>
      <c r="J104" s="252" t="s">
        <v>109</v>
      </c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37">
        <f>'PS 122 - SSZ Údolní - Úvoz'!J30</f>
        <v>0</v>
      </c>
      <c r="AH104" s="238"/>
      <c r="AI104" s="238"/>
      <c r="AJ104" s="238"/>
      <c r="AK104" s="238"/>
      <c r="AL104" s="238"/>
      <c r="AM104" s="238"/>
      <c r="AN104" s="237">
        <f t="shared" si="0"/>
        <v>0</v>
      </c>
      <c r="AO104" s="238"/>
      <c r="AP104" s="238"/>
      <c r="AQ104" s="79" t="s">
        <v>80</v>
      </c>
      <c r="AR104" s="76"/>
      <c r="AS104" s="80">
        <v>0</v>
      </c>
      <c r="AT104" s="81">
        <f t="shared" si="1"/>
        <v>0</v>
      </c>
      <c r="AU104" s="82">
        <f>'PS 122 - SSZ Údolní - Úvoz'!P130</f>
        <v>0</v>
      </c>
      <c r="AV104" s="81">
        <f>'PS 122 - SSZ Údolní - Úvoz'!J33</f>
        <v>0</v>
      </c>
      <c r="AW104" s="81">
        <f>'PS 122 - SSZ Údolní - Úvoz'!J34</f>
        <v>0</v>
      </c>
      <c r="AX104" s="81">
        <f>'PS 122 - SSZ Údolní - Úvoz'!J35</f>
        <v>0</v>
      </c>
      <c r="AY104" s="81">
        <f>'PS 122 - SSZ Údolní - Úvoz'!J36</f>
        <v>0</v>
      </c>
      <c r="AZ104" s="81">
        <f>'PS 122 - SSZ Údolní - Úvoz'!F33</f>
        <v>0</v>
      </c>
      <c r="BA104" s="81">
        <f>'PS 122 - SSZ Údolní - Úvoz'!F34</f>
        <v>0</v>
      </c>
      <c r="BB104" s="81">
        <f>'PS 122 - SSZ Údolní - Úvoz'!F35</f>
        <v>0</v>
      </c>
      <c r="BC104" s="81">
        <f>'PS 122 - SSZ Údolní - Úvoz'!F36</f>
        <v>0</v>
      </c>
      <c r="BD104" s="83">
        <f>'PS 122 - SSZ Údolní - Úvoz'!F37</f>
        <v>0</v>
      </c>
      <c r="BT104" s="84" t="s">
        <v>81</v>
      </c>
      <c r="BV104" s="84" t="s">
        <v>75</v>
      </c>
      <c r="BW104" s="84" t="s">
        <v>110</v>
      </c>
      <c r="BX104" s="84" t="s">
        <v>4</v>
      </c>
      <c r="CL104" s="84" t="s">
        <v>1</v>
      </c>
      <c r="CM104" s="84" t="s">
        <v>83</v>
      </c>
    </row>
    <row r="105" spans="1:91" s="6" customFormat="1" ht="16.5" customHeight="1">
      <c r="A105" s="75" t="s">
        <v>77</v>
      </c>
      <c r="B105" s="76"/>
      <c r="C105" s="77"/>
      <c r="D105" s="252" t="s">
        <v>111</v>
      </c>
      <c r="E105" s="252"/>
      <c r="F105" s="252"/>
      <c r="G105" s="252"/>
      <c r="H105" s="252"/>
      <c r="I105" s="78"/>
      <c r="J105" s="252" t="s">
        <v>112</v>
      </c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37">
        <f>'SO 821 - Přemístění slabo...'!J30</f>
        <v>0</v>
      </c>
      <c r="AH105" s="238"/>
      <c r="AI105" s="238"/>
      <c r="AJ105" s="238"/>
      <c r="AK105" s="238"/>
      <c r="AL105" s="238"/>
      <c r="AM105" s="238"/>
      <c r="AN105" s="237">
        <f t="shared" si="0"/>
        <v>0</v>
      </c>
      <c r="AO105" s="238"/>
      <c r="AP105" s="238"/>
      <c r="AQ105" s="79" t="s">
        <v>80</v>
      </c>
      <c r="AR105" s="76"/>
      <c r="AS105" s="80">
        <v>0</v>
      </c>
      <c r="AT105" s="81">
        <f t="shared" si="1"/>
        <v>0</v>
      </c>
      <c r="AU105" s="82">
        <f>'SO 821 - Přemístění slabo...'!P127</f>
        <v>0</v>
      </c>
      <c r="AV105" s="81">
        <f>'SO 821 - Přemístění slabo...'!J33</f>
        <v>0</v>
      </c>
      <c r="AW105" s="81">
        <f>'SO 821 - Přemístění slabo...'!J34</f>
        <v>0</v>
      </c>
      <c r="AX105" s="81">
        <f>'SO 821 - Přemístění slabo...'!J35</f>
        <v>0</v>
      </c>
      <c r="AY105" s="81">
        <f>'SO 821 - Přemístění slabo...'!J36</f>
        <v>0</v>
      </c>
      <c r="AZ105" s="81">
        <f>'SO 821 - Přemístění slabo...'!F33</f>
        <v>0</v>
      </c>
      <c r="BA105" s="81">
        <f>'SO 821 - Přemístění slabo...'!F34</f>
        <v>0</v>
      </c>
      <c r="BB105" s="81">
        <f>'SO 821 - Přemístění slabo...'!F35</f>
        <v>0</v>
      </c>
      <c r="BC105" s="81">
        <f>'SO 821 - Přemístění slabo...'!F36</f>
        <v>0</v>
      </c>
      <c r="BD105" s="83">
        <f>'SO 821 - Přemístění slabo...'!F37</f>
        <v>0</v>
      </c>
      <c r="BT105" s="84" t="s">
        <v>81</v>
      </c>
      <c r="BV105" s="84" t="s">
        <v>75</v>
      </c>
      <c r="BW105" s="84" t="s">
        <v>113</v>
      </c>
      <c r="BX105" s="84" t="s">
        <v>4</v>
      </c>
      <c r="CL105" s="84" t="s">
        <v>1</v>
      </c>
      <c r="CM105" s="84" t="s">
        <v>83</v>
      </c>
    </row>
    <row r="106" spans="1:91" s="6" customFormat="1" ht="16.5" customHeight="1">
      <c r="A106" s="75" t="s">
        <v>77</v>
      </c>
      <c r="B106" s="76"/>
      <c r="C106" s="77"/>
      <c r="D106" s="252" t="s">
        <v>114</v>
      </c>
      <c r="E106" s="252"/>
      <c r="F106" s="252"/>
      <c r="G106" s="252"/>
      <c r="H106" s="252"/>
      <c r="I106" s="78"/>
      <c r="J106" s="252" t="s">
        <v>115</v>
      </c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37">
        <f>'SO 301 - Kanalizace'!J30</f>
        <v>0</v>
      </c>
      <c r="AH106" s="238"/>
      <c r="AI106" s="238"/>
      <c r="AJ106" s="238"/>
      <c r="AK106" s="238"/>
      <c r="AL106" s="238"/>
      <c r="AM106" s="238"/>
      <c r="AN106" s="237">
        <f t="shared" si="0"/>
        <v>0</v>
      </c>
      <c r="AO106" s="238"/>
      <c r="AP106" s="238"/>
      <c r="AQ106" s="79" t="s">
        <v>80</v>
      </c>
      <c r="AR106" s="76"/>
      <c r="AS106" s="80">
        <v>0</v>
      </c>
      <c r="AT106" s="81">
        <f t="shared" si="1"/>
        <v>0</v>
      </c>
      <c r="AU106" s="82">
        <f>'SO 301 - Kanalizace'!P132</f>
        <v>0</v>
      </c>
      <c r="AV106" s="81">
        <f>'SO 301 - Kanalizace'!J33</f>
        <v>0</v>
      </c>
      <c r="AW106" s="81">
        <f>'SO 301 - Kanalizace'!J34</f>
        <v>0</v>
      </c>
      <c r="AX106" s="81">
        <f>'SO 301 - Kanalizace'!J35</f>
        <v>0</v>
      </c>
      <c r="AY106" s="81">
        <f>'SO 301 - Kanalizace'!J36</f>
        <v>0</v>
      </c>
      <c r="AZ106" s="81">
        <f>'SO 301 - Kanalizace'!F33</f>
        <v>0</v>
      </c>
      <c r="BA106" s="81">
        <f>'SO 301 - Kanalizace'!F34</f>
        <v>0</v>
      </c>
      <c r="BB106" s="81">
        <f>'SO 301 - Kanalizace'!F35</f>
        <v>0</v>
      </c>
      <c r="BC106" s="81">
        <f>'SO 301 - Kanalizace'!F36</f>
        <v>0</v>
      </c>
      <c r="BD106" s="83">
        <f>'SO 301 - Kanalizace'!F37</f>
        <v>0</v>
      </c>
      <c r="BT106" s="84" t="s">
        <v>81</v>
      </c>
      <c r="BV106" s="84" t="s">
        <v>75</v>
      </c>
      <c r="BW106" s="84" t="s">
        <v>116</v>
      </c>
      <c r="BX106" s="84" t="s">
        <v>4</v>
      </c>
      <c r="CL106" s="84" t="s">
        <v>1</v>
      </c>
      <c r="CM106" s="84" t="s">
        <v>83</v>
      </c>
    </row>
    <row r="107" spans="1:91" s="6" customFormat="1" ht="24.75" customHeight="1">
      <c r="A107" s="75" t="s">
        <v>77</v>
      </c>
      <c r="B107" s="76"/>
      <c r="C107" s="77"/>
      <c r="D107" s="252" t="s">
        <v>117</v>
      </c>
      <c r="E107" s="252"/>
      <c r="F107" s="252"/>
      <c r="G107" s="252"/>
      <c r="H107" s="252"/>
      <c r="I107" s="78"/>
      <c r="J107" s="252" t="s">
        <v>118</v>
      </c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37">
        <f>'SO 302.1 - Kanalizační př...'!J30</f>
        <v>0</v>
      </c>
      <c r="AH107" s="238"/>
      <c r="AI107" s="238"/>
      <c r="AJ107" s="238"/>
      <c r="AK107" s="238"/>
      <c r="AL107" s="238"/>
      <c r="AM107" s="238"/>
      <c r="AN107" s="237">
        <f t="shared" si="0"/>
        <v>0</v>
      </c>
      <c r="AO107" s="238"/>
      <c r="AP107" s="238"/>
      <c r="AQ107" s="79" t="s">
        <v>80</v>
      </c>
      <c r="AR107" s="76"/>
      <c r="AS107" s="80">
        <v>0</v>
      </c>
      <c r="AT107" s="81">
        <f t="shared" si="1"/>
        <v>0</v>
      </c>
      <c r="AU107" s="82">
        <f>'SO 302.1 - Kanalizační př...'!P129</f>
        <v>0</v>
      </c>
      <c r="AV107" s="81">
        <f>'SO 302.1 - Kanalizační př...'!J33</f>
        <v>0</v>
      </c>
      <c r="AW107" s="81">
        <f>'SO 302.1 - Kanalizační př...'!J34</f>
        <v>0</v>
      </c>
      <c r="AX107" s="81">
        <f>'SO 302.1 - Kanalizační př...'!J35</f>
        <v>0</v>
      </c>
      <c r="AY107" s="81">
        <f>'SO 302.1 - Kanalizační př...'!J36</f>
        <v>0</v>
      </c>
      <c r="AZ107" s="81">
        <f>'SO 302.1 - Kanalizační př...'!F33</f>
        <v>0</v>
      </c>
      <c r="BA107" s="81">
        <f>'SO 302.1 - Kanalizační př...'!F34</f>
        <v>0</v>
      </c>
      <c r="BB107" s="81">
        <f>'SO 302.1 - Kanalizační př...'!F35</f>
        <v>0</v>
      </c>
      <c r="BC107" s="81">
        <f>'SO 302.1 - Kanalizační př...'!F36</f>
        <v>0</v>
      </c>
      <c r="BD107" s="83">
        <f>'SO 302.1 - Kanalizační př...'!F37</f>
        <v>0</v>
      </c>
      <c r="BT107" s="84" t="s">
        <v>81</v>
      </c>
      <c r="BV107" s="84" t="s">
        <v>75</v>
      </c>
      <c r="BW107" s="84" t="s">
        <v>119</v>
      </c>
      <c r="BX107" s="84" t="s">
        <v>4</v>
      </c>
      <c r="CL107" s="84" t="s">
        <v>1</v>
      </c>
      <c r="CM107" s="84" t="s">
        <v>83</v>
      </c>
    </row>
    <row r="108" spans="1:91" s="6" customFormat="1" ht="24.75" customHeight="1">
      <c r="A108" s="75" t="s">
        <v>77</v>
      </c>
      <c r="B108" s="76"/>
      <c r="C108" s="77"/>
      <c r="D108" s="252" t="s">
        <v>120</v>
      </c>
      <c r="E108" s="252"/>
      <c r="F108" s="252"/>
      <c r="G108" s="252"/>
      <c r="H108" s="252"/>
      <c r="I108" s="78"/>
      <c r="J108" s="252" t="s">
        <v>121</v>
      </c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37">
        <f>'SO 302.2 - Kanalizační př...'!J30</f>
        <v>0</v>
      </c>
      <c r="AH108" s="238"/>
      <c r="AI108" s="238"/>
      <c r="AJ108" s="238"/>
      <c r="AK108" s="238"/>
      <c r="AL108" s="238"/>
      <c r="AM108" s="238"/>
      <c r="AN108" s="237">
        <f t="shared" si="0"/>
        <v>0</v>
      </c>
      <c r="AO108" s="238"/>
      <c r="AP108" s="238"/>
      <c r="AQ108" s="79" t="s">
        <v>80</v>
      </c>
      <c r="AR108" s="76"/>
      <c r="AS108" s="80">
        <v>0</v>
      </c>
      <c r="AT108" s="81">
        <f t="shared" si="1"/>
        <v>0</v>
      </c>
      <c r="AU108" s="82">
        <f>'SO 302.2 - Kanalizační př...'!P127</f>
        <v>0</v>
      </c>
      <c r="AV108" s="81">
        <f>'SO 302.2 - Kanalizační př...'!J33</f>
        <v>0</v>
      </c>
      <c r="AW108" s="81">
        <f>'SO 302.2 - Kanalizační př...'!J34</f>
        <v>0</v>
      </c>
      <c r="AX108" s="81">
        <f>'SO 302.2 - Kanalizační př...'!J35</f>
        <v>0</v>
      </c>
      <c r="AY108" s="81">
        <f>'SO 302.2 - Kanalizační př...'!J36</f>
        <v>0</v>
      </c>
      <c r="AZ108" s="81">
        <f>'SO 302.2 - Kanalizační př...'!F33</f>
        <v>0</v>
      </c>
      <c r="BA108" s="81">
        <f>'SO 302.2 - Kanalizační př...'!F34</f>
        <v>0</v>
      </c>
      <c r="BB108" s="81">
        <f>'SO 302.2 - Kanalizační př...'!F35</f>
        <v>0</v>
      </c>
      <c r="BC108" s="81">
        <f>'SO 302.2 - Kanalizační př...'!F36</f>
        <v>0</v>
      </c>
      <c r="BD108" s="83">
        <f>'SO 302.2 - Kanalizační př...'!F37</f>
        <v>0</v>
      </c>
      <c r="BT108" s="84" t="s">
        <v>81</v>
      </c>
      <c r="BV108" s="84" t="s">
        <v>75</v>
      </c>
      <c r="BW108" s="84" t="s">
        <v>122</v>
      </c>
      <c r="BX108" s="84" t="s">
        <v>4</v>
      </c>
      <c r="CL108" s="84" t="s">
        <v>1</v>
      </c>
      <c r="CM108" s="84" t="s">
        <v>83</v>
      </c>
    </row>
    <row r="109" spans="1:91" s="6" customFormat="1" ht="16.5" customHeight="1">
      <c r="A109" s="75" t="s">
        <v>77</v>
      </c>
      <c r="B109" s="76"/>
      <c r="C109" s="77"/>
      <c r="D109" s="252" t="s">
        <v>123</v>
      </c>
      <c r="E109" s="252"/>
      <c r="F109" s="252"/>
      <c r="G109" s="252"/>
      <c r="H109" s="252"/>
      <c r="I109" s="78"/>
      <c r="J109" s="252" t="s">
        <v>124</v>
      </c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37">
        <f>'SO 303 - Vodovody'!J30</f>
        <v>0</v>
      </c>
      <c r="AH109" s="238"/>
      <c r="AI109" s="238"/>
      <c r="AJ109" s="238"/>
      <c r="AK109" s="238"/>
      <c r="AL109" s="238"/>
      <c r="AM109" s="238"/>
      <c r="AN109" s="237">
        <f t="shared" si="0"/>
        <v>0</v>
      </c>
      <c r="AO109" s="238"/>
      <c r="AP109" s="238"/>
      <c r="AQ109" s="79" t="s">
        <v>80</v>
      </c>
      <c r="AR109" s="76"/>
      <c r="AS109" s="80">
        <v>0</v>
      </c>
      <c r="AT109" s="81">
        <f t="shared" si="1"/>
        <v>0</v>
      </c>
      <c r="AU109" s="82">
        <f>'SO 303 - Vodovody'!P130</f>
        <v>0</v>
      </c>
      <c r="AV109" s="81">
        <f>'SO 303 - Vodovody'!J33</f>
        <v>0</v>
      </c>
      <c r="AW109" s="81">
        <f>'SO 303 - Vodovody'!J34</f>
        <v>0</v>
      </c>
      <c r="AX109" s="81">
        <f>'SO 303 - Vodovody'!J35</f>
        <v>0</v>
      </c>
      <c r="AY109" s="81">
        <f>'SO 303 - Vodovody'!J36</f>
        <v>0</v>
      </c>
      <c r="AZ109" s="81">
        <f>'SO 303 - Vodovody'!F33</f>
        <v>0</v>
      </c>
      <c r="BA109" s="81">
        <f>'SO 303 - Vodovody'!F34</f>
        <v>0</v>
      </c>
      <c r="BB109" s="81">
        <f>'SO 303 - Vodovody'!F35</f>
        <v>0</v>
      </c>
      <c r="BC109" s="81">
        <f>'SO 303 - Vodovody'!F36</f>
        <v>0</v>
      </c>
      <c r="BD109" s="83">
        <f>'SO 303 - Vodovody'!F37</f>
        <v>0</v>
      </c>
      <c r="BT109" s="84" t="s">
        <v>81</v>
      </c>
      <c r="BV109" s="84" t="s">
        <v>75</v>
      </c>
      <c r="BW109" s="84" t="s">
        <v>125</v>
      </c>
      <c r="BX109" s="84" t="s">
        <v>4</v>
      </c>
      <c r="CL109" s="84" t="s">
        <v>1</v>
      </c>
      <c r="CM109" s="84" t="s">
        <v>83</v>
      </c>
    </row>
    <row r="110" spans="1:91" s="6" customFormat="1" ht="24.75" customHeight="1">
      <c r="A110" s="75" t="s">
        <v>77</v>
      </c>
      <c r="B110" s="76"/>
      <c r="C110" s="77"/>
      <c r="D110" s="252" t="s">
        <v>126</v>
      </c>
      <c r="E110" s="252"/>
      <c r="F110" s="252"/>
      <c r="G110" s="252"/>
      <c r="H110" s="252"/>
      <c r="I110" s="78"/>
      <c r="J110" s="252" t="s">
        <v>127</v>
      </c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37">
        <f>'SO 304.1 - Vodovodní příp...'!J30</f>
        <v>0</v>
      </c>
      <c r="AH110" s="238"/>
      <c r="AI110" s="238"/>
      <c r="AJ110" s="238"/>
      <c r="AK110" s="238"/>
      <c r="AL110" s="238"/>
      <c r="AM110" s="238"/>
      <c r="AN110" s="237">
        <f t="shared" si="0"/>
        <v>0</v>
      </c>
      <c r="AO110" s="238"/>
      <c r="AP110" s="238"/>
      <c r="AQ110" s="79" t="s">
        <v>80</v>
      </c>
      <c r="AR110" s="76"/>
      <c r="AS110" s="80">
        <v>0</v>
      </c>
      <c r="AT110" s="81">
        <f t="shared" si="1"/>
        <v>0</v>
      </c>
      <c r="AU110" s="82">
        <f>'SO 304.1 - Vodovodní příp...'!P127</f>
        <v>0</v>
      </c>
      <c r="AV110" s="81">
        <f>'SO 304.1 - Vodovodní příp...'!J33</f>
        <v>0</v>
      </c>
      <c r="AW110" s="81">
        <f>'SO 304.1 - Vodovodní příp...'!J34</f>
        <v>0</v>
      </c>
      <c r="AX110" s="81">
        <f>'SO 304.1 - Vodovodní příp...'!J35</f>
        <v>0</v>
      </c>
      <c r="AY110" s="81">
        <f>'SO 304.1 - Vodovodní příp...'!J36</f>
        <v>0</v>
      </c>
      <c r="AZ110" s="81">
        <f>'SO 304.1 - Vodovodní příp...'!F33</f>
        <v>0</v>
      </c>
      <c r="BA110" s="81">
        <f>'SO 304.1 - Vodovodní příp...'!F34</f>
        <v>0</v>
      </c>
      <c r="BB110" s="81">
        <f>'SO 304.1 - Vodovodní příp...'!F35</f>
        <v>0</v>
      </c>
      <c r="BC110" s="81">
        <f>'SO 304.1 - Vodovodní příp...'!F36</f>
        <v>0</v>
      </c>
      <c r="BD110" s="83">
        <f>'SO 304.1 - Vodovodní příp...'!F37</f>
        <v>0</v>
      </c>
      <c r="BT110" s="84" t="s">
        <v>81</v>
      </c>
      <c r="BV110" s="84" t="s">
        <v>75</v>
      </c>
      <c r="BW110" s="84" t="s">
        <v>128</v>
      </c>
      <c r="BX110" s="84" t="s">
        <v>4</v>
      </c>
      <c r="CL110" s="84" t="s">
        <v>1</v>
      </c>
      <c r="CM110" s="84" t="s">
        <v>83</v>
      </c>
    </row>
    <row r="111" spans="1:91" s="6" customFormat="1" ht="24.75" customHeight="1">
      <c r="A111" s="75" t="s">
        <v>77</v>
      </c>
      <c r="B111" s="76"/>
      <c r="C111" s="77"/>
      <c r="D111" s="252" t="s">
        <v>129</v>
      </c>
      <c r="E111" s="252"/>
      <c r="F111" s="252"/>
      <c r="G111" s="252"/>
      <c r="H111" s="252"/>
      <c r="I111" s="78"/>
      <c r="J111" s="252" t="s">
        <v>130</v>
      </c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37">
        <f>'SO 304.2 - Vodovodní příp...'!J30</f>
        <v>0</v>
      </c>
      <c r="AH111" s="238"/>
      <c r="AI111" s="238"/>
      <c r="AJ111" s="238"/>
      <c r="AK111" s="238"/>
      <c r="AL111" s="238"/>
      <c r="AM111" s="238"/>
      <c r="AN111" s="237">
        <f t="shared" si="0"/>
        <v>0</v>
      </c>
      <c r="AO111" s="238"/>
      <c r="AP111" s="238"/>
      <c r="AQ111" s="79" t="s">
        <v>80</v>
      </c>
      <c r="AR111" s="76"/>
      <c r="AS111" s="80">
        <v>0</v>
      </c>
      <c r="AT111" s="81">
        <f t="shared" si="1"/>
        <v>0</v>
      </c>
      <c r="AU111" s="82">
        <f>'SO 304.2 - Vodovodní příp...'!P129</f>
        <v>0</v>
      </c>
      <c r="AV111" s="81">
        <f>'SO 304.2 - Vodovodní příp...'!J33</f>
        <v>0</v>
      </c>
      <c r="AW111" s="81">
        <f>'SO 304.2 - Vodovodní příp...'!J34</f>
        <v>0</v>
      </c>
      <c r="AX111" s="81">
        <f>'SO 304.2 - Vodovodní příp...'!J35</f>
        <v>0</v>
      </c>
      <c r="AY111" s="81">
        <f>'SO 304.2 - Vodovodní příp...'!J36</f>
        <v>0</v>
      </c>
      <c r="AZ111" s="81">
        <f>'SO 304.2 - Vodovodní příp...'!F33</f>
        <v>0</v>
      </c>
      <c r="BA111" s="81">
        <f>'SO 304.2 - Vodovodní příp...'!F34</f>
        <v>0</v>
      </c>
      <c r="BB111" s="81">
        <f>'SO 304.2 - Vodovodní příp...'!F35</f>
        <v>0</v>
      </c>
      <c r="BC111" s="81">
        <f>'SO 304.2 - Vodovodní příp...'!F36</f>
        <v>0</v>
      </c>
      <c r="BD111" s="83">
        <f>'SO 304.2 - Vodovodní příp...'!F37</f>
        <v>0</v>
      </c>
      <c r="BT111" s="84" t="s">
        <v>81</v>
      </c>
      <c r="BV111" s="84" t="s">
        <v>75</v>
      </c>
      <c r="BW111" s="84" t="s">
        <v>131</v>
      </c>
      <c r="BX111" s="84" t="s">
        <v>4</v>
      </c>
      <c r="CL111" s="84" t="s">
        <v>1</v>
      </c>
      <c r="CM111" s="84" t="s">
        <v>83</v>
      </c>
    </row>
    <row r="112" spans="1:91" s="6" customFormat="1" ht="16.5" customHeight="1">
      <c r="A112" s="75" t="s">
        <v>77</v>
      </c>
      <c r="B112" s="76"/>
      <c r="C112" s="77"/>
      <c r="D112" s="252" t="s">
        <v>132</v>
      </c>
      <c r="E112" s="252"/>
      <c r="F112" s="252"/>
      <c r="G112" s="252"/>
      <c r="H112" s="252"/>
      <c r="I112" s="78"/>
      <c r="J112" s="252" t="s">
        <v>133</v>
      </c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37">
        <f>'SO 403 - Přípojka NN, kašna'!J30</f>
        <v>0</v>
      </c>
      <c r="AH112" s="238"/>
      <c r="AI112" s="238"/>
      <c r="AJ112" s="238"/>
      <c r="AK112" s="238"/>
      <c r="AL112" s="238"/>
      <c r="AM112" s="238"/>
      <c r="AN112" s="237">
        <f t="shared" si="0"/>
        <v>0</v>
      </c>
      <c r="AO112" s="238"/>
      <c r="AP112" s="238"/>
      <c r="AQ112" s="79" t="s">
        <v>80</v>
      </c>
      <c r="AR112" s="76"/>
      <c r="AS112" s="80">
        <v>0</v>
      </c>
      <c r="AT112" s="81">
        <f t="shared" si="1"/>
        <v>0</v>
      </c>
      <c r="AU112" s="82">
        <f>'SO 403 - Přípojka NN, kašna'!P121</f>
        <v>0</v>
      </c>
      <c r="AV112" s="81">
        <f>'SO 403 - Přípojka NN, kašna'!J33</f>
        <v>0</v>
      </c>
      <c r="AW112" s="81">
        <f>'SO 403 - Přípojka NN, kašna'!J34</f>
        <v>0</v>
      </c>
      <c r="AX112" s="81">
        <f>'SO 403 - Přípojka NN, kašna'!J35</f>
        <v>0</v>
      </c>
      <c r="AY112" s="81">
        <f>'SO 403 - Přípojka NN, kašna'!J36</f>
        <v>0</v>
      </c>
      <c r="AZ112" s="81">
        <f>'SO 403 - Přípojka NN, kašna'!F33</f>
        <v>0</v>
      </c>
      <c r="BA112" s="81">
        <f>'SO 403 - Přípojka NN, kašna'!F34</f>
        <v>0</v>
      </c>
      <c r="BB112" s="81">
        <f>'SO 403 - Přípojka NN, kašna'!F35</f>
        <v>0</v>
      </c>
      <c r="BC112" s="81">
        <f>'SO 403 - Přípojka NN, kašna'!F36</f>
        <v>0</v>
      </c>
      <c r="BD112" s="83">
        <f>'SO 403 - Přípojka NN, kašna'!F37</f>
        <v>0</v>
      </c>
      <c r="BT112" s="84" t="s">
        <v>81</v>
      </c>
      <c r="BV112" s="84" t="s">
        <v>75</v>
      </c>
      <c r="BW112" s="84" t="s">
        <v>134</v>
      </c>
      <c r="BX112" s="84" t="s">
        <v>4</v>
      </c>
      <c r="CL112" s="84" t="s">
        <v>1</v>
      </c>
      <c r="CM112" s="84" t="s">
        <v>83</v>
      </c>
    </row>
    <row r="113" spans="1:91" s="6" customFormat="1" ht="16.5" customHeight="1">
      <c r="A113" s="75" t="s">
        <v>77</v>
      </c>
      <c r="B113" s="76"/>
      <c r="C113" s="77"/>
      <c r="D113" s="252" t="s">
        <v>135</v>
      </c>
      <c r="E113" s="252"/>
      <c r="F113" s="252"/>
      <c r="G113" s="252"/>
      <c r="H113" s="252"/>
      <c r="I113" s="78"/>
      <c r="J113" s="252" t="s">
        <v>136</v>
      </c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37">
        <f>'SO 431 - Veřejné osvětlen...'!J30</f>
        <v>0</v>
      </c>
      <c r="AH113" s="238"/>
      <c r="AI113" s="238"/>
      <c r="AJ113" s="238"/>
      <c r="AK113" s="238"/>
      <c r="AL113" s="238"/>
      <c r="AM113" s="238"/>
      <c r="AN113" s="237">
        <f t="shared" si="0"/>
        <v>0</v>
      </c>
      <c r="AO113" s="238"/>
      <c r="AP113" s="238"/>
      <c r="AQ113" s="79" t="s">
        <v>80</v>
      </c>
      <c r="AR113" s="76"/>
      <c r="AS113" s="80">
        <v>0</v>
      </c>
      <c r="AT113" s="81">
        <f t="shared" si="1"/>
        <v>0</v>
      </c>
      <c r="AU113" s="82">
        <f>'SO 431 - Veřejné osvětlen...'!P121</f>
        <v>0</v>
      </c>
      <c r="AV113" s="81">
        <f>'SO 431 - Veřejné osvětlen...'!J33</f>
        <v>0</v>
      </c>
      <c r="AW113" s="81">
        <f>'SO 431 - Veřejné osvětlen...'!J34</f>
        <v>0</v>
      </c>
      <c r="AX113" s="81">
        <f>'SO 431 - Veřejné osvětlen...'!J35</f>
        <v>0</v>
      </c>
      <c r="AY113" s="81">
        <f>'SO 431 - Veřejné osvětlen...'!J36</f>
        <v>0</v>
      </c>
      <c r="AZ113" s="81">
        <f>'SO 431 - Veřejné osvětlen...'!F33</f>
        <v>0</v>
      </c>
      <c r="BA113" s="81">
        <f>'SO 431 - Veřejné osvětlen...'!F34</f>
        <v>0</v>
      </c>
      <c r="BB113" s="81">
        <f>'SO 431 - Veřejné osvětlen...'!F35</f>
        <v>0</v>
      </c>
      <c r="BC113" s="81">
        <f>'SO 431 - Veřejné osvětlen...'!F36</f>
        <v>0</v>
      </c>
      <c r="BD113" s="83">
        <f>'SO 431 - Veřejné osvětlen...'!F37</f>
        <v>0</v>
      </c>
      <c r="BT113" s="84" t="s">
        <v>81</v>
      </c>
      <c r="BV113" s="84" t="s">
        <v>75</v>
      </c>
      <c r="BW113" s="84" t="s">
        <v>137</v>
      </c>
      <c r="BX113" s="84" t="s">
        <v>4</v>
      </c>
      <c r="CL113" s="84" t="s">
        <v>1</v>
      </c>
      <c r="CM113" s="84" t="s">
        <v>83</v>
      </c>
    </row>
    <row r="114" spans="1:91" s="6" customFormat="1" ht="16.5" customHeight="1">
      <c r="A114" s="75" t="s">
        <v>77</v>
      </c>
      <c r="B114" s="76"/>
      <c r="C114" s="77"/>
      <c r="D114" s="252" t="s">
        <v>138</v>
      </c>
      <c r="E114" s="252"/>
      <c r="F114" s="252"/>
      <c r="G114" s="252"/>
      <c r="H114" s="252"/>
      <c r="I114" s="78"/>
      <c r="J114" s="252" t="s">
        <v>139</v>
      </c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37">
        <f>'SO 432 - Veřejné osvětlen...'!J30</f>
        <v>0</v>
      </c>
      <c r="AH114" s="238"/>
      <c r="AI114" s="238"/>
      <c r="AJ114" s="238"/>
      <c r="AK114" s="238"/>
      <c r="AL114" s="238"/>
      <c r="AM114" s="238"/>
      <c r="AN114" s="237">
        <f t="shared" si="0"/>
        <v>0</v>
      </c>
      <c r="AO114" s="238"/>
      <c r="AP114" s="238"/>
      <c r="AQ114" s="79" t="s">
        <v>80</v>
      </c>
      <c r="AR114" s="76"/>
      <c r="AS114" s="80">
        <v>0</v>
      </c>
      <c r="AT114" s="81">
        <f t="shared" si="1"/>
        <v>0</v>
      </c>
      <c r="AU114" s="82">
        <f>'SO 432 - Veřejné osvětlen...'!P121</f>
        <v>0</v>
      </c>
      <c r="AV114" s="81">
        <f>'SO 432 - Veřejné osvětlen...'!J33</f>
        <v>0</v>
      </c>
      <c r="AW114" s="81">
        <f>'SO 432 - Veřejné osvětlen...'!J34</f>
        <v>0</v>
      </c>
      <c r="AX114" s="81">
        <f>'SO 432 - Veřejné osvětlen...'!J35</f>
        <v>0</v>
      </c>
      <c r="AY114" s="81">
        <f>'SO 432 - Veřejné osvětlen...'!J36</f>
        <v>0</v>
      </c>
      <c r="AZ114" s="81">
        <f>'SO 432 - Veřejné osvětlen...'!F33</f>
        <v>0</v>
      </c>
      <c r="BA114" s="81">
        <f>'SO 432 - Veřejné osvětlen...'!F34</f>
        <v>0</v>
      </c>
      <c r="BB114" s="81">
        <f>'SO 432 - Veřejné osvětlen...'!F35</f>
        <v>0</v>
      </c>
      <c r="BC114" s="81">
        <f>'SO 432 - Veřejné osvětlen...'!F36</f>
        <v>0</v>
      </c>
      <c r="BD114" s="83">
        <f>'SO 432 - Veřejné osvětlen...'!F37</f>
        <v>0</v>
      </c>
      <c r="BT114" s="84" t="s">
        <v>81</v>
      </c>
      <c r="BV114" s="84" t="s">
        <v>75</v>
      </c>
      <c r="BW114" s="84" t="s">
        <v>140</v>
      </c>
      <c r="BX114" s="84" t="s">
        <v>4</v>
      </c>
      <c r="CL114" s="84" t="s">
        <v>1</v>
      </c>
      <c r="CM114" s="84" t="s">
        <v>83</v>
      </c>
    </row>
    <row r="115" spans="1:91" s="6" customFormat="1" ht="24.75" customHeight="1">
      <c r="A115" s="75" t="s">
        <v>77</v>
      </c>
      <c r="B115" s="76"/>
      <c r="C115" s="77"/>
      <c r="D115" s="252" t="s">
        <v>141</v>
      </c>
      <c r="E115" s="252"/>
      <c r="F115" s="252"/>
      <c r="G115" s="252"/>
      <c r="H115" s="252"/>
      <c r="I115" s="78"/>
      <c r="J115" s="252" t="s">
        <v>142</v>
      </c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37">
        <f>'SO 433 - Veřejné osvětlen...'!J30</f>
        <v>0</v>
      </c>
      <c r="AH115" s="238"/>
      <c r="AI115" s="238"/>
      <c r="AJ115" s="238"/>
      <c r="AK115" s="238"/>
      <c r="AL115" s="238"/>
      <c r="AM115" s="238"/>
      <c r="AN115" s="237">
        <f t="shared" si="0"/>
        <v>0</v>
      </c>
      <c r="AO115" s="238"/>
      <c r="AP115" s="238"/>
      <c r="AQ115" s="79" t="s">
        <v>80</v>
      </c>
      <c r="AR115" s="76"/>
      <c r="AS115" s="80">
        <v>0</v>
      </c>
      <c r="AT115" s="81">
        <f t="shared" si="1"/>
        <v>0</v>
      </c>
      <c r="AU115" s="82">
        <f>'SO 433 - Veřejné osvětlen...'!P121</f>
        <v>0</v>
      </c>
      <c r="AV115" s="81">
        <f>'SO 433 - Veřejné osvětlen...'!J33</f>
        <v>0</v>
      </c>
      <c r="AW115" s="81">
        <f>'SO 433 - Veřejné osvětlen...'!J34</f>
        <v>0</v>
      </c>
      <c r="AX115" s="81">
        <f>'SO 433 - Veřejné osvětlen...'!J35</f>
        <v>0</v>
      </c>
      <c r="AY115" s="81">
        <f>'SO 433 - Veřejné osvětlen...'!J36</f>
        <v>0</v>
      </c>
      <c r="AZ115" s="81">
        <f>'SO 433 - Veřejné osvětlen...'!F33</f>
        <v>0</v>
      </c>
      <c r="BA115" s="81">
        <f>'SO 433 - Veřejné osvětlen...'!F34</f>
        <v>0</v>
      </c>
      <c r="BB115" s="81">
        <f>'SO 433 - Veřejné osvětlen...'!F35</f>
        <v>0</v>
      </c>
      <c r="BC115" s="81">
        <f>'SO 433 - Veřejné osvětlen...'!F36</f>
        <v>0</v>
      </c>
      <c r="BD115" s="83">
        <f>'SO 433 - Veřejné osvětlen...'!F37</f>
        <v>0</v>
      </c>
      <c r="BT115" s="84" t="s">
        <v>81</v>
      </c>
      <c r="BV115" s="84" t="s">
        <v>75</v>
      </c>
      <c r="BW115" s="84" t="s">
        <v>143</v>
      </c>
      <c r="BX115" s="84" t="s">
        <v>4</v>
      </c>
      <c r="CL115" s="84" t="s">
        <v>1</v>
      </c>
      <c r="CM115" s="84" t="s">
        <v>83</v>
      </c>
    </row>
    <row r="116" spans="1:91" s="6" customFormat="1" ht="16.5" customHeight="1">
      <c r="A116" s="75" t="s">
        <v>77</v>
      </c>
      <c r="B116" s="76"/>
      <c r="C116" s="77"/>
      <c r="D116" s="252" t="s">
        <v>144</v>
      </c>
      <c r="E116" s="252"/>
      <c r="F116" s="252"/>
      <c r="G116" s="252"/>
      <c r="H116" s="252"/>
      <c r="I116" s="78"/>
      <c r="J116" s="252" t="s">
        <v>145</v>
      </c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37">
        <f>'SO 452 - Sdělovací kabely...'!J30</f>
        <v>0</v>
      </c>
      <c r="AH116" s="238"/>
      <c r="AI116" s="238"/>
      <c r="AJ116" s="238"/>
      <c r="AK116" s="238"/>
      <c r="AL116" s="238"/>
      <c r="AM116" s="238"/>
      <c r="AN116" s="237">
        <f t="shared" si="0"/>
        <v>0</v>
      </c>
      <c r="AO116" s="238"/>
      <c r="AP116" s="238"/>
      <c r="AQ116" s="79" t="s">
        <v>80</v>
      </c>
      <c r="AR116" s="76"/>
      <c r="AS116" s="80">
        <v>0</v>
      </c>
      <c r="AT116" s="81">
        <f t="shared" si="1"/>
        <v>0</v>
      </c>
      <c r="AU116" s="82">
        <f>'SO 452 - Sdělovací kabely...'!P118</f>
        <v>0</v>
      </c>
      <c r="AV116" s="81">
        <f>'SO 452 - Sdělovací kabely...'!J33</f>
        <v>0</v>
      </c>
      <c r="AW116" s="81">
        <f>'SO 452 - Sdělovací kabely...'!J34</f>
        <v>0</v>
      </c>
      <c r="AX116" s="81">
        <f>'SO 452 - Sdělovací kabely...'!J35</f>
        <v>0</v>
      </c>
      <c r="AY116" s="81">
        <f>'SO 452 - Sdělovací kabely...'!J36</f>
        <v>0</v>
      </c>
      <c r="AZ116" s="81">
        <f>'SO 452 - Sdělovací kabely...'!F33</f>
        <v>0</v>
      </c>
      <c r="BA116" s="81">
        <f>'SO 452 - Sdělovací kabely...'!F34</f>
        <v>0</v>
      </c>
      <c r="BB116" s="81">
        <f>'SO 452 - Sdělovací kabely...'!F35</f>
        <v>0</v>
      </c>
      <c r="BC116" s="81">
        <f>'SO 452 - Sdělovací kabely...'!F36</f>
        <v>0</v>
      </c>
      <c r="BD116" s="83">
        <f>'SO 452 - Sdělovací kabely...'!F37</f>
        <v>0</v>
      </c>
      <c r="BT116" s="84" t="s">
        <v>81</v>
      </c>
      <c r="BV116" s="84" t="s">
        <v>75</v>
      </c>
      <c r="BW116" s="84" t="s">
        <v>146</v>
      </c>
      <c r="BX116" s="84" t="s">
        <v>4</v>
      </c>
      <c r="CL116" s="84" t="s">
        <v>1</v>
      </c>
      <c r="CM116" s="84" t="s">
        <v>83</v>
      </c>
    </row>
    <row r="117" spans="1:91" s="6" customFormat="1" ht="16.5" customHeight="1">
      <c r="A117" s="75" t="s">
        <v>77</v>
      </c>
      <c r="B117" s="76"/>
      <c r="C117" s="77"/>
      <c r="D117" s="252" t="s">
        <v>147</v>
      </c>
      <c r="E117" s="252"/>
      <c r="F117" s="252"/>
      <c r="G117" s="252"/>
      <c r="H117" s="252"/>
      <c r="I117" s="78"/>
      <c r="J117" s="252" t="s">
        <v>148</v>
      </c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37">
        <f>'SO 453 - Sdělovací kabely...'!J30</f>
        <v>0</v>
      </c>
      <c r="AH117" s="238"/>
      <c r="AI117" s="238"/>
      <c r="AJ117" s="238"/>
      <c r="AK117" s="238"/>
      <c r="AL117" s="238"/>
      <c r="AM117" s="238"/>
      <c r="AN117" s="237">
        <f t="shared" si="0"/>
        <v>0</v>
      </c>
      <c r="AO117" s="238"/>
      <c r="AP117" s="238"/>
      <c r="AQ117" s="79" t="s">
        <v>80</v>
      </c>
      <c r="AR117" s="76"/>
      <c r="AS117" s="80">
        <v>0</v>
      </c>
      <c r="AT117" s="81">
        <f t="shared" si="1"/>
        <v>0</v>
      </c>
      <c r="AU117" s="82">
        <f>'SO 453 - Sdělovací kabely...'!P118</f>
        <v>0</v>
      </c>
      <c r="AV117" s="81">
        <f>'SO 453 - Sdělovací kabely...'!J33</f>
        <v>0</v>
      </c>
      <c r="AW117" s="81">
        <f>'SO 453 - Sdělovací kabely...'!J34</f>
        <v>0</v>
      </c>
      <c r="AX117" s="81">
        <f>'SO 453 - Sdělovací kabely...'!J35</f>
        <v>0</v>
      </c>
      <c r="AY117" s="81">
        <f>'SO 453 - Sdělovací kabely...'!J36</f>
        <v>0</v>
      </c>
      <c r="AZ117" s="81">
        <f>'SO 453 - Sdělovací kabely...'!F33</f>
        <v>0</v>
      </c>
      <c r="BA117" s="81">
        <f>'SO 453 - Sdělovací kabely...'!F34</f>
        <v>0</v>
      </c>
      <c r="BB117" s="81">
        <f>'SO 453 - Sdělovací kabely...'!F35</f>
        <v>0</v>
      </c>
      <c r="BC117" s="81">
        <f>'SO 453 - Sdělovací kabely...'!F36</f>
        <v>0</v>
      </c>
      <c r="BD117" s="83">
        <f>'SO 453 - Sdělovací kabely...'!F37</f>
        <v>0</v>
      </c>
      <c r="BT117" s="84" t="s">
        <v>81</v>
      </c>
      <c r="BV117" s="84" t="s">
        <v>75</v>
      </c>
      <c r="BW117" s="84" t="s">
        <v>149</v>
      </c>
      <c r="BX117" s="84" t="s">
        <v>4</v>
      </c>
      <c r="CL117" s="84" t="s">
        <v>1</v>
      </c>
      <c r="CM117" s="84" t="s">
        <v>83</v>
      </c>
    </row>
    <row r="118" spans="1:91" s="6" customFormat="1" ht="24.75" customHeight="1">
      <c r="A118" s="75" t="s">
        <v>77</v>
      </c>
      <c r="B118" s="76"/>
      <c r="C118" s="77"/>
      <c r="D118" s="252" t="s">
        <v>150</v>
      </c>
      <c r="E118" s="252"/>
      <c r="F118" s="252"/>
      <c r="G118" s="252"/>
      <c r="H118" s="252"/>
      <c r="I118" s="78"/>
      <c r="J118" s="252" t="s">
        <v>151</v>
      </c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37">
        <f>'SO 454 - Sdělovací kabely...'!J30</f>
        <v>0</v>
      </c>
      <c r="AH118" s="238"/>
      <c r="AI118" s="238"/>
      <c r="AJ118" s="238"/>
      <c r="AK118" s="238"/>
      <c r="AL118" s="238"/>
      <c r="AM118" s="238"/>
      <c r="AN118" s="237">
        <f t="shared" si="0"/>
        <v>0</v>
      </c>
      <c r="AO118" s="238"/>
      <c r="AP118" s="238"/>
      <c r="AQ118" s="79" t="s">
        <v>80</v>
      </c>
      <c r="AR118" s="76"/>
      <c r="AS118" s="80">
        <v>0</v>
      </c>
      <c r="AT118" s="81">
        <f t="shared" si="1"/>
        <v>0</v>
      </c>
      <c r="AU118" s="82">
        <f>'SO 454 - Sdělovací kabely...'!P118</f>
        <v>0</v>
      </c>
      <c r="AV118" s="81">
        <f>'SO 454 - Sdělovací kabely...'!J33</f>
        <v>0</v>
      </c>
      <c r="AW118" s="81">
        <f>'SO 454 - Sdělovací kabely...'!J34</f>
        <v>0</v>
      </c>
      <c r="AX118" s="81">
        <f>'SO 454 - Sdělovací kabely...'!J35</f>
        <v>0</v>
      </c>
      <c r="AY118" s="81">
        <f>'SO 454 - Sdělovací kabely...'!J36</f>
        <v>0</v>
      </c>
      <c r="AZ118" s="81">
        <f>'SO 454 - Sdělovací kabely...'!F33</f>
        <v>0</v>
      </c>
      <c r="BA118" s="81">
        <f>'SO 454 - Sdělovací kabely...'!F34</f>
        <v>0</v>
      </c>
      <c r="BB118" s="81">
        <f>'SO 454 - Sdělovací kabely...'!F35</f>
        <v>0</v>
      </c>
      <c r="BC118" s="81">
        <f>'SO 454 - Sdělovací kabely...'!F36</f>
        <v>0</v>
      </c>
      <c r="BD118" s="83">
        <f>'SO 454 - Sdělovací kabely...'!F37</f>
        <v>0</v>
      </c>
      <c r="BT118" s="84" t="s">
        <v>81</v>
      </c>
      <c r="BV118" s="84" t="s">
        <v>75</v>
      </c>
      <c r="BW118" s="84" t="s">
        <v>152</v>
      </c>
      <c r="BX118" s="84" t="s">
        <v>4</v>
      </c>
      <c r="CL118" s="84" t="s">
        <v>1</v>
      </c>
      <c r="CM118" s="84" t="s">
        <v>83</v>
      </c>
    </row>
    <row r="119" spans="1:91" s="6" customFormat="1" ht="16.5" customHeight="1">
      <c r="A119" s="75" t="s">
        <v>77</v>
      </c>
      <c r="B119" s="76"/>
      <c r="C119" s="77"/>
      <c r="D119" s="252" t="s">
        <v>153</v>
      </c>
      <c r="E119" s="252"/>
      <c r="F119" s="252"/>
      <c r="G119" s="252"/>
      <c r="H119" s="252"/>
      <c r="I119" s="78"/>
      <c r="J119" s="252" t="s">
        <v>154</v>
      </c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37">
        <f>'SO 455 - Sdělovací kabely...'!J30</f>
        <v>0</v>
      </c>
      <c r="AH119" s="238"/>
      <c r="AI119" s="238"/>
      <c r="AJ119" s="238"/>
      <c r="AK119" s="238"/>
      <c r="AL119" s="238"/>
      <c r="AM119" s="238"/>
      <c r="AN119" s="237">
        <f t="shared" si="0"/>
        <v>0</v>
      </c>
      <c r="AO119" s="238"/>
      <c r="AP119" s="238"/>
      <c r="AQ119" s="79" t="s">
        <v>80</v>
      </c>
      <c r="AR119" s="76"/>
      <c r="AS119" s="80">
        <v>0</v>
      </c>
      <c r="AT119" s="81">
        <f t="shared" si="1"/>
        <v>0</v>
      </c>
      <c r="AU119" s="82">
        <f>'SO 455 - Sdělovací kabely...'!P118</f>
        <v>0</v>
      </c>
      <c r="AV119" s="81">
        <f>'SO 455 - Sdělovací kabely...'!J33</f>
        <v>0</v>
      </c>
      <c r="AW119" s="81">
        <f>'SO 455 - Sdělovací kabely...'!J34</f>
        <v>0</v>
      </c>
      <c r="AX119" s="81">
        <f>'SO 455 - Sdělovací kabely...'!J35</f>
        <v>0</v>
      </c>
      <c r="AY119" s="81">
        <f>'SO 455 - Sdělovací kabely...'!J36</f>
        <v>0</v>
      </c>
      <c r="AZ119" s="81">
        <f>'SO 455 - Sdělovací kabely...'!F33</f>
        <v>0</v>
      </c>
      <c r="BA119" s="81">
        <f>'SO 455 - Sdělovací kabely...'!F34</f>
        <v>0</v>
      </c>
      <c r="BB119" s="81">
        <f>'SO 455 - Sdělovací kabely...'!F35</f>
        <v>0</v>
      </c>
      <c r="BC119" s="81">
        <f>'SO 455 - Sdělovací kabely...'!F36</f>
        <v>0</v>
      </c>
      <c r="BD119" s="83">
        <f>'SO 455 - Sdělovací kabely...'!F37</f>
        <v>0</v>
      </c>
      <c r="BT119" s="84" t="s">
        <v>81</v>
      </c>
      <c r="BV119" s="84" t="s">
        <v>75</v>
      </c>
      <c r="BW119" s="84" t="s">
        <v>155</v>
      </c>
      <c r="BX119" s="84" t="s">
        <v>4</v>
      </c>
      <c r="CL119" s="84" t="s">
        <v>1</v>
      </c>
      <c r="CM119" s="84" t="s">
        <v>83</v>
      </c>
    </row>
    <row r="120" spans="1:91" s="6" customFormat="1" ht="16.5" customHeight="1">
      <c r="A120" s="75" t="s">
        <v>77</v>
      </c>
      <c r="B120" s="76"/>
      <c r="C120" s="77"/>
      <c r="D120" s="252" t="s">
        <v>156</v>
      </c>
      <c r="E120" s="252"/>
      <c r="F120" s="252"/>
      <c r="G120" s="252"/>
      <c r="H120" s="252"/>
      <c r="I120" s="78"/>
      <c r="J120" s="252" t="s">
        <v>157</v>
      </c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37">
        <f>'SO 456 - Sdělovací kabely...'!J30</f>
        <v>0</v>
      </c>
      <c r="AH120" s="238"/>
      <c r="AI120" s="238"/>
      <c r="AJ120" s="238"/>
      <c r="AK120" s="238"/>
      <c r="AL120" s="238"/>
      <c r="AM120" s="238"/>
      <c r="AN120" s="237">
        <f t="shared" si="0"/>
        <v>0</v>
      </c>
      <c r="AO120" s="238"/>
      <c r="AP120" s="238"/>
      <c r="AQ120" s="79" t="s">
        <v>80</v>
      </c>
      <c r="AR120" s="76"/>
      <c r="AS120" s="80">
        <v>0</v>
      </c>
      <c r="AT120" s="81">
        <f t="shared" si="1"/>
        <v>0</v>
      </c>
      <c r="AU120" s="82">
        <f>'SO 456 - Sdělovací kabely...'!P118</f>
        <v>0</v>
      </c>
      <c r="AV120" s="81">
        <f>'SO 456 - Sdělovací kabely...'!J33</f>
        <v>0</v>
      </c>
      <c r="AW120" s="81">
        <f>'SO 456 - Sdělovací kabely...'!J34</f>
        <v>0</v>
      </c>
      <c r="AX120" s="81">
        <f>'SO 456 - Sdělovací kabely...'!J35</f>
        <v>0</v>
      </c>
      <c r="AY120" s="81">
        <f>'SO 456 - Sdělovací kabely...'!J36</f>
        <v>0</v>
      </c>
      <c r="AZ120" s="81">
        <f>'SO 456 - Sdělovací kabely...'!F33</f>
        <v>0</v>
      </c>
      <c r="BA120" s="81">
        <f>'SO 456 - Sdělovací kabely...'!F34</f>
        <v>0</v>
      </c>
      <c r="BB120" s="81">
        <f>'SO 456 - Sdělovací kabely...'!F35</f>
        <v>0</v>
      </c>
      <c r="BC120" s="81">
        <f>'SO 456 - Sdělovací kabely...'!F36</f>
        <v>0</v>
      </c>
      <c r="BD120" s="83">
        <f>'SO 456 - Sdělovací kabely...'!F37</f>
        <v>0</v>
      </c>
      <c r="BT120" s="84" t="s">
        <v>81</v>
      </c>
      <c r="BV120" s="84" t="s">
        <v>75</v>
      </c>
      <c r="BW120" s="84" t="s">
        <v>158</v>
      </c>
      <c r="BX120" s="84" t="s">
        <v>4</v>
      </c>
      <c r="CL120" s="84" t="s">
        <v>1</v>
      </c>
      <c r="CM120" s="84" t="s">
        <v>83</v>
      </c>
    </row>
    <row r="121" spans="1:91" s="6" customFormat="1" ht="24.75" customHeight="1">
      <c r="A121" s="75" t="s">
        <v>77</v>
      </c>
      <c r="B121" s="76"/>
      <c r="C121" s="77"/>
      <c r="D121" s="252" t="s">
        <v>159</v>
      </c>
      <c r="E121" s="252"/>
      <c r="F121" s="252"/>
      <c r="G121" s="252"/>
      <c r="H121" s="252"/>
      <c r="I121" s="78"/>
      <c r="J121" s="252" t="s">
        <v>160</v>
      </c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37">
        <f>'SO 457 - Sdělovací kabely...'!J30</f>
        <v>0</v>
      </c>
      <c r="AH121" s="238"/>
      <c r="AI121" s="238"/>
      <c r="AJ121" s="238"/>
      <c r="AK121" s="238"/>
      <c r="AL121" s="238"/>
      <c r="AM121" s="238"/>
      <c r="AN121" s="237">
        <f t="shared" si="0"/>
        <v>0</v>
      </c>
      <c r="AO121" s="238"/>
      <c r="AP121" s="238"/>
      <c r="AQ121" s="79" t="s">
        <v>80</v>
      </c>
      <c r="AR121" s="76"/>
      <c r="AS121" s="80">
        <v>0</v>
      </c>
      <c r="AT121" s="81">
        <f t="shared" si="1"/>
        <v>0</v>
      </c>
      <c r="AU121" s="82">
        <f>'SO 457 - Sdělovací kabely...'!P118</f>
        <v>0</v>
      </c>
      <c r="AV121" s="81">
        <f>'SO 457 - Sdělovací kabely...'!J33</f>
        <v>0</v>
      </c>
      <c r="AW121" s="81">
        <f>'SO 457 - Sdělovací kabely...'!J34</f>
        <v>0</v>
      </c>
      <c r="AX121" s="81">
        <f>'SO 457 - Sdělovací kabely...'!J35</f>
        <v>0</v>
      </c>
      <c r="AY121" s="81">
        <f>'SO 457 - Sdělovací kabely...'!J36</f>
        <v>0</v>
      </c>
      <c r="AZ121" s="81">
        <f>'SO 457 - Sdělovací kabely...'!F33</f>
        <v>0</v>
      </c>
      <c r="BA121" s="81">
        <f>'SO 457 - Sdělovací kabely...'!F34</f>
        <v>0</v>
      </c>
      <c r="BB121" s="81">
        <f>'SO 457 - Sdělovací kabely...'!F35</f>
        <v>0</v>
      </c>
      <c r="BC121" s="81">
        <f>'SO 457 - Sdělovací kabely...'!F36</f>
        <v>0</v>
      </c>
      <c r="BD121" s="83">
        <f>'SO 457 - Sdělovací kabely...'!F37</f>
        <v>0</v>
      </c>
      <c r="BT121" s="84" t="s">
        <v>81</v>
      </c>
      <c r="BV121" s="84" t="s">
        <v>75</v>
      </c>
      <c r="BW121" s="84" t="s">
        <v>161</v>
      </c>
      <c r="BX121" s="84" t="s">
        <v>4</v>
      </c>
      <c r="CL121" s="84" t="s">
        <v>1</v>
      </c>
      <c r="CM121" s="84" t="s">
        <v>83</v>
      </c>
    </row>
    <row r="122" spans="1:91" s="6" customFormat="1" ht="16.5" customHeight="1">
      <c r="A122" s="75" t="s">
        <v>77</v>
      </c>
      <c r="B122" s="76"/>
      <c r="C122" s="77"/>
      <c r="D122" s="252" t="s">
        <v>162</v>
      </c>
      <c r="E122" s="252"/>
      <c r="F122" s="252"/>
      <c r="G122" s="252"/>
      <c r="H122" s="252"/>
      <c r="I122" s="78"/>
      <c r="J122" s="252" t="s">
        <v>163</v>
      </c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37">
        <f>'SO 501 - Plynovod STPE 16...'!J30</f>
        <v>0</v>
      </c>
      <c r="AH122" s="238"/>
      <c r="AI122" s="238"/>
      <c r="AJ122" s="238"/>
      <c r="AK122" s="238"/>
      <c r="AL122" s="238"/>
      <c r="AM122" s="238"/>
      <c r="AN122" s="237">
        <f t="shared" si="0"/>
        <v>0</v>
      </c>
      <c r="AO122" s="238"/>
      <c r="AP122" s="238"/>
      <c r="AQ122" s="79" t="s">
        <v>80</v>
      </c>
      <c r="AR122" s="76"/>
      <c r="AS122" s="80">
        <v>0</v>
      </c>
      <c r="AT122" s="81">
        <f t="shared" si="1"/>
        <v>0</v>
      </c>
      <c r="AU122" s="82">
        <f>'SO 501 - Plynovod STPE 16...'!P128</f>
        <v>0</v>
      </c>
      <c r="AV122" s="81">
        <f>'SO 501 - Plynovod STPE 16...'!J33</f>
        <v>0</v>
      </c>
      <c r="AW122" s="81">
        <f>'SO 501 - Plynovod STPE 16...'!J34</f>
        <v>0</v>
      </c>
      <c r="AX122" s="81">
        <f>'SO 501 - Plynovod STPE 16...'!J35</f>
        <v>0</v>
      </c>
      <c r="AY122" s="81">
        <f>'SO 501 - Plynovod STPE 16...'!J36</f>
        <v>0</v>
      </c>
      <c r="AZ122" s="81">
        <f>'SO 501 - Plynovod STPE 16...'!F33</f>
        <v>0</v>
      </c>
      <c r="BA122" s="81">
        <f>'SO 501 - Plynovod STPE 16...'!F34</f>
        <v>0</v>
      </c>
      <c r="BB122" s="81">
        <f>'SO 501 - Plynovod STPE 16...'!F35</f>
        <v>0</v>
      </c>
      <c r="BC122" s="81">
        <f>'SO 501 - Plynovod STPE 16...'!F36</f>
        <v>0</v>
      </c>
      <c r="BD122" s="83">
        <f>'SO 501 - Plynovod STPE 16...'!F37</f>
        <v>0</v>
      </c>
      <c r="BT122" s="84" t="s">
        <v>81</v>
      </c>
      <c r="BV122" s="84" t="s">
        <v>75</v>
      </c>
      <c r="BW122" s="84" t="s">
        <v>164</v>
      </c>
      <c r="BX122" s="84" t="s">
        <v>4</v>
      </c>
      <c r="CL122" s="84" t="s">
        <v>1</v>
      </c>
      <c r="CM122" s="84" t="s">
        <v>83</v>
      </c>
    </row>
    <row r="123" spans="1:91" s="6" customFormat="1" ht="16.5" customHeight="1">
      <c r="A123" s="75" t="s">
        <v>77</v>
      </c>
      <c r="B123" s="76"/>
      <c r="C123" s="77"/>
      <c r="D123" s="252" t="s">
        <v>165</v>
      </c>
      <c r="E123" s="252"/>
      <c r="F123" s="252"/>
      <c r="G123" s="252"/>
      <c r="H123" s="252"/>
      <c r="I123" s="78"/>
      <c r="J123" s="252" t="s">
        <v>166</v>
      </c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37">
        <f>'SO 502 - Plynovod STPE 11...'!J30</f>
        <v>0</v>
      </c>
      <c r="AH123" s="238"/>
      <c r="AI123" s="238"/>
      <c r="AJ123" s="238"/>
      <c r="AK123" s="238"/>
      <c r="AL123" s="238"/>
      <c r="AM123" s="238"/>
      <c r="AN123" s="237">
        <f t="shared" si="0"/>
        <v>0</v>
      </c>
      <c r="AO123" s="238"/>
      <c r="AP123" s="238"/>
      <c r="AQ123" s="79" t="s">
        <v>80</v>
      </c>
      <c r="AR123" s="76"/>
      <c r="AS123" s="80">
        <v>0</v>
      </c>
      <c r="AT123" s="81">
        <f t="shared" si="1"/>
        <v>0</v>
      </c>
      <c r="AU123" s="82">
        <f>'SO 502 - Plynovod STPE 11...'!P128</f>
        <v>0</v>
      </c>
      <c r="AV123" s="81">
        <f>'SO 502 - Plynovod STPE 11...'!J33</f>
        <v>0</v>
      </c>
      <c r="AW123" s="81">
        <f>'SO 502 - Plynovod STPE 11...'!J34</f>
        <v>0</v>
      </c>
      <c r="AX123" s="81">
        <f>'SO 502 - Plynovod STPE 11...'!J35</f>
        <v>0</v>
      </c>
      <c r="AY123" s="81">
        <f>'SO 502 - Plynovod STPE 11...'!J36</f>
        <v>0</v>
      </c>
      <c r="AZ123" s="81">
        <f>'SO 502 - Plynovod STPE 11...'!F33</f>
        <v>0</v>
      </c>
      <c r="BA123" s="81">
        <f>'SO 502 - Plynovod STPE 11...'!F34</f>
        <v>0</v>
      </c>
      <c r="BB123" s="81">
        <f>'SO 502 - Plynovod STPE 11...'!F35</f>
        <v>0</v>
      </c>
      <c r="BC123" s="81">
        <f>'SO 502 - Plynovod STPE 11...'!F36</f>
        <v>0</v>
      </c>
      <c r="BD123" s="83">
        <f>'SO 502 - Plynovod STPE 11...'!F37</f>
        <v>0</v>
      </c>
      <c r="BT123" s="84" t="s">
        <v>81</v>
      </c>
      <c r="BV123" s="84" t="s">
        <v>75</v>
      </c>
      <c r="BW123" s="84" t="s">
        <v>167</v>
      </c>
      <c r="BX123" s="84" t="s">
        <v>4</v>
      </c>
      <c r="CL123" s="84" t="s">
        <v>1</v>
      </c>
      <c r="CM123" s="84" t="s">
        <v>83</v>
      </c>
    </row>
    <row r="124" spans="1:91" s="6" customFormat="1" ht="16.5" customHeight="1">
      <c r="A124" s="75" t="s">
        <v>77</v>
      </c>
      <c r="B124" s="76"/>
      <c r="C124" s="77"/>
      <c r="D124" s="252" t="s">
        <v>168</v>
      </c>
      <c r="E124" s="252"/>
      <c r="F124" s="252"/>
      <c r="G124" s="252"/>
      <c r="H124" s="252"/>
      <c r="I124" s="78"/>
      <c r="J124" s="252" t="s">
        <v>169</v>
      </c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37">
        <f>'SO 661 - Tramvajová trať'!J30</f>
        <v>0</v>
      </c>
      <c r="AH124" s="238"/>
      <c r="AI124" s="238"/>
      <c r="AJ124" s="238"/>
      <c r="AK124" s="238"/>
      <c r="AL124" s="238"/>
      <c r="AM124" s="238"/>
      <c r="AN124" s="237">
        <f t="shared" si="0"/>
        <v>0</v>
      </c>
      <c r="AO124" s="238"/>
      <c r="AP124" s="238"/>
      <c r="AQ124" s="79" t="s">
        <v>80</v>
      </c>
      <c r="AR124" s="76"/>
      <c r="AS124" s="80">
        <v>0</v>
      </c>
      <c r="AT124" s="81">
        <f t="shared" si="1"/>
        <v>0</v>
      </c>
      <c r="AU124" s="82">
        <f>'SO 661 - Tramvajová trať'!P130</f>
        <v>0</v>
      </c>
      <c r="AV124" s="81">
        <f>'SO 661 - Tramvajová trať'!J33</f>
        <v>0</v>
      </c>
      <c r="AW124" s="81">
        <f>'SO 661 - Tramvajová trať'!J34</f>
        <v>0</v>
      </c>
      <c r="AX124" s="81">
        <f>'SO 661 - Tramvajová trať'!J35</f>
        <v>0</v>
      </c>
      <c r="AY124" s="81">
        <f>'SO 661 - Tramvajová trať'!J36</f>
        <v>0</v>
      </c>
      <c r="AZ124" s="81">
        <f>'SO 661 - Tramvajová trať'!F33</f>
        <v>0</v>
      </c>
      <c r="BA124" s="81">
        <f>'SO 661 - Tramvajová trať'!F34</f>
        <v>0</v>
      </c>
      <c r="BB124" s="81">
        <f>'SO 661 - Tramvajová trať'!F35</f>
        <v>0</v>
      </c>
      <c r="BC124" s="81">
        <f>'SO 661 - Tramvajová trať'!F36</f>
        <v>0</v>
      </c>
      <c r="BD124" s="83">
        <f>'SO 661 - Tramvajová trať'!F37</f>
        <v>0</v>
      </c>
      <c r="BT124" s="84" t="s">
        <v>81</v>
      </c>
      <c r="BV124" s="84" t="s">
        <v>75</v>
      </c>
      <c r="BW124" s="84" t="s">
        <v>170</v>
      </c>
      <c r="BX124" s="84" t="s">
        <v>4</v>
      </c>
      <c r="CL124" s="84" t="s">
        <v>1</v>
      </c>
      <c r="CM124" s="84" t="s">
        <v>83</v>
      </c>
    </row>
    <row r="125" spans="1:91" s="6" customFormat="1" ht="24.75" customHeight="1">
      <c r="A125" s="75" t="s">
        <v>77</v>
      </c>
      <c r="B125" s="76"/>
      <c r="C125" s="77"/>
      <c r="D125" s="252" t="s">
        <v>171</v>
      </c>
      <c r="E125" s="252"/>
      <c r="F125" s="252"/>
      <c r="G125" s="252"/>
      <c r="H125" s="252"/>
      <c r="I125" s="78"/>
      <c r="J125" s="252" t="s">
        <v>172</v>
      </c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37">
        <f>'SO 662.1 - Tramvajová tra...'!J30</f>
        <v>0</v>
      </c>
      <c r="AH125" s="238"/>
      <c r="AI125" s="238"/>
      <c r="AJ125" s="238"/>
      <c r="AK125" s="238"/>
      <c r="AL125" s="238"/>
      <c r="AM125" s="238"/>
      <c r="AN125" s="237">
        <f t="shared" si="0"/>
        <v>0</v>
      </c>
      <c r="AO125" s="238"/>
      <c r="AP125" s="238"/>
      <c r="AQ125" s="79" t="s">
        <v>80</v>
      </c>
      <c r="AR125" s="76"/>
      <c r="AS125" s="80">
        <v>0</v>
      </c>
      <c r="AT125" s="81">
        <f t="shared" si="1"/>
        <v>0</v>
      </c>
      <c r="AU125" s="82">
        <f>'SO 662.1 - Tramvajová tra...'!P121</f>
        <v>0</v>
      </c>
      <c r="AV125" s="81">
        <f>'SO 662.1 - Tramvajová tra...'!J33</f>
        <v>0</v>
      </c>
      <c r="AW125" s="81">
        <f>'SO 662.1 - Tramvajová tra...'!J34</f>
        <v>0</v>
      </c>
      <c r="AX125" s="81">
        <f>'SO 662.1 - Tramvajová tra...'!J35</f>
        <v>0</v>
      </c>
      <c r="AY125" s="81">
        <f>'SO 662.1 - Tramvajová tra...'!J36</f>
        <v>0</v>
      </c>
      <c r="AZ125" s="81">
        <f>'SO 662.1 - Tramvajová tra...'!F33</f>
        <v>0</v>
      </c>
      <c r="BA125" s="81">
        <f>'SO 662.1 - Tramvajová tra...'!F34</f>
        <v>0</v>
      </c>
      <c r="BB125" s="81">
        <f>'SO 662.1 - Tramvajová tra...'!F35</f>
        <v>0</v>
      </c>
      <c r="BC125" s="81">
        <f>'SO 662.1 - Tramvajová tra...'!F36</f>
        <v>0</v>
      </c>
      <c r="BD125" s="83">
        <f>'SO 662.1 - Tramvajová tra...'!F37</f>
        <v>0</v>
      </c>
      <c r="BT125" s="84" t="s">
        <v>81</v>
      </c>
      <c r="BV125" s="84" t="s">
        <v>75</v>
      </c>
      <c r="BW125" s="84" t="s">
        <v>173</v>
      </c>
      <c r="BX125" s="84" t="s">
        <v>4</v>
      </c>
      <c r="CL125" s="84" t="s">
        <v>1</v>
      </c>
      <c r="CM125" s="84" t="s">
        <v>83</v>
      </c>
    </row>
    <row r="126" spans="1:91" s="6" customFormat="1" ht="24.75" customHeight="1">
      <c r="A126" s="75" t="s">
        <v>77</v>
      </c>
      <c r="B126" s="76"/>
      <c r="C126" s="77"/>
      <c r="D126" s="252" t="s">
        <v>174</v>
      </c>
      <c r="E126" s="252"/>
      <c r="F126" s="252"/>
      <c r="G126" s="252"/>
      <c r="H126" s="252"/>
      <c r="I126" s="78"/>
      <c r="J126" s="252" t="s">
        <v>175</v>
      </c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37">
        <f>'SO 662.2 - Tramvajová tra...'!J30</f>
        <v>0</v>
      </c>
      <c r="AH126" s="238"/>
      <c r="AI126" s="238"/>
      <c r="AJ126" s="238"/>
      <c r="AK126" s="238"/>
      <c r="AL126" s="238"/>
      <c r="AM126" s="238"/>
      <c r="AN126" s="237">
        <f t="shared" si="0"/>
        <v>0</v>
      </c>
      <c r="AO126" s="238"/>
      <c r="AP126" s="238"/>
      <c r="AQ126" s="79" t="s">
        <v>80</v>
      </c>
      <c r="AR126" s="76"/>
      <c r="AS126" s="80">
        <v>0</v>
      </c>
      <c r="AT126" s="81">
        <f t="shared" si="1"/>
        <v>0</v>
      </c>
      <c r="AU126" s="82">
        <f>'SO 662.2 - Tramvajová tra...'!P121</f>
        <v>0</v>
      </c>
      <c r="AV126" s="81">
        <f>'SO 662.2 - Tramvajová tra...'!J33</f>
        <v>0</v>
      </c>
      <c r="AW126" s="81">
        <f>'SO 662.2 - Tramvajová tra...'!J34</f>
        <v>0</v>
      </c>
      <c r="AX126" s="81">
        <f>'SO 662.2 - Tramvajová tra...'!J35</f>
        <v>0</v>
      </c>
      <c r="AY126" s="81">
        <f>'SO 662.2 - Tramvajová tra...'!J36</f>
        <v>0</v>
      </c>
      <c r="AZ126" s="81">
        <f>'SO 662.2 - Tramvajová tra...'!F33</f>
        <v>0</v>
      </c>
      <c r="BA126" s="81">
        <f>'SO 662.2 - Tramvajová tra...'!F34</f>
        <v>0</v>
      </c>
      <c r="BB126" s="81">
        <f>'SO 662.2 - Tramvajová tra...'!F35</f>
        <v>0</v>
      </c>
      <c r="BC126" s="81">
        <f>'SO 662.2 - Tramvajová tra...'!F36</f>
        <v>0</v>
      </c>
      <c r="BD126" s="83">
        <f>'SO 662.2 - Tramvajová tra...'!F37</f>
        <v>0</v>
      </c>
      <c r="BT126" s="84" t="s">
        <v>81</v>
      </c>
      <c r="BV126" s="84" t="s">
        <v>75</v>
      </c>
      <c r="BW126" s="84" t="s">
        <v>176</v>
      </c>
      <c r="BX126" s="84" t="s">
        <v>4</v>
      </c>
      <c r="CL126" s="84" t="s">
        <v>1</v>
      </c>
      <c r="CM126" s="84" t="s">
        <v>83</v>
      </c>
    </row>
    <row r="127" spans="1:91" s="6" customFormat="1" ht="24.75" customHeight="1">
      <c r="A127" s="75" t="s">
        <v>77</v>
      </c>
      <c r="B127" s="76"/>
      <c r="C127" s="77"/>
      <c r="D127" s="252" t="s">
        <v>177</v>
      </c>
      <c r="E127" s="252"/>
      <c r="F127" s="252"/>
      <c r="G127" s="252"/>
      <c r="H127" s="252"/>
      <c r="I127" s="78"/>
      <c r="J127" s="252" t="s">
        <v>178</v>
      </c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37">
        <f>'SO 663 - Tramvajová trať ...'!J30</f>
        <v>0</v>
      </c>
      <c r="AH127" s="238"/>
      <c r="AI127" s="238"/>
      <c r="AJ127" s="238"/>
      <c r="AK127" s="238"/>
      <c r="AL127" s="238"/>
      <c r="AM127" s="238"/>
      <c r="AN127" s="237">
        <f t="shared" si="0"/>
        <v>0</v>
      </c>
      <c r="AO127" s="238"/>
      <c r="AP127" s="238"/>
      <c r="AQ127" s="79" t="s">
        <v>80</v>
      </c>
      <c r="AR127" s="76"/>
      <c r="AS127" s="80">
        <v>0</v>
      </c>
      <c r="AT127" s="81">
        <f t="shared" si="1"/>
        <v>0</v>
      </c>
      <c r="AU127" s="82">
        <f>'SO 663 - Tramvajová trať ...'!P123</f>
        <v>0</v>
      </c>
      <c r="AV127" s="81">
        <f>'SO 663 - Tramvajová trať ...'!J33</f>
        <v>0</v>
      </c>
      <c r="AW127" s="81">
        <f>'SO 663 - Tramvajová trať ...'!J34</f>
        <v>0</v>
      </c>
      <c r="AX127" s="81">
        <f>'SO 663 - Tramvajová trať ...'!J35</f>
        <v>0</v>
      </c>
      <c r="AY127" s="81">
        <f>'SO 663 - Tramvajová trať ...'!J36</f>
        <v>0</v>
      </c>
      <c r="AZ127" s="81">
        <f>'SO 663 - Tramvajová trať ...'!F33</f>
        <v>0</v>
      </c>
      <c r="BA127" s="81">
        <f>'SO 663 - Tramvajová trať ...'!F34</f>
        <v>0</v>
      </c>
      <c r="BB127" s="81">
        <f>'SO 663 - Tramvajová trať ...'!F35</f>
        <v>0</v>
      </c>
      <c r="BC127" s="81">
        <f>'SO 663 - Tramvajová trať ...'!F36</f>
        <v>0</v>
      </c>
      <c r="BD127" s="83">
        <f>'SO 663 - Tramvajová trať ...'!F37</f>
        <v>0</v>
      </c>
      <c r="BT127" s="84" t="s">
        <v>81</v>
      </c>
      <c r="BV127" s="84" t="s">
        <v>75</v>
      </c>
      <c r="BW127" s="84" t="s">
        <v>179</v>
      </c>
      <c r="BX127" s="84" t="s">
        <v>4</v>
      </c>
      <c r="CL127" s="84" t="s">
        <v>1</v>
      </c>
      <c r="CM127" s="84" t="s">
        <v>83</v>
      </c>
    </row>
    <row r="128" spans="1:91" s="6" customFormat="1" ht="16.5" customHeight="1">
      <c r="A128" s="75" t="s">
        <v>77</v>
      </c>
      <c r="B128" s="76"/>
      <c r="C128" s="77"/>
      <c r="D128" s="252" t="s">
        <v>180</v>
      </c>
      <c r="E128" s="252"/>
      <c r="F128" s="252"/>
      <c r="G128" s="252"/>
      <c r="H128" s="252"/>
      <c r="I128" s="78"/>
      <c r="J128" s="252" t="s">
        <v>181</v>
      </c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37">
        <f>'SO 664 - Trolejové vedení'!J30</f>
        <v>0</v>
      </c>
      <c r="AH128" s="238"/>
      <c r="AI128" s="238"/>
      <c r="AJ128" s="238"/>
      <c r="AK128" s="238"/>
      <c r="AL128" s="238"/>
      <c r="AM128" s="238"/>
      <c r="AN128" s="237">
        <f t="shared" si="0"/>
        <v>0</v>
      </c>
      <c r="AO128" s="238"/>
      <c r="AP128" s="238"/>
      <c r="AQ128" s="79" t="s">
        <v>80</v>
      </c>
      <c r="AR128" s="76"/>
      <c r="AS128" s="80">
        <v>0</v>
      </c>
      <c r="AT128" s="81">
        <f t="shared" si="1"/>
        <v>0</v>
      </c>
      <c r="AU128" s="82">
        <f>'SO 664 - Trolejové vedení'!P116</f>
        <v>0</v>
      </c>
      <c r="AV128" s="81">
        <f>'SO 664 - Trolejové vedení'!J33</f>
        <v>0</v>
      </c>
      <c r="AW128" s="81">
        <f>'SO 664 - Trolejové vedení'!J34</f>
        <v>0</v>
      </c>
      <c r="AX128" s="81">
        <f>'SO 664 - Trolejové vedení'!J35</f>
        <v>0</v>
      </c>
      <c r="AY128" s="81">
        <f>'SO 664 - Trolejové vedení'!J36</f>
        <v>0</v>
      </c>
      <c r="AZ128" s="81">
        <f>'SO 664 - Trolejové vedení'!F33</f>
        <v>0</v>
      </c>
      <c r="BA128" s="81">
        <f>'SO 664 - Trolejové vedení'!F34</f>
        <v>0</v>
      </c>
      <c r="BB128" s="81">
        <f>'SO 664 - Trolejové vedení'!F35</f>
        <v>0</v>
      </c>
      <c r="BC128" s="81">
        <f>'SO 664 - Trolejové vedení'!F36</f>
        <v>0</v>
      </c>
      <c r="BD128" s="83">
        <f>'SO 664 - Trolejové vedení'!F37</f>
        <v>0</v>
      </c>
      <c r="BT128" s="84" t="s">
        <v>81</v>
      </c>
      <c r="BV128" s="84" t="s">
        <v>75</v>
      </c>
      <c r="BW128" s="84" t="s">
        <v>182</v>
      </c>
      <c r="BX128" s="84" t="s">
        <v>4</v>
      </c>
      <c r="CL128" s="84" t="s">
        <v>1</v>
      </c>
      <c r="CM128" s="84" t="s">
        <v>83</v>
      </c>
    </row>
    <row r="129" spans="1:91" s="6" customFormat="1" ht="24.75" customHeight="1">
      <c r="A129" s="75" t="s">
        <v>77</v>
      </c>
      <c r="B129" s="76"/>
      <c r="C129" s="77"/>
      <c r="D129" s="252" t="s">
        <v>183</v>
      </c>
      <c r="E129" s="252"/>
      <c r="F129" s="252"/>
      <c r="G129" s="252"/>
      <c r="H129" s="252"/>
      <c r="I129" s="78"/>
      <c r="J129" s="252" t="s">
        <v>184</v>
      </c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37">
        <f>'SO 665 - Tramvajová trať ...'!J30</f>
        <v>0</v>
      </c>
      <c r="AH129" s="238"/>
      <c r="AI129" s="238"/>
      <c r="AJ129" s="238"/>
      <c r="AK129" s="238"/>
      <c r="AL129" s="238"/>
      <c r="AM129" s="238"/>
      <c r="AN129" s="237">
        <f t="shared" si="0"/>
        <v>0</v>
      </c>
      <c r="AO129" s="238"/>
      <c r="AP129" s="238"/>
      <c r="AQ129" s="79" t="s">
        <v>80</v>
      </c>
      <c r="AR129" s="76"/>
      <c r="AS129" s="80">
        <v>0</v>
      </c>
      <c r="AT129" s="81">
        <f t="shared" si="1"/>
        <v>0</v>
      </c>
      <c r="AU129" s="82">
        <f>'SO 665 - Tramvajová trať ...'!P121</f>
        <v>0</v>
      </c>
      <c r="AV129" s="81">
        <f>'SO 665 - Tramvajová trať ...'!J33</f>
        <v>0</v>
      </c>
      <c r="AW129" s="81">
        <f>'SO 665 - Tramvajová trať ...'!J34</f>
        <v>0</v>
      </c>
      <c r="AX129" s="81">
        <f>'SO 665 - Tramvajová trať ...'!J35</f>
        <v>0</v>
      </c>
      <c r="AY129" s="81">
        <f>'SO 665 - Tramvajová trať ...'!J36</f>
        <v>0</v>
      </c>
      <c r="AZ129" s="81">
        <f>'SO 665 - Tramvajová trať ...'!F33</f>
        <v>0</v>
      </c>
      <c r="BA129" s="81">
        <f>'SO 665 - Tramvajová trať ...'!F34</f>
        <v>0</v>
      </c>
      <c r="BB129" s="81">
        <f>'SO 665 - Tramvajová trať ...'!F35</f>
        <v>0</v>
      </c>
      <c r="BC129" s="81">
        <f>'SO 665 - Tramvajová trať ...'!F36</f>
        <v>0</v>
      </c>
      <c r="BD129" s="83">
        <f>'SO 665 - Tramvajová trať ...'!F37</f>
        <v>0</v>
      </c>
      <c r="BT129" s="84" t="s">
        <v>81</v>
      </c>
      <c r="BV129" s="84" t="s">
        <v>75</v>
      </c>
      <c r="BW129" s="84" t="s">
        <v>185</v>
      </c>
      <c r="BX129" s="84" t="s">
        <v>4</v>
      </c>
      <c r="CL129" s="84" t="s">
        <v>1</v>
      </c>
      <c r="CM129" s="84" t="s">
        <v>83</v>
      </c>
    </row>
    <row r="130" spans="1:91" s="6" customFormat="1" ht="16.5" customHeight="1">
      <c r="A130" s="75" t="s">
        <v>77</v>
      </c>
      <c r="B130" s="76"/>
      <c r="C130" s="77"/>
      <c r="D130" s="252" t="s">
        <v>186</v>
      </c>
      <c r="E130" s="252"/>
      <c r="F130" s="252"/>
      <c r="G130" s="252"/>
      <c r="H130" s="252"/>
      <c r="I130" s="78"/>
      <c r="J130" s="252" t="s">
        <v>187</v>
      </c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37">
        <f>'SO 666 - Tramvajová trať ...'!J30</f>
        <v>0</v>
      </c>
      <c r="AH130" s="238"/>
      <c r="AI130" s="238"/>
      <c r="AJ130" s="238"/>
      <c r="AK130" s="238"/>
      <c r="AL130" s="238"/>
      <c r="AM130" s="238"/>
      <c r="AN130" s="237">
        <f t="shared" si="0"/>
        <v>0</v>
      </c>
      <c r="AO130" s="238"/>
      <c r="AP130" s="238"/>
      <c r="AQ130" s="79" t="s">
        <v>80</v>
      </c>
      <c r="AR130" s="76"/>
      <c r="AS130" s="80">
        <v>0</v>
      </c>
      <c r="AT130" s="81">
        <f t="shared" si="1"/>
        <v>0</v>
      </c>
      <c r="AU130" s="82">
        <f>'SO 666 - Tramvajová trať ...'!P121</f>
        <v>0</v>
      </c>
      <c r="AV130" s="81">
        <f>'SO 666 - Tramvajová trať ...'!J33</f>
        <v>0</v>
      </c>
      <c r="AW130" s="81">
        <f>'SO 666 - Tramvajová trať ...'!J34</f>
        <v>0</v>
      </c>
      <c r="AX130" s="81">
        <f>'SO 666 - Tramvajová trať ...'!J35</f>
        <v>0</v>
      </c>
      <c r="AY130" s="81">
        <f>'SO 666 - Tramvajová trať ...'!J36</f>
        <v>0</v>
      </c>
      <c r="AZ130" s="81">
        <f>'SO 666 - Tramvajová trať ...'!F33</f>
        <v>0</v>
      </c>
      <c r="BA130" s="81">
        <f>'SO 666 - Tramvajová trať ...'!F34</f>
        <v>0</v>
      </c>
      <c r="BB130" s="81">
        <f>'SO 666 - Tramvajová trať ...'!F35</f>
        <v>0</v>
      </c>
      <c r="BC130" s="81">
        <f>'SO 666 - Tramvajová trať ...'!F36</f>
        <v>0</v>
      </c>
      <c r="BD130" s="83">
        <f>'SO 666 - Tramvajová trať ...'!F37</f>
        <v>0</v>
      </c>
      <c r="BT130" s="84" t="s">
        <v>81</v>
      </c>
      <c r="BV130" s="84" t="s">
        <v>75</v>
      </c>
      <c r="BW130" s="84" t="s">
        <v>188</v>
      </c>
      <c r="BX130" s="84" t="s">
        <v>4</v>
      </c>
      <c r="CL130" s="84" t="s">
        <v>1</v>
      </c>
      <c r="CM130" s="84" t="s">
        <v>83</v>
      </c>
    </row>
    <row r="131" spans="1:91" s="6" customFormat="1" ht="24.75" customHeight="1">
      <c r="A131" s="75" t="s">
        <v>77</v>
      </c>
      <c r="B131" s="76"/>
      <c r="C131" s="77"/>
      <c r="D131" s="252" t="s">
        <v>189</v>
      </c>
      <c r="E131" s="252"/>
      <c r="F131" s="252"/>
      <c r="G131" s="252"/>
      <c r="H131" s="252"/>
      <c r="I131" s="78"/>
      <c r="J131" s="252" t="s">
        <v>190</v>
      </c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37">
        <f>'SO 667 - Tramvajová trať ...'!J30</f>
        <v>0</v>
      </c>
      <c r="AH131" s="238"/>
      <c r="AI131" s="238"/>
      <c r="AJ131" s="238"/>
      <c r="AK131" s="238"/>
      <c r="AL131" s="238"/>
      <c r="AM131" s="238"/>
      <c r="AN131" s="237">
        <f t="shared" si="0"/>
        <v>0</v>
      </c>
      <c r="AO131" s="238"/>
      <c r="AP131" s="238"/>
      <c r="AQ131" s="79" t="s">
        <v>80</v>
      </c>
      <c r="AR131" s="76"/>
      <c r="AS131" s="80">
        <v>0</v>
      </c>
      <c r="AT131" s="81">
        <f t="shared" si="1"/>
        <v>0</v>
      </c>
      <c r="AU131" s="82">
        <f>'SO 667 - Tramvajová trať ...'!P116</f>
        <v>0</v>
      </c>
      <c r="AV131" s="81">
        <f>'SO 667 - Tramvajová trať ...'!J33</f>
        <v>0</v>
      </c>
      <c r="AW131" s="81">
        <f>'SO 667 - Tramvajová trať ...'!J34</f>
        <v>0</v>
      </c>
      <c r="AX131" s="81">
        <f>'SO 667 - Tramvajová trať ...'!J35</f>
        <v>0</v>
      </c>
      <c r="AY131" s="81">
        <f>'SO 667 - Tramvajová trať ...'!J36</f>
        <v>0</v>
      </c>
      <c r="AZ131" s="81">
        <f>'SO 667 - Tramvajová trať ...'!F33</f>
        <v>0</v>
      </c>
      <c r="BA131" s="81">
        <f>'SO 667 - Tramvajová trať ...'!F34</f>
        <v>0</v>
      </c>
      <c r="BB131" s="81">
        <f>'SO 667 - Tramvajová trať ...'!F35</f>
        <v>0</v>
      </c>
      <c r="BC131" s="81">
        <f>'SO 667 - Tramvajová trať ...'!F36</f>
        <v>0</v>
      </c>
      <c r="BD131" s="83">
        <f>'SO 667 - Tramvajová trať ...'!F37</f>
        <v>0</v>
      </c>
      <c r="BT131" s="84" t="s">
        <v>81</v>
      </c>
      <c r="BV131" s="84" t="s">
        <v>75</v>
      </c>
      <c r="BW131" s="84" t="s">
        <v>191</v>
      </c>
      <c r="BX131" s="84" t="s">
        <v>4</v>
      </c>
      <c r="CL131" s="84" t="s">
        <v>1</v>
      </c>
      <c r="CM131" s="84" t="s">
        <v>83</v>
      </c>
    </row>
    <row r="132" spans="1:91" s="6" customFormat="1" ht="16.5" customHeight="1">
      <c r="A132" s="75" t="s">
        <v>77</v>
      </c>
      <c r="B132" s="76"/>
      <c r="C132" s="77"/>
      <c r="D132" s="252" t="s">
        <v>192</v>
      </c>
      <c r="E132" s="252"/>
      <c r="F132" s="252"/>
      <c r="G132" s="252"/>
      <c r="H132" s="252"/>
      <c r="I132" s="78"/>
      <c r="J132" s="252" t="s">
        <v>193</v>
      </c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37">
        <f>'SO 801 - Vegetační úpravy'!J30</f>
        <v>0</v>
      </c>
      <c r="AH132" s="238"/>
      <c r="AI132" s="238"/>
      <c r="AJ132" s="238"/>
      <c r="AK132" s="238"/>
      <c r="AL132" s="238"/>
      <c r="AM132" s="238"/>
      <c r="AN132" s="237">
        <f t="shared" si="0"/>
        <v>0</v>
      </c>
      <c r="AO132" s="238"/>
      <c r="AP132" s="238"/>
      <c r="AQ132" s="79" t="s">
        <v>80</v>
      </c>
      <c r="AR132" s="76"/>
      <c r="AS132" s="80">
        <v>0</v>
      </c>
      <c r="AT132" s="81">
        <f t="shared" si="1"/>
        <v>0</v>
      </c>
      <c r="AU132" s="82">
        <f>'SO 801 - Vegetační úpravy'!P122</f>
        <v>0</v>
      </c>
      <c r="AV132" s="81">
        <f>'SO 801 - Vegetační úpravy'!J33</f>
        <v>0</v>
      </c>
      <c r="AW132" s="81">
        <f>'SO 801 - Vegetační úpravy'!J34</f>
        <v>0</v>
      </c>
      <c r="AX132" s="81">
        <f>'SO 801 - Vegetační úpravy'!J35</f>
        <v>0</v>
      </c>
      <c r="AY132" s="81">
        <f>'SO 801 - Vegetační úpravy'!J36</f>
        <v>0</v>
      </c>
      <c r="AZ132" s="81">
        <f>'SO 801 - Vegetační úpravy'!F33</f>
        <v>0</v>
      </c>
      <c r="BA132" s="81">
        <f>'SO 801 - Vegetační úpravy'!F34</f>
        <v>0</v>
      </c>
      <c r="BB132" s="81">
        <f>'SO 801 - Vegetační úpravy'!F35</f>
        <v>0</v>
      </c>
      <c r="BC132" s="81">
        <f>'SO 801 - Vegetační úpravy'!F36</f>
        <v>0</v>
      </c>
      <c r="BD132" s="83">
        <f>'SO 801 - Vegetační úpravy'!F37</f>
        <v>0</v>
      </c>
      <c r="BT132" s="84" t="s">
        <v>81</v>
      </c>
      <c r="BV132" s="84" t="s">
        <v>75</v>
      </c>
      <c r="BW132" s="84" t="s">
        <v>194</v>
      </c>
      <c r="BX132" s="84" t="s">
        <v>4</v>
      </c>
      <c r="CL132" s="84" t="s">
        <v>1</v>
      </c>
      <c r="CM132" s="84" t="s">
        <v>83</v>
      </c>
    </row>
    <row r="133" spans="1:91" s="6" customFormat="1" ht="16.5" customHeight="1">
      <c r="A133" s="75" t="s">
        <v>77</v>
      </c>
      <c r="B133" s="76"/>
      <c r="C133" s="77"/>
      <c r="D133" s="252" t="s">
        <v>195</v>
      </c>
      <c r="E133" s="252"/>
      <c r="F133" s="252"/>
      <c r="G133" s="252"/>
      <c r="H133" s="252"/>
      <c r="I133" s="78"/>
      <c r="J133" s="252" t="s">
        <v>196</v>
      </c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37">
        <f>'SO 901 - Mobiliář'!J30</f>
        <v>0</v>
      </c>
      <c r="AH133" s="238"/>
      <c r="AI133" s="238"/>
      <c r="AJ133" s="238"/>
      <c r="AK133" s="238"/>
      <c r="AL133" s="238"/>
      <c r="AM133" s="238"/>
      <c r="AN133" s="237">
        <f t="shared" si="0"/>
        <v>0</v>
      </c>
      <c r="AO133" s="238"/>
      <c r="AP133" s="238"/>
      <c r="AQ133" s="79" t="s">
        <v>80</v>
      </c>
      <c r="AR133" s="76"/>
      <c r="AS133" s="80">
        <v>0</v>
      </c>
      <c r="AT133" s="81">
        <f t="shared" si="1"/>
        <v>0</v>
      </c>
      <c r="AU133" s="82">
        <f>'SO 901 - Mobiliář'!P121</f>
        <v>0</v>
      </c>
      <c r="AV133" s="81">
        <f>'SO 901 - Mobiliář'!J33</f>
        <v>0</v>
      </c>
      <c r="AW133" s="81">
        <f>'SO 901 - Mobiliář'!J34</f>
        <v>0</v>
      </c>
      <c r="AX133" s="81">
        <f>'SO 901 - Mobiliář'!J35</f>
        <v>0</v>
      </c>
      <c r="AY133" s="81">
        <f>'SO 901 - Mobiliář'!J36</f>
        <v>0</v>
      </c>
      <c r="AZ133" s="81">
        <f>'SO 901 - Mobiliář'!F33</f>
        <v>0</v>
      </c>
      <c r="BA133" s="81">
        <f>'SO 901 - Mobiliář'!F34</f>
        <v>0</v>
      </c>
      <c r="BB133" s="81">
        <f>'SO 901 - Mobiliář'!F35</f>
        <v>0</v>
      </c>
      <c r="BC133" s="81">
        <f>'SO 901 - Mobiliář'!F36</f>
        <v>0</v>
      </c>
      <c r="BD133" s="83">
        <f>'SO 901 - Mobiliář'!F37</f>
        <v>0</v>
      </c>
      <c r="BT133" s="84" t="s">
        <v>81</v>
      </c>
      <c r="BV133" s="84" t="s">
        <v>75</v>
      </c>
      <c r="BW133" s="84" t="s">
        <v>197</v>
      </c>
      <c r="BX133" s="84" t="s">
        <v>4</v>
      </c>
      <c r="CL133" s="84" t="s">
        <v>1</v>
      </c>
      <c r="CM133" s="84" t="s">
        <v>83</v>
      </c>
    </row>
    <row r="134" spans="1:91" s="6" customFormat="1" ht="24.75" customHeight="1">
      <c r="A134" s="75" t="s">
        <v>77</v>
      </c>
      <c r="B134" s="76"/>
      <c r="C134" s="77"/>
      <c r="D134" s="252" t="s">
        <v>198</v>
      </c>
      <c r="E134" s="252"/>
      <c r="F134" s="252"/>
      <c r="G134" s="252"/>
      <c r="H134" s="252"/>
      <c r="I134" s="78"/>
      <c r="J134" s="252" t="s">
        <v>199</v>
      </c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37">
        <f>'SO 901.1-1 - Kašna stavit...'!J30</f>
        <v>0</v>
      </c>
      <c r="AH134" s="238"/>
      <c r="AI134" s="238"/>
      <c r="AJ134" s="238"/>
      <c r="AK134" s="238"/>
      <c r="AL134" s="238"/>
      <c r="AM134" s="238"/>
      <c r="AN134" s="237">
        <f t="shared" si="0"/>
        <v>0</v>
      </c>
      <c r="AO134" s="238"/>
      <c r="AP134" s="238"/>
      <c r="AQ134" s="79" t="s">
        <v>80</v>
      </c>
      <c r="AR134" s="76"/>
      <c r="AS134" s="80">
        <v>0</v>
      </c>
      <c r="AT134" s="81">
        <f t="shared" si="1"/>
        <v>0</v>
      </c>
      <c r="AU134" s="82">
        <f>'SO 901.1-1 - Kašna stavit...'!P124</f>
        <v>0</v>
      </c>
      <c r="AV134" s="81">
        <f>'SO 901.1-1 - Kašna stavit...'!J33</f>
        <v>0</v>
      </c>
      <c r="AW134" s="81">
        <f>'SO 901.1-1 - Kašna stavit...'!J34</f>
        <v>0</v>
      </c>
      <c r="AX134" s="81">
        <f>'SO 901.1-1 - Kašna stavit...'!J35</f>
        <v>0</v>
      </c>
      <c r="AY134" s="81">
        <f>'SO 901.1-1 - Kašna stavit...'!J36</f>
        <v>0</v>
      </c>
      <c r="AZ134" s="81">
        <f>'SO 901.1-1 - Kašna stavit...'!F33</f>
        <v>0</v>
      </c>
      <c r="BA134" s="81">
        <f>'SO 901.1-1 - Kašna stavit...'!F34</f>
        <v>0</v>
      </c>
      <c r="BB134" s="81">
        <f>'SO 901.1-1 - Kašna stavit...'!F35</f>
        <v>0</v>
      </c>
      <c r="BC134" s="81">
        <f>'SO 901.1-1 - Kašna stavit...'!F36</f>
        <v>0</v>
      </c>
      <c r="BD134" s="83">
        <f>'SO 901.1-1 - Kašna stavit...'!F37</f>
        <v>0</v>
      </c>
      <c r="BT134" s="84" t="s">
        <v>81</v>
      </c>
      <c r="BV134" s="84" t="s">
        <v>75</v>
      </c>
      <c r="BW134" s="84" t="s">
        <v>200</v>
      </c>
      <c r="BX134" s="84" t="s">
        <v>4</v>
      </c>
      <c r="CL134" s="84" t="s">
        <v>1</v>
      </c>
      <c r="CM134" s="84" t="s">
        <v>83</v>
      </c>
    </row>
    <row r="135" spans="1:91" s="6" customFormat="1" ht="24.75" customHeight="1">
      <c r="A135" s="75" t="s">
        <v>77</v>
      </c>
      <c r="B135" s="76"/>
      <c r="C135" s="77"/>
      <c r="D135" s="252" t="s">
        <v>201</v>
      </c>
      <c r="E135" s="252"/>
      <c r="F135" s="252"/>
      <c r="G135" s="252"/>
      <c r="H135" s="252"/>
      <c r="I135" s="78"/>
      <c r="J135" s="252" t="s">
        <v>202</v>
      </c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37">
        <f>'SO 901.1-2 - Kašna stavit...'!J30</f>
        <v>0</v>
      </c>
      <c r="AH135" s="238"/>
      <c r="AI135" s="238"/>
      <c r="AJ135" s="238"/>
      <c r="AK135" s="238"/>
      <c r="AL135" s="238"/>
      <c r="AM135" s="238"/>
      <c r="AN135" s="237">
        <f t="shared" si="0"/>
        <v>0</v>
      </c>
      <c r="AO135" s="238"/>
      <c r="AP135" s="238"/>
      <c r="AQ135" s="79" t="s">
        <v>80</v>
      </c>
      <c r="AR135" s="76"/>
      <c r="AS135" s="85">
        <v>0</v>
      </c>
      <c r="AT135" s="86">
        <f t="shared" si="1"/>
        <v>0</v>
      </c>
      <c r="AU135" s="87">
        <f>'SO 901.1-2 - Kašna stavit...'!P122</f>
        <v>0</v>
      </c>
      <c r="AV135" s="86">
        <f>'SO 901.1-2 - Kašna stavit...'!J33</f>
        <v>0</v>
      </c>
      <c r="AW135" s="86">
        <f>'SO 901.1-2 - Kašna stavit...'!J34</f>
        <v>0</v>
      </c>
      <c r="AX135" s="86">
        <f>'SO 901.1-2 - Kašna stavit...'!J35</f>
        <v>0</v>
      </c>
      <c r="AY135" s="86">
        <f>'SO 901.1-2 - Kašna stavit...'!J36</f>
        <v>0</v>
      </c>
      <c r="AZ135" s="86">
        <f>'SO 901.1-2 - Kašna stavit...'!F33</f>
        <v>0</v>
      </c>
      <c r="BA135" s="86">
        <f>'SO 901.1-2 - Kašna stavit...'!F34</f>
        <v>0</v>
      </c>
      <c r="BB135" s="86">
        <f>'SO 901.1-2 - Kašna stavit...'!F35</f>
        <v>0</v>
      </c>
      <c r="BC135" s="86">
        <f>'SO 901.1-2 - Kašna stavit...'!F36</f>
        <v>0</v>
      </c>
      <c r="BD135" s="88">
        <f>'SO 901.1-2 - Kašna stavit...'!F37</f>
        <v>0</v>
      </c>
      <c r="BT135" s="84" t="s">
        <v>81</v>
      </c>
      <c r="BV135" s="84" t="s">
        <v>75</v>
      </c>
      <c r="BW135" s="84" t="s">
        <v>203</v>
      </c>
      <c r="BX135" s="84" t="s">
        <v>4</v>
      </c>
      <c r="CL135" s="84" t="s">
        <v>1</v>
      </c>
      <c r="CM135" s="84" t="s">
        <v>83</v>
      </c>
    </row>
    <row r="136" spans="1:91" s="1" customFormat="1" ht="30" customHeight="1">
      <c r="B136" s="33"/>
      <c r="AR136" s="33"/>
    </row>
    <row r="137" spans="1:91" s="1" customFormat="1" ht="6.95" customHeight="1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33"/>
    </row>
  </sheetData>
  <mergeCells count="202">
    <mergeCell ref="D130:H130"/>
    <mergeCell ref="D131:H131"/>
    <mergeCell ref="D132:H132"/>
    <mergeCell ref="D133:H133"/>
    <mergeCell ref="D134:H134"/>
    <mergeCell ref="D135:H135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J130:AF130"/>
    <mergeCell ref="J131:AF131"/>
    <mergeCell ref="J132:AF132"/>
    <mergeCell ref="J133:AF133"/>
    <mergeCell ref="J134:AF134"/>
    <mergeCell ref="J135:AF135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09:AM109"/>
    <mergeCell ref="AN109:AP109"/>
    <mergeCell ref="AN110:AP110"/>
    <mergeCell ref="AG110:AM110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I92:AF92"/>
    <mergeCell ref="J101:AF10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SO 000 - Vedlejší rozpočt...'!C2" display="/" xr:uid="{00000000-0004-0000-0000-000000000000}"/>
    <hyperlink ref="A96" location="'SO 001 - Příprava území'!C2" display="/" xr:uid="{00000000-0004-0000-0000-000001000000}"/>
    <hyperlink ref="A97" location="'SO 101 - Komunikace'!C2" display="/" xr:uid="{00000000-0004-0000-0000-000002000000}"/>
    <hyperlink ref="A98" location="'SO 102 - Chodníky'!C2" display="/" xr:uid="{00000000-0004-0000-0000-000003000000}"/>
    <hyperlink ref="A99" location="'SO 103 - Odstavné a parko...'!C2" display="/" xr:uid="{00000000-0004-0000-0000-000004000000}"/>
    <hyperlink ref="A100" location="'SO 104 - Plochy pro konte...'!C2" display="/" xr:uid="{00000000-0004-0000-0000-000005000000}"/>
    <hyperlink ref="A101" location="'SO 105 - Odvodnění'!C2" display="/" xr:uid="{00000000-0004-0000-0000-000006000000}"/>
    <hyperlink ref="A102" location="'SO 106 - Dopravní značení'!C2" display="/" xr:uid="{00000000-0004-0000-0000-000007000000}"/>
    <hyperlink ref="A103" location="'PS 121 - SSZ Údolní - Husova'!C2" display="/" xr:uid="{00000000-0004-0000-0000-000008000000}"/>
    <hyperlink ref="A104" location="'PS 122 - SSZ Údolní - Úvoz'!C2" display="/" xr:uid="{00000000-0004-0000-0000-000009000000}"/>
    <hyperlink ref="A105" location="'SO 821 - Přemístění slabo...'!C2" display="/" xr:uid="{00000000-0004-0000-0000-00000A000000}"/>
    <hyperlink ref="A106" location="'SO 301 - Kanalizace'!C2" display="/" xr:uid="{00000000-0004-0000-0000-00000B000000}"/>
    <hyperlink ref="A107" location="'SO 302.1 - Kanalizační př...'!C2" display="/" xr:uid="{00000000-0004-0000-0000-00000C000000}"/>
    <hyperlink ref="A108" location="'SO 302.2 - Kanalizační př...'!C2" display="/" xr:uid="{00000000-0004-0000-0000-00000D000000}"/>
    <hyperlink ref="A109" location="'SO 303 - Vodovody'!C2" display="/" xr:uid="{00000000-0004-0000-0000-00000E000000}"/>
    <hyperlink ref="A110" location="'SO 304.1 - Vodovodní příp...'!C2" display="/" xr:uid="{00000000-0004-0000-0000-00000F000000}"/>
    <hyperlink ref="A111" location="'SO 304.2 - Vodovodní příp...'!C2" display="/" xr:uid="{00000000-0004-0000-0000-000010000000}"/>
    <hyperlink ref="A112" location="'SO 403 - Přípojka NN, kašna'!C2" display="/" xr:uid="{00000000-0004-0000-0000-000011000000}"/>
    <hyperlink ref="A113" location="'SO 431 - Veřejné osvětlen...'!C2" display="/" xr:uid="{00000000-0004-0000-0000-000012000000}"/>
    <hyperlink ref="A114" location="'SO 432 - Veřejné osvětlen...'!C2" display="/" xr:uid="{00000000-0004-0000-0000-000013000000}"/>
    <hyperlink ref="A115" location="'SO 433 - Veřejné osvětlen...'!C2" display="/" xr:uid="{00000000-0004-0000-0000-000014000000}"/>
    <hyperlink ref="A116" location="'SO 452 - Sdělovací kabely...'!C2" display="/" xr:uid="{00000000-0004-0000-0000-000015000000}"/>
    <hyperlink ref="A117" location="'SO 453 - Sdělovací kabely...'!C2" display="/" xr:uid="{00000000-0004-0000-0000-000016000000}"/>
    <hyperlink ref="A118" location="'SO 454 - Sdělovací kabely...'!C2" display="/" xr:uid="{00000000-0004-0000-0000-000017000000}"/>
    <hyperlink ref="A119" location="'SO 455 - Sdělovací kabely...'!C2" display="/" xr:uid="{00000000-0004-0000-0000-000018000000}"/>
    <hyperlink ref="A120" location="'SO 456 - Sdělovací kabely...'!C2" display="/" xr:uid="{00000000-0004-0000-0000-000019000000}"/>
    <hyperlink ref="A121" location="'SO 457 - Sdělovací kabely...'!C2" display="/" xr:uid="{00000000-0004-0000-0000-00001A000000}"/>
    <hyperlink ref="A122" location="'SO 501 - Plynovod STPE 16...'!C2" display="/" xr:uid="{00000000-0004-0000-0000-00001B000000}"/>
    <hyperlink ref="A123" location="'SO 502 - Plynovod STPE 11...'!C2" display="/" xr:uid="{00000000-0004-0000-0000-00001C000000}"/>
    <hyperlink ref="A124" location="'SO 661 - Tramvajová trať'!C2" display="/" xr:uid="{00000000-0004-0000-0000-00001D000000}"/>
    <hyperlink ref="A125" location="'SO 662.1 - Tramvajová tra...'!C2" display="/" xr:uid="{00000000-0004-0000-0000-00001E000000}"/>
    <hyperlink ref="A126" location="'SO 662.2 - Tramvajová tra...'!C2" display="/" xr:uid="{00000000-0004-0000-0000-00001F000000}"/>
    <hyperlink ref="A127" location="'SO 663 - Tramvajová trať ...'!C2" display="/" xr:uid="{00000000-0004-0000-0000-000020000000}"/>
    <hyperlink ref="A128" location="'SO 664 - Trolejové vedení'!C2" display="/" xr:uid="{00000000-0004-0000-0000-000021000000}"/>
    <hyperlink ref="A129" location="'SO 665 - Tramvajová trať ...'!C2" display="/" xr:uid="{00000000-0004-0000-0000-000022000000}"/>
    <hyperlink ref="A130" location="'SO 666 - Tramvajová trať ...'!C2" display="/" xr:uid="{00000000-0004-0000-0000-000023000000}"/>
    <hyperlink ref="A131" location="'SO 667 - Tramvajová trať ...'!C2" display="/" xr:uid="{00000000-0004-0000-0000-000024000000}"/>
    <hyperlink ref="A132" location="'SO 801 - Vegetační úpravy'!C2" display="/" xr:uid="{00000000-0004-0000-0000-000025000000}"/>
    <hyperlink ref="A133" location="'SO 901 - Mobiliář'!C2" display="/" xr:uid="{00000000-0004-0000-0000-000026000000}"/>
    <hyperlink ref="A134" location="'SO 901.1-1 - Kašna stavit...'!C2" display="/" xr:uid="{00000000-0004-0000-0000-000027000000}"/>
    <hyperlink ref="A135" location="'SO 901.1-2 - Kašna stavit...'!C2" display="/" xr:uid="{00000000-0004-0000-00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206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ROUND((SUM(BE125:BE185)),  2)</f>
        <v>0</v>
      </c>
      <c r="I33" s="93">
        <v>0.21</v>
      </c>
      <c r="J33" s="92">
        <f>ROUND(((SUM(BE125:BE185))*I33),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ROUND((SUM(BF125:BF185)),  2)</f>
        <v>0</v>
      </c>
      <c r="I34" s="93">
        <v>0.15</v>
      </c>
      <c r="J34" s="92">
        <f>ROUND(((SUM(BF125:BF185))*I34),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ROUND((SUM(BG125:BG185)),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ROUND((SUM(BH125:BH185)),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ROUND((SUM(BI125:BI185)),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000 - Vedlejší rozpočtové náklady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J125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212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213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214</v>
      </c>
      <c r="E99" s="111"/>
      <c r="F99" s="111"/>
      <c r="G99" s="111"/>
      <c r="H99" s="111"/>
      <c r="I99" s="111"/>
      <c r="J99" s="112">
        <f>J146</f>
        <v>0</v>
      </c>
      <c r="L99" s="109"/>
    </row>
    <row r="100" spans="2:12" s="9" customFormat="1" ht="19.899999999999999" customHeight="1">
      <c r="B100" s="109"/>
      <c r="D100" s="110" t="s">
        <v>215</v>
      </c>
      <c r="E100" s="111"/>
      <c r="F100" s="111"/>
      <c r="G100" s="111"/>
      <c r="H100" s="111"/>
      <c r="I100" s="111"/>
      <c r="J100" s="112">
        <f>J149</f>
        <v>0</v>
      </c>
      <c r="L100" s="109"/>
    </row>
    <row r="101" spans="2:12" s="9" customFormat="1" ht="19.899999999999999" customHeight="1">
      <c r="B101" s="109"/>
      <c r="D101" s="110" t="s">
        <v>216</v>
      </c>
      <c r="E101" s="111"/>
      <c r="F101" s="111"/>
      <c r="G101" s="111"/>
      <c r="H101" s="111"/>
      <c r="I101" s="111"/>
      <c r="J101" s="112">
        <f>J160</f>
        <v>0</v>
      </c>
      <c r="L101" s="109"/>
    </row>
    <row r="102" spans="2:12" s="9" customFormat="1" ht="19.899999999999999" customHeight="1">
      <c r="B102" s="109"/>
      <c r="D102" s="110" t="s">
        <v>217</v>
      </c>
      <c r="E102" s="111"/>
      <c r="F102" s="111"/>
      <c r="G102" s="111"/>
      <c r="H102" s="111"/>
      <c r="I102" s="111"/>
      <c r="J102" s="112">
        <f>J165</f>
        <v>0</v>
      </c>
      <c r="L102" s="109"/>
    </row>
    <row r="103" spans="2:12" s="9" customFormat="1" ht="19.899999999999999" customHeight="1">
      <c r="B103" s="109"/>
      <c r="D103" s="110" t="s">
        <v>218</v>
      </c>
      <c r="E103" s="111"/>
      <c r="F103" s="111"/>
      <c r="G103" s="111"/>
      <c r="H103" s="111"/>
      <c r="I103" s="111"/>
      <c r="J103" s="112">
        <f>J168</f>
        <v>0</v>
      </c>
      <c r="L103" s="109"/>
    </row>
    <row r="104" spans="2:12" s="9" customFormat="1" ht="14.85" customHeight="1">
      <c r="B104" s="109"/>
      <c r="D104" s="110" t="s">
        <v>219</v>
      </c>
      <c r="E104" s="111"/>
      <c r="F104" s="111"/>
      <c r="G104" s="111"/>
      <c r="H104" s="111"/>
      <c r="I104" s="111"/>
      <c r="J104" s="112">
        <f>J174</f>
        <v>0</v>
      </c>
      <c r="L104" s="109"/>
    </row>
    <row r="105" spans="2:12" s="9" customFormat="1" ht="21.75" customHeight="1">
      <c r="B105" s="109"/>
      <c r="D105" s="110" t="s">
        <v>220</v>
      </c>
      <c r="E105" s="111"/>
      <c r="F105" s="111"/>
      <c r="G105" s="111"/>
      <c r="H105" s="111"/>
      <c r="I105" s="111"/>
      <c r="J105" s="112">
        <f>J175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221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56" t="str">
        <f>E7</f>
        <v>Rekonstrukce Údolní od Husovy po Úvoz</v>
      </c>
      <c r="F115" s="257"/>
      <c r="G115" s="257"/>
      <c r="H115" s="257"/>
      <c r="L115" s="33"/>
    </row>
    <row r="116" spans="2:65" s="1" customFormat="1" ht="12" customHeight="1">
      <c r="B116" s="33"/>
      <c r="C116" s="28" t="s">
        <v>205</v>
      </c>
      <c r="L116" s="33"/>
    </row>
    <row r="117" spans="2:65" s="1" customFormat="1" ht="16.5" customHeight="1">
      <c r="B117" s="33"/>
      <c r="E117" s="253" t="str">
        <f>E9</f>
        <v>SO 000 - Vedlejší rozpočtové náklady</v>
      </c>
      <c r="F117" s="258"/>
      <c r="G117" s="258"/>
      <c r="H117" s="258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222</v>
      </c>
      <c r="D124" s="115" t="s">
        <v>58</v>
      </c>
      <c r="E124" s="115" t="s">
        <v>54</v>
      </c>
      <c r="F124" s="115" t="s">
        <v>55</v>
      </c>
      <c r="G124" s="115" t="s">
        <v>223</v>
      </c>
      <c r="H124" s="115" t="s">
        <v>224</v>
      </c>
      <c r="I124" s="115" t="s">
        <v>225</v>
      </c>
      <c r="J124" s="115" t="s">
        <v>209</v>
      </c>
      <c r="K124" s="116" t="s">
        <v>226</v>
      </c>
      <c r="L124" s="113"/>
      <c r="M124" s="60" t="s">
        <v>1</v>
      </c>
      <c r="N124" s="61" t="s">
        <v>37</v>
      </c>
      <c r="O124" s="61" t="s">
        <v>227</v>
      </c>
      <c r="P124" s="61" t="s">
        <v>228</v>
      </c>
      <c r="Q124" s="61" t="s">
        <v>229</v>
      </c>
      <c r="R124" s="61" t="s">
        <v>230</v>
      </c>
      <c r="S124" s="61" t="s">
        <v>231</v>
      </c>
      <c r="T124" s="62" t="s">
        <v>232</v>
      </c>
    </row>
    <row r="125" spans="2:65" s="1" customFormat="1" ht="22.9" customHeight="1">
      <c r="B125" s="33"/>
      <c r="C125" s="65" t="s">
        <v>233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0</v>
      </c>
      <c r="S125" s="54"/>
      <c r="T125" s="119">
        <f>T126</f>
        <v>0</v>
      </c>
      <c r="AT125" s="18" t="s">
        <v>72</v>
      </c>
      <c r="AU125" s="18" t="s">
        <v>211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234</v>
      </c>
      <c r="F126" s="123" t="s">
        <v>79</v>
      </c>
      <c r="I126" s="124"/>
      <c r="J126" s="125">
        <f>BK126</f>
        <v>0</v>
      </c>
      <c r="L126" s="121"/>
      <c r="M126" s="126"/>
      <c r="P126" s="127">
        <f>P127+P146+P149+P160+P165+P168</f>
        <v>0</v>
      </c>
      <c r="R126" s="127">
        <f>R127+R146+R149+R160+R165+R168</f>
        <v>0</v>
      </c>
      <c r="T126" s="128">
        <f>T127+T146+T149+T160+T165+T168</f>
        <v>0</v>
      </c>
      <c r="AR126" s="122" t="s">
        <v>235</v>
      </c>
      <c r="AT126" s="129" t="s">
        <v>72</v>
      </c>
      <c r="AU126" s="129" t="s">
        <v>73</v>
      </c>
      <c r="AY126" s="122" t="s">
        <v>236</v>
      </c>
      <c r="BK126" s="130">
        <f>BK127+BK146+BK149+BK160+BK165+BK168</f>
        <v>0</v>
      </c>
    </row>
    <row r="127" spans="2:65" s="11" customFormat="1" ht="22.9" customHeight="1">
      <c r="B127" s="121"/>
      <c r="D127" s="122" t="s">
        <v>72</v>
      </c>
      <c r="E127" s="131" t="s">
        <v>237</v>
      </c>
      <c r="F127" s="131" t="s">
        <v>238</v>
      </c>
      <c r="I127" s="124"/>
      <c r="J127" s="132">
        <f>BK127</f>
        <v>0</v>
      </c>
      <c r="L127" s="121"/>
      <c r="M127" s="126"/>
      <c r="P127" s="127">
        <f>SUM(P128:P145)</f>
        <v>0</v>
      </c>
      <c r="R127" s="127">
        <f>SUM(R128:R145)</f>
        <v>0</v>
      </c>
      <c r="T127" s="128">
        <f>SUM(T128:T145)</f>
        <v>0</v>
      </c>
      <c r="AR127" s="122" t="s">
        <v>235</v>
      </c>
      <c r="AT127" s="129" t="s">
        <v>72</v>
      </c>
      <c r="AU127" s="129" t="s">
        <v>81</v>
      </c>
      <c r="AY127" s="122" t="s">
        <v>236</v>
      </c>
      <c r="BK127" s="130">
        <f>SUM(BK128:BK145)</f>
        <v>0</v>
      </c>
    </row>
    <row r="128" spans="2:65" s="1" customFormat="1" ht="16.5" customHeight="1">
      <c r="B128" s="133"/>
      <c r="C128" s="134" t="s">
        <v>81</v>
      </c>
      <c r="D128" s="134" t="s">
        <v>239</v>
      </c>
      <c r="E128" s="135" t="s">
        <v>240</v>
      </c>
      <c r="F128" s="136" t="s">
        <v>241</v>
      </c>
      <c r="G128" s="137" t="s">
        <v>242</v>
      </c>
      <c r="H128" s="138">
        <v>1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244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244</v>
      </c>
      <c r="BM128" s="145" t="s">
        <v>245</v>
      </c>
    </row>
    <row r="129" spans="2:65" s="1" customFormat="1" ht="11.25">
      <c r="B129" s="33"/>
      <c r="D129" s="147" t="s">
        <v>246</v>
      </c>
      <c r="F129" s="148" t="s">
        <v>241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248</v>
      </c>
      <c r="H130" s="154">
        <v>1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1.75" customHeight="1">
      <c r="B131" s="133"/>
      <c r="C131" s="134" t="s">
        <v>83</v>
      </c>
      <c r="D131" s="134" t="s">
        <v>239</v>
      </c>
      <c r="E131" s="135" t="s">
        <v>249</v>
      </c>
      <c r="F131" s="136" t="s">
        <v>250</v>
      </c>
      <c r="G131" s="137" t="s">
        <v>242</v>
      </c>
      <c r="H131" s="138">
        <v>1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244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244</v>
      </c>
      <c r="BM131" s="145" t="s">
        <v>251</v>
      </c>
    </row>
    <row r="132" spans="2:65" s="1" customFormat="1" ht="11.25">
      <c r="B132" s="33"/>
      <c r="D132" s="147" t="s">
        <v>246</v>
      </c>
      <c r="F132" s="148" t="s">
        <v>250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33.75">
      <c r="B133" s="151"/>
      <c r="D133" s="147" t="s">
        <v>247</v>
      </c>
      <c r="E133" s="152" t="s">
        <v>1</v>
      </c>
      <c r="F133" s="153" t="s">
        <v>252</v>
      </c>
      <c r="H133" s="154">
        <v>1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16.5" customHeight="1">
      <c r="B134" s="133"/>
      <c r="C134" s="134" t="s">
        <v>253</v>
      </c>
      <c r="D134" s="134" t="s">
        <v>239</v>
      </c>
      <c r="E134" s="135" t="s">
        <v>254</v>
      </c>
      <c r="F134" s="136" t="s">
        <v>255</v>
      </c>
      <c r="G134" s="137" t="s">
        <v>242</v>
      </c>
      <c r="H134" s="138">
        <v>1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244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244</v>
      </c>
      <c r="BM134" s="145" t="s">
        <v>256</v>
      </c>
    </row>
    <row r="135" spans="2:65" s="1" customFormat="1" ht="19.5">
      <c r="B135" s="33"/>
      <c r="D135" s="147" t="s">
        <v>246</v>
      </c>
      <c r="F135" s="148" t="s">
        <v>257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16.5" customHeight="1">
      <c r="B136" s="133"/>
      <c r="C136" s="134" t="s">
        <v>258</v>
      </c>
      <c r="D136" s="134" t="s">
        <v>239</v>
      </c>
      <c r="E136" s="135" t="s">
        <v>259</v>
      </c>
      <c r="F136" s="136" t="s">
        <v>260</v>
      </c>
      <c r="G136" s="137" t="s">
        <v>242</v>
      </c>
      <c r="H136" s="138">
        <v>1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244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244</v>
      </c>
      <c r="BM136" s="145" t="s">
        <v>261</v>
      </c>
    </row>
    <row r="137" spans="2:65" s="1" customFormat="1" ht="11.25">
      <c r="B137" s="33"/>
      <c r="D137" s="147" t="s">
        <v>246</v>
      </c>
      <c r="F137" s="148" t="s">
        <v>260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16.5" customHeight="1">
      <c r="B138" s="133"/>
      <c r="C138" s="134" t="s">
        <v>235</v>
      </c>
      <c r="D138" s="134" t="s">
        <v>239</v>
      </c>
      <c r="E138" s="135" t="s">
        <v>262</v>
      </c>
      <c r="F138" s="136" t="s">
        <v>263</v>
      </c>
      <c r="G138" s="137" t="s">
        <v>242</v>
      </c>
      <c r="H138" s="138">
        <v>1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244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244</v>
      </c>
      <c r="BM138" s="145" t="s">
        <v>264</v>
      </c>
    </row>
    <row r="139" spans="2:65" s="1" customFormat="1" ht="11.25">
      <c r="B139" s="33"/>
      <c r="D139" s="147" t="s">
        <v>246</v>
      </c>
      <c r="F139" s="148" t="s">
        <v>263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265</v>
      </c>
      <c r="D140" s="134" t="s">
        <v>239</v>
      </c>
      <c r="E140" s="135" t="s">
        <v>266</v>
      </c>
      <c r="F140" s="136" t="s">
        <v>267</v>
      </c>
      <c r="G140" s="137" t="s">
        <v>242</v>
      </c>
      <c r="H140" s="138">
        <v>1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244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244</v>
      </c>
      <c r="BM140" s="145" t="s">
        <v>268</v>
      </c>
    </row>
    <row r="141" spans="2:65" s="1" customFormat="1" ht="19.5">
      <c r="B141" s="33"/>
      <c r="D141" s="147" t="s">
        <v>246</v>
      </c>
      <c r="F141" s="148" t="s">
        <v>267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16.5" customHeight="1">
      <c r="B142" s="133"/>
      <c r="C142" s="134" t="s">
        <v>269</v>
      </c>
      <c r="D142" s="134" t="s">
        <v>239</v>
      </c>
      <c r="E142" s="135" t="s">
        <v>270</v>
      </c>
      <c r="F142" s="136" t="s">
        <v>271</v>
      </c>
      <c r="G142" s="137" t="s">
        <v>242</v>
      </c>
      <c r="H142" s="138">
        <v>1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244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244</v>
      </c>
      <c r="BM142" s="145" t="s">
        <v>272</v>
      </c>
    </row>
    <row r="143" spans="2:65" s="1" customFormat="1" ht="11.25">
      <c r="B143" s="33"/>
      <c r="D143" s="147" t="s">
        <v>246</v>
      </c>
      <c r="F143" s="148" t="s">
        <v>271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24.2" customHeight="1">
      <c r="B144" s="133"/>
      <c r="C144" s="134" t="s">
        <v>273</v>
      </c>
      <c r="D144" s="134" t="s">
        <v>239</v>
      </c>
      <c r="E144" s="135" t="s">
        <v>274</v>
      </c>
      <c r="F144" s="136" t="s">
        <v>275</v>
      </c>
      <c r="G144" s="137" t="s">
        <v>242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244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244</v>
      </c>
      <c r="BM144" s="145" t="s">
        <v>276</v>
      </c>
    </row>
    <row r="145" spans="2:65" s="1" customFormat="1" ht="11.25">
      <c r="B145" s="33"/>
      <c r="D145" s="147" t="s">
        <v>246</v>
      </c>
      <c r="F145" s="148" t="s">
        <v>277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278</v>
      </c>
      <c r="F146" s="131" t="s">
        <v>279</v>
      </c>
      <c r="I146" s="124"/>
      <c r="J146" s="132">
        <f>BK146</f>
        <v>0</v>
      </c>
      <c r="L146" s="121"/>
      <c r="M146" s="126"/>
      <c r="P146" s="127">
        <f>SUM(P147:P148)</f>
        <v>0</v>
      </c>
      <c r="R146" s="127">
        <f>SUM(R147:R148)</f>
        <v>0</v>
      </c>
      <c r="T146" s="128">
        <f>SUM(T147:T148)</f>
        <v>0</v>
      </c>
      <c r="AR146" s="122" t="s">
        <v>235</v>
      </c>
      <c r="AT146" s="129" t="s">
        <v>72</v>
      </c>
      <c r="AU146" s="129" t="s">
        <v>81</v>
      </c>
      <c r="AY146" s="122" t="s">
        <v>236</v>
      </c>
      <c r="BK146" s="130">
        <f>SUM(BK147:BK148)</f>
        <v>0</v>
      </c>
    </row>
    <row r="147" spans="2:65" s="1" customFormat="1" ht="16.5" customHeight="1">
      <c r="B147" s="133"/>
      <c r="C147" s="134" t="s">
        <v>280</v>
      </c>
      <c r="D147" s="134" t="s">
        <v>239</v>
      </c>
      <c r="E147" s="135" t="s">
        <v>281</v>
      </c>
      <c r="F147" s="136" t="s">
        <v>282</v>
      </c>
      <c r="G147" s="137" t="s">
        <v>242</v>
      </c>
      <c r="H147" s="138">
        <v>1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244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244</v>
      </c>
      <c r="BM147" s="145" t="s">
        <v>283</v>
      </c>
    </row>
    <row r="148" spans="2:65" s="1" customFormat="1" ht="11.25">
      <c r="B148" s="33"/>
      <c r="D148" s="147" t="s">
        <v>246</v>
      </c>
      <c r="F148" s="148" t="s">
        <v>282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1" customFormat="1" ht="22.9" customHeight="1">
      <c r="B149" s="121"/>
      <c r="D149" s="122" t="s">
        <v>72</v>
      </c>
      <c r="E149" s="131" t="s">
        <v>284</v>
      </c>
      <c r="F149" s="131" t="s">
        <v>285</v>
      </c>
      <c r="I149" s="124"/>
      <c r="J149" s="132">
        <f>BK149</f>
        <v>0</v>
      </c>
      <c r="L149" s="121"/>
      <c r="M149" s="126"/>
      <c r="P149" s="127">
        <f>SUM(P150:P159)</f>
        <v>0</v>
      </c>
      <c r="R149" s="127">
        <f>SUM(R150:R159)</f>
        <v>0</v>
      </c>
      <c r="T149" s="128">
        <f>SUM(T150:T159)</f>
        <v>0</v>
      </c>
      <c r="AR149" s="122" t="s">
        <v>235</v>
      </c>
      <c r="AT149" s="129" t="s">
        <v>72</v>
      </c>
      <c r="AU149" s="129" t="s">
        <v>81</v>
      </c>
      <c r="AY149" s="122" t="s">
        <v>236</v>
      </c>
      <c r="BK149" s="130">
        <f>SUM(BK150:BK159)</f>
        <v>0</v>
      </c>
    </row>
    <row r="150" spans="2:65" s="1" customFormat="1" ht="33" customHeight="1">
      <c r="B150" s="133"/>
      <c r="C150" s="134" t="s">
        <v>286</v>
      </c>
      <c r="D150" s="134" t="s">
        <v>239</v>
      </c>
      <c r="E150" s="135" t="s">
        <v>287</v>
      </c>
      <c r="F150" s="136" t="s">
        <v>288</v>
      </c>
      <c r="G150" s="137" t="s">
        <v>242</v>
      </c>
      <c r="H150" s="138">
        <v>1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244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244</v>
      </c>
      <c r="BM150" s="145" t="s">
        <v>289</v>
      </c>
    </row>
    <row r="151" spans="2:65" s="1" customFormat="1" ht="19.5">
      <c r="B151" s="33"/>
      <c r="D151" s="147" t="s">
        <v>246</v>
      </c>
      <c r="F151" s="148" t="s">
        <v>288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 ht="22.5">
      <c r="B152" s="151"/>
      <c r="D152" s="147" t="s">
        <v>247</v>
      </c>
      <c r="E152" s="152" t="s">
        <v>1</v>
      </c>
      <c r="F152" s="153" t="s">
        <v>290</v>
      </c>
      <c r="H152" s="154">
        <v>1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" customFormat="1" ht="24.2" customHeight="1">
      <c r="B153" s="133"/>
      <c r="C153" s="134" t="s">
        <v>291</v>
      </c>
      <c r="D153" s="134" t="s">
        <v>239</v>
      </c>
      <c r="E153" s="135" t="s">
        <v>292</v>
      </c>
      <c r="F153" s="136" t="s">
        <v>293</v>
      </c>
      <c r="G153" s="137" t="s">
        <v>242</v>
      </c>
      <c r="H153" s="138">
        <v>1</v>
      </c>
      <c r="I153" s="139"/>
      <c r="J153" s="140">
        <f>ROUND(I153*H153,2)</f>
        <v>0</v>
      </c>
      <c r="K153" s="136" t="s">
        <v>243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244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244</v>
      </c>
      <c r="BM153" s="145" t="s">
        <v>294</v>
      </c>
    </row>
    <row r="154" spans="2:65" s="1" customFormat="1" ht="19.5">
      <c r="B154" s="33"/>
      <c r="D154" s="147" t="s">
        <v>246</v>
      </c>
      <c r="F154" s="148" t="s">
        <v>293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" customFormat="1" ht="16.5" customHeight="1">
      <c r="B155" s="133"/>
      <c r="C155" s="134" t="s">
        <v>295</v>
      </c>
      <c r="D155" s="134" t="s">
        <v>239</v>
      </c>
      <c r="E155" s="135" t="s">
        <v>296</v>
      </c>
      <c r="F155" s="136" t="s">
        <v>297</v>
      </c>
      <c r="G155" s="137" t="s">
        <v>242</v>
      </c>
      <c r="H155" s="138">
        <v>1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244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244</v>
      </c>
      <c r="BM155" s="145" t="s">
        <v>298</v>
      </c>
    </row>
    <row r="156" spans="2:65" s="1" customFormat="1" ht="11.25">
      <c r="B156" s="33"/>
      <c r="D156" s="147" t="s">
        <v>246</v>
      </c>
      <c r="F156" s="148" t="s">
        <v>297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 ht="22.5">
      <c r="B157" s="151"/>
      <c r="D157" s="147" t="s">
        <v>247</v>
      </c>
      <c r="E157" s="152" t="s">
        <v>1</v>
      </c>
      <c r="F157" s="153" t="s">
        <v>299</v>
      </c>
      <c r="H157" s="154">
        <v>1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81</v>
      </c>
      <c r="AY157" s="152" t="s">
        <v>236</v>
      </c>
    </row>
    <row r="158" spans="2:65" s="1" customFormat="1" ht="16.5" customHeight="1">
      <c r="B158" s="133"/>
      <c r="C158" s="134" t="s">
        <v>300</v>
      </c>
      <c r="D158" s="134" t="s">
        <v>239</v>
      </c>
      <c r="E158" s="135" t="s">
        <v>301</v>
      </c>
      <c r="F158" s="136" t="s">
        <v>302</v>
      </c>
      <c r="G158" s="137" t="s">
        <v>242</v>
      </c>
      <c r="H158" s="138">
        <v>4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244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244</v>
      </c>
      <c r="BM158" s="145" t="s">
        <v>303</v>
      </c>
    </row>
    <row r="159" spans="2:65" s="1" customFormat="1" ht="11.25">
      <c r="B159" s="33"/>
      <c r="D159" s="147" t="s">
        <v>246</v>
      </c>
      <c r="F159" s="148" t="s">
        <v>302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1" customFormat="1" ht="22.9" customHeight="1">
      <c r="B160" s="121"/>
      <c r="D160" s="122" t="s">
        <v>72</v>
      </c>
      <c r="E160" s="131" t="s">
        <v>304</v>
      </c>
      <c r="F160" s="131" t="s">
        <v>305</v>
      </c>
      <c r="I160" s="124"/>
      <c r="J160" s="132">
        <f>BK160</f>
        <v>0</v>
      </c>
      <c r="L160" s="121"/>
      <c r="M160" s="126"/>
      <c r="P160" s="127">
        <f>SUM(P161:P164)</f>
        <v>0</v>
      </c>
      <c r="R160" s="127">
        <f>SUM(R161:R164)</f>
        <v>0</v>
      </c>
      <c r="T160" s="128">
        <f>SUM(T161:T164)</f>
        <v>0</v>
      </c>
      <c r="AR160" s="122" t="s">
        <v>235</v>
      </c>
      <c r="AT160" s="129" t="s">
        <v>72</v>
      </c>
      <c r="AU160" s="129" t="s">
        <v>81</v>
      </c>
      <c r="AY160" s="122" t="s">
        <v>236</v>
      </c>
      <c r="BK160" s="130">
        <f>SUM(BK161:BK164)</f>
        <v>0</v>
      </c>
    </row>
    <row r="161" spans="2:65" s="1" customFormat="1" ht="21.75" customHeight="1">
      <c r="B161" s="133"/>
      <c r="C161" s="134" t="s">
        <v>306</v>
      </c>
      <c r="D161" s="134" t="s">
        <v>239</v>
      </c>
      <c r="E161" s="135" t="s">
        <v>307</v>
      </c>
      <c r="F161" s="136" t="s">
        <v>308</v>
      </c>
      <c r="G161" s="137" t="s">
        <v>242</v>
      </c>
      <c r="H161" s="138">
        <v>1</v>
      </c>
      <c r="I161" s="139"/>
      <c r="J161" s="140">
        <f>ROUND(I161*H161,2)</f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244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244</v>
      </c>
      <c r="BM161" s="145" t="s">
        <v>309</v>
      </c>
    </row>
    <row r="162" spans="2:65" s="1" customFormat="1" ht="29.25">
      <c r="B162" s="33"/>
      <c r="D162" s="147" t="s">
        <v>246</v>
      </c>
      <c r="F162" s="148" t="s">
        <v>310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16.5" customHeight="1">
      <c r="B163" s="133"/>
      <c r="C163" s="134" t="s">
        <v>8</v>
      </c>
      <c r="D163" s="134" t="s">
        <v>239</v>
      </c>
      <c r="E163" s="135" t="s">
        <v>311</v>
      </c>
      <c r="F163" s="136" t="s">
        <v>312</v>
      </c>
      <c r="G163" s="137" t="s">
        <v>242</v>
      </c>
      <c r="H163" s="138">
        <v>1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244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244</v>
      </c>
      <c r="BM163" s="145" t="s">
        <v>313</v>
      </c>
    </row>
    <row r="164" spans="2:65" s="1" customFormat="1" ht="11.25">
      <c r="B164" s="33"/>
      <c r="D164" s="147" t="s">
        <v>246</v>
      </c>
      <c r="F164" s="148" t="s">
        <v>312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1" customFormat="1" ht="22.9" customHeight="1">
      <c r="B165" s="121"/>
      <c r="D165" s="122" t="s">
        <v>72</v>
      </c>
      <c r="E165" s="131" t="s">
        <v>314</v>
      </c>
      <c r="F165" s="131" t="s">
        <v>315</v>
      </c>
      <c r="I165" s="124"/>
      <c r="J165" s="132">
        <f>BK165</f>
        <v>0</v>
      </c>
      <c r="L165" s="121"/>
      <c r="M165" s="126"/>
      <c r="P165" s="127">
        <f>SUM(P166:P167)</f>
        <v>0</v>
      </c>
      <c r="R165" s="127">
        <f>SUM(R166:R167)</f>
        <v>0</v>
      </c>
      <c r="T165" s="128">
        <f>SUM(T166:T167)</f>
        <v>0</v>
      </c>
      <c r="AR165" s="122" t="s">
        <v>235</v>
      </c>
      <c r="AT165" s="129" t="s">
        <v>72</v>
      </c>
      <c r="AU165" s="129" t="s">
        <v>81</v>
      </c>
      <c r="AY165" s="122" t="s">
        <v>236</v>
      </c>
      <c r="BK165" s="130">
        <f>SUM(BK166:BK167)</f>
        <v>0</v>
      </c>
    </row>
    <row r="166" spans="2:65" s="1" customFormat="1" ht="24.2" customHeight="1">
      <c r="B166" s="133"/>
      <c r="C166" s="134" t="s">
        <v>316</v>
      </c>
      <c r="D166" s="134" t="s">
        <v>239</v>
      </c>
      <c r="E166" s="135" t="s">
        <v>317</v>
      </c>
      <c r="F166" s="136" t="s">
        <v>318</v>
      </c>
      <c r="G166" s="137" t="s">
        <v>319</v>
      </c>
      <c r="H166" s="138">
        <v>1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244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244</v>
      </c>
      <c r="BM166" s="145" t="s">
        <v>320</v>
      </c>
    </row>
    <row r="167" spans="2:65" s="1" customFormat="1" ht="11.25">
      <c r="B167" s="33"/>
      <c r="D167" s="147" t="s">
        <v>246</v>
      </c>
      <c r="F167" s="148" t="s">
        <v>318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1" customFormat="1" ht="22.9" customHeight="1">
      <c r="B168" s="121"/>
      <c r="D168" s="122" t="s">
        <v>72</v>
      </c>
      <c r="E168" s="131" t="s">
        <v>321</v>
      </c>
      <c r="F168" s="131" t="s">
        <v>322</v>
      </c>
      <c r="I168" s="124"/>
      <c r="J168" s="132">
        <f>BK168</f>
        <v>0</v>
      </c>
      <c r="L168" s="121"/>
      <c r="M168" s="126"/>
      <c r="P168" s="127">
        <f>P169+SUM(P170:P174)</f>
        <v>0</v>
      </c>
      <c r="R168" s="127">
        <f>R169+SUM(R170:R174)</f>
        <v>0</v>
      </c>
      <c r="T168" s="128">
        <f>T169+SUM(T170:T174)</f>
        <v>0</v>
      </c>
      <c r="AR168" s="122" t="s">
        <v>235</v>
      </c>
      <c r="AT168" s="129" t="s">
        <v>72</v>
      </c>
      <c r="AU168" s="129" t="s">
        <v>81</v>
      </c>
      <c r="AY168" s="122" t="s">
        <v>236</v>
      </c>
      <c r="BK168" s="130">
        <f>BK169+SUM(BK170:BK174)</f>
        <v>0</v>
      </c>
    </row>
    <row r="169" spans="2:65" s="1" customFormat="1" ht="24.2" customHeight="1">
      <c r="B169" s="133"/>
      <c r="C169" s="134" t="s">
        <v>323</v>
      </c>
      <c r="D169" s="134" t="s">
        <v>239</v>
      </c>
      <c r="E169" s="135" t="s">
        <v>324</v>
      </c>
      <c r="F169" s="136" t="s">
        <v>325</v>
      </c>
      <c r="G169" s="137" t="s">
        <v>319</v>
      </c>
      <c r="H169" s="138">
        <v>1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244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244</v>
      </c>
      <c r="BM169" s="145" t="s">
        <v>326</v>
      </c>
    </row>
    <row r="170" spans="2:65" s="1" customFormat="1" ht="19.5">
      <c r="B170" s="33"/>
      <c r="D170" s="147" t="s">
        <v>246</v>
      </c>
      <c r="F170" s="148" t="s">
        <v>325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 ht="22.5">
      <c r="B171" s="151"/>
      <c r="D171" s="147" t="s">
        <v>247</v>
      </c>
      <c r="E171" s="152" t="s">
        <v>1</v>
      </c>
      <c r="F171" s="153" t="s">
        <v>327</v>
      </c>
      <c r="H171" s="154">
        <v>1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236</v>
      </c>
    </row>
    <row r="172" spans="2:65" s="1" customFormat="1" ht="24.2" customHeight="1">
      <c r="B172" s="133"/>
      <c r="C172" s="134" t="s">
        <v>328</v>
      </c>
      <c r="D172" s="134" t="s">
        <v>239</v>
      </c>
      <c r="E172" s="135" t="s">
        <v>329</v>
      </c>
      <c r="F172" s="136" t="s">
        <v>330</v>
      </c>
      <c r="G172" s="137" t="s">
        <v>331</v>
      </c>
      <c r="H172" s="138">
        <v>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244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244</v>
      </c>
      <c r="BM172" s="145" t="s">
        <v>332</v>
      </c>
    </row>
    <row r="173" spans="2:65" s="1" customFormat="1" ht="11.25">
      <c r="B173" s="33"/>
      <c r="D173" s="147" t="s">
        <v>246</v>
      </c>
      <c r="F173" s="148" t="s">
        <v>330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1" customFormat="1" ht="20.85" customHeight="1">
      <c r="B174" s="121"/>
      <c r="D174" s="122" t="s">
        <v>72</v>
      </c>
      <c r="E174" s="131" t="s">
        <v>333</v>
      </c>
      <c r="F174" s="131" t="s">
        <v>334</v>
      </c>
      <c r="I174" s="124"/>
      <c r="J174" s="132">
        <f>BK174</f>
        <v>0</v>
      </c>
      <c r="L174" s="121"/>
      <c r="M174" s="126"/>
      <c r="P174" s="127">
        <f>P175</f>
        <v>0</v>
      </c>
      <c r="R174" s="127">
        <f>R175</f>
        <v>0</v>
      </c>
      <c r="T174" s="128">
        <f>T175</f>
        <v>0</v>
      </c>
      <c r="AR174" s="122" t="s">
        <v>253</v>
      </c>
      <c r="AT174" s="129" t="s">
        <v>72</v>
      </c>
      <c r="AU174" s="129" t="s">
        <v>83</v>
      </c>
      <c r="AY174" s="122" t="s">
        <v>236</v>
      </c>
      <c r="BK174" s="130">
        <f>BK175</f>
        <v>0</v>
      </c>
    </row>
    <row r="175" spans="2:65" s="13" customFormat="1" ht="20.85" customHeight="1">
      <c r="B175" s="158"/>
      <c r="D175" s="159" t="s">
        <v>72</v>
      </c>
      <c r="E175" s="159" t="s">
        <v>335</v>
      </c>
      <c r="F175" s="159" t="s">
        <v>336</v>
      </c>
      <c r="I175" s="160"/>
      <c r="J175" s="161">
        <f>BK175</f>
        <v>0</v>
      </c>
      <c r="L175" s="158"/>
      <c r="M175" s="162"/>
      <c r="P175" s="163">
        <f>SUM(P176:P185)</f>
        <v>0</v>
      </c>
      <c r="R175" s="163">
        <f>SUM(R176:R185)</f>
        <v>0</v>
      </c>
      <c r="T175" s="164">
        <f>SUM(T176:T185)</f>
        <v>0</v>
      </c>
      <c r="AR175" s="159" t="s">
        <v>253</v>
      </c>
      <c r="AT175" s="165" t="s">
        <v>72</v>
      </c>
      <c r="AU175" s="165" t="s">
        <v>253</v>
      </c>
      <c r="AY175" s="159" t="s">
        <v>236</v>
      </c>
      <c r="BK175" s="166">
        <f>SUM(BK176:BK185)</f>
        <v>0</v>
      </c>
    </row>
    <row r="176" spans="2:65" s="1" customFormat="1" ht="21.75" customHeight="1">
      <c r="B176" s="133"/>
      <c r="C176" s="134" t="s">
        <v>337</v>
      </c>
      <c r="D176" s="134" t="s">
        <v>239</v>
      </c>
      <c r="E176" s="135" t="s">
        <v>338</v>
      </c>
      <c r="F176" s="136" t="s">
        <v>339</v>
      </c>
      <c r="G176" s="137" t="s">
        <v>340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341</v>
      </c>
      <c r="AT176" s="145" t="s">
        <v>239</v>
      </c>
      <c r="AU176" s="145" t="s">
        <v>258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342</v>
      </c>
    </row>
    <row r="177" spans="2:65" s="1" customFormat="1" ht="11.25">
      <c r="B177" s="33"/>
      <c r="D177" s="147" t="s">
        <v>246</v>
      </c>
      <c r="F177" s="148" t="s">
        <v>339</v>
      </c>
      <c r="I177" s="149"/>
      <c r="L177" s="33"/>
      <c r="M177" s="150"/>
      <c r="T177" s="57"/>
      <c r="AT177" s="18" t="s">
        <v>246</v>
      </c>
      <c r="AU177" s="18" t="s">
        <v>258</v>
      </c>
    </row>
    <row r="178" spans="2:65" s="14" customFormat="1" ht="22.5">
      <c r="B178" s="167"/>
      <c r="D178" s="147" t="s">
        <v>247</v>
      </c>
      <c r="E178" s="168" t="s">
        <v>1</v>
      </c>
      <c r="F178" s="169" t="s">
        <v>343</v>
      </c>
      <c r="H178" s="168" t="s">
        <v>1</v>
      </c>
      <c r="I178" s="170"/>
      <c r="L178" s="167"/>
      <c r="M178" s="171"/>
      <c r="T178" s="172"/>
      <c r="AT178" s="168" t="s">
        <v>247</v>
      </c>
      <c r="AU178" s="168" t="s">
        <v>258</v>
      </c>
      <c r="AV178" s="14" t="s">
        <v>81</v>
      </c>
      <c r="AW178" s="14" t="s">
        <v>30</v>
      </c>
      <c r="AX178" s="14" t="s">
        <v>73</v>
      </c>
      <c r="AY178" s="168" t="s">
        <v>236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81</v>
      </c>
      <c r="H179" s="154">
        <v>1</v>
      </c>
      <c r="I179" s="155"/>
      <c r="L179" s="151"/>
      <c r="M179" s="156"/>
      <c r="T179" s="157"/>
      <c r="AT179" s="152" t="s">
        <v>247</v>
      </c>
      <c r="AU179" s="152" t="s">
        <v>258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 ht="11.25">
      <c r="B180" s="173"/>
      <c r="D180" s="147" t="s">
        <v>247</v>
      </c>
      <c r="E180" s="174" t="s">
        <v>1</v>
      </c>
      <c r="F180" s="175" t="s">
        <v>344</v>
      </c>
      <c r="H180" s="176">
        <v>1</v>
      </c>
      <c r="I180" s="177"/>
      <c r="L180" s="173"/>
      <c r="M180" s="178"/>
      <c r="T180" s="179"/>
      <c r="AT180" s="174" t="s">
        <v>247</v>
      </c>
      <c r="AU180" s="174" t="s">
        <v>258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80" t="s">
        <v>345</v>
      </c>
      <c r="D181" s="180" t="s">
        <v>333</v>
      </c>
      <c r="E181" s="181" t="s">
        <v>346</v>
      </c>
      <c r="F181" s="182" t="s">
        <v>347</v>
      </c>
      <c r="G181" s="183" t="s">
        <v>340</v>
      </c>
      <c r="H181" s="184">
        <v>1</v>
      </c>
      <c r="I181" s="185"/>
      <c r="J181" s="186">
        <f>ROUND(I181*H181,2)</f>
        <v>0</v>
      </c>
      <c r="K181" s="182" t="s">
        <v>1</v>
      </c>
      <c r="L181" s="187"/>
      <c r="M181" s="188" t="s">
        <v>1</v>
      </c>
      <c r="N181" s="189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348</v>
      </c>
      <c r="AT181" s="145" t="s">
        <v>333</v>
      </c>
      <c r="AU181" s="145" t="s">
        <v>258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349</v>
      </c>
    </row>
    <row r="182" spans="2:65" s="1" customFormat="1" ht="11.25">
      <c r="B182" s="33"/>
      <c r="D182" s="147" t="s">
        <v>246</v>
      </c>
      <c r="F182" s="148" t="s">
        <v>347</v>
      </c>
      <c r="I182" s="149"/>
      <c r="L182" s="33"/>
      <c r="M182" s="150"/>
      <c r="T182" s="57"/>
      <c r="AT182" s="18" t="s">
        <v>246</v>
      </c>
      <c r="AU182" s="18" t="s">
        <v>258</v>
      </c>
    </row>
    <row r="183" spans="2:65" s="14" customFormat="1" ht="11.25">
      <c r="B183" s="167"/>
      <c r="D183" s="147" t="s">
        <v>247</v>
      </c>
      <c r="E183" s="168" t="s">
        <v>1</v>
      </c>
      <c r="F183" s="169" t="s">
        <v>350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258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81</v>
      </c>
      <c r="H184" s="154">
        <v>1</v>
      </c>
      <c r="I184" s="155"/>
      <c r="L184" s="151"/>
      <c r="M184" s="156"/>
      <c r="T184" s="157"/>
      <c r="AT184" s="152" t="s">
        <v>247</v>
      </c>
      <c r="AU184" s="152" t="s">
        <v>258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 ht="11.25">
      <c r="B185" s="173"/>
      <c r="D185" s="147" t="s">
        <v>247</v>
      </c>
      <c r="E185" s="174" t="s">
        <v>1</v>
      </c>
      <c r="F185" s="175" t="s">
        <v>344</v>
      </c>
      <c r="H185" s="176">
        <v>1</v>
      </c>
      <c r="I185" s="177"/>
      <c r="L185" s="173"/>
      <c r="M185" s="190"/>
      <c r="N185" s="191"/>
      <c r="O185" s="191"/>
      <c r="P185" s="191"/>
      <c r="Q185" s="191"/>
      <c r="R185" s="191"/>
      <c r="S185" s="191"/>
      <c r="T185" s="192"/>
      <c r="AT185" s="174" t="s">
        <v>247</v>
      </c>
      <c r="AU185" s="174" t="s">
        <v>258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6.95" customHeight="1"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33"/>
    </row>
  </sheetData>
  <autoFilter ref="C124:K18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351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ROUND((SUM(BE120:BE192)),  2)</f>
        <v>0</v>
      </c>
      <c r="I33" s="93">
        <v>0.21</v>
      </c>
      <c r="J33" s="92">
        <f>ROUND(((SUM(BE120:BE192))*I33),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ROUND((SUM(BF120:BF192)),  2)</f>
        <v>0</v>
      </c>
      <c r="I34" s="93">
        <v>0.15</v>
      </c>
      <c r="J34" s="92">
        <f>ROUND(((SUM(BF120:BF192))*I34),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ROUND((SUM(BG120:BG192)),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ROUND((SUM(BH120:BH192)),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ROUND((SUM(BI120:BI192)),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001 - Příprava území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354</v>
      </c>
      <c r="E99" s="111"/>
      <c r="F99" s="111"/>
      <c r="G99" s="111"/>
      <c r="H99" s="111"/>
      <c r="I99" s="111"/>
      <c r="J99" s="112">
        <f>J153</f>
        <v>0</v>
      </c>
      <c r="L99" s="109"/>
    </row>
    <row r="100" spans="2:12" s="9" customFormat="1" ht="19.899999999999999" customHeight="1">
      <c r="B100" s="109"/>
      <c r="D100" s="110" t="s">
        <v>355</v>
      </c>
      <c r="E100" s="111"/>
      <c r="F100" s="111"/>
      <c r="G100" s="111"/>
      <c r="H100" s="111"/>
      <c r="I100" s="111"/>
      <c r="J100" s="112">
        <f>J166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221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56" t="str">
        <f>E7</f>
        <v>Rekonstrukce Údolní od Husovy po Úvoz</v>
      </c>
      <c r="F110" s="257"/>
      <c r="G110" s="257"/>
      <c r="H110" s="257"/>
      <c r="L110" s="33"/>
    </row>
    <row r="111" spans="2:12" s="1" customFormat="1" ht="12" customHeight="1">
      <c r="B111" s="33"/>
      <c r="C111" s="28" t="s">
        <v>205</v>
      </c>
      <c r="L111" s="33"/>
    </row>
    <row r="112" spans="2:12" s="1" customFormat="1" ht="16.5" customHeight="1">
      <c r="B112" s="33"/>
      <c r="E112" s="253" t="str">
        <f>E9</f>
        <v>SO 001 - Příprava území</v>
      </c>
      <c r="F112" s="258"/>
      <c r="G112" s="258"/>
      <c r="H112" s="258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222</v>
      </c>
      <c r="D119" s="115" t="s">
        <v>58</v>
      </c>
      <c r="E119" s="115" t="s">
        <v>54</v>
      </c>
      <c r="F119" s="115" t="s">
        <v>55</v>
      </c>
      <c r="G119" s="115" t="s">
        <v>223</v>
      </c>
      <c r="H119" s="115" t="s">
        <v>224</v>
      </c>
      <c r="I119" s="115" t="s">
        <v>225</v>
      </c>
      <c r="J119" s="115" t="s">
        <v>209</v>
      </c>
      <c r="K119" s="116" t="s">
        <v>226</v>
      </c>
      <c r="L119" s="113"/>
      <c r="M119" s="60" t="s">
        <v>1</v>
      </c>
      <c r="N119" s="61" t="s">
        <v>37</v>
      </c>
      <c r="O119" s="61" t="s">
        <v>227</v>
      </c>
      <c r="P119" s="61" t="s">
        <v>228</v>
      </c>
      <c r="Q119" s="61" t="s">
        <v>229</v>
      </c>
      <c r="R119" s="61" t="s">
        <v>230</v>
      </c>
      <c r="S119" s="61" t="s">
        <v>231</v>
      </c>
      <c r="T119" s="62" t="s">
        <v>232</v>
      </c>
    </row>
    <row r="120" spans="2:65" s="1" customFormat="1" ht="22.9" customHeight="1">
      <c r="B120" s="33"/>
      <c r="C120" s="65" t="s">
        <v>233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6.4049999999999996E-2</v>
      </c>
      <c r="S120" s="54"/>
      <c r="T120" s="119">
        <f>T121</f>
        <v>1.83</v>
      </c>
      <c r="AT120" s="18" t="s">
        <v>72</v>
      </c>
      <c r="AU120" s="18" t="s">
        <v>211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356</v>
      </c>
      <c r="F121" s="123" t="s">
        <v>357</v>
      </c>
      <c r="I121" s="124"/>
      <c r="J121" s="125">
        <f>BK121</f>
        <v>0</v>
      </c>
      <c r="L121" s="121"/>
      <c r="M121" s="126"/>
      <c r="P121" s="127">
        <f>P122+P153+P166</f>
        <v>0</v>
      </c>
      <c r="R121" s="127">
        <f>R122+R153+R166</f>
        <v>6.4049999999999996E-2</v>
      </c>
      <c r="T121" s="128">
        <f>T122+T153+T166</f>
        <v>1.83</v>
      </c>
      <c r="AR121" s="122" t="s">
        <v>81</v>
      </c>
      <c r="AT121" s="129" t="s">
        <v>72</v>
      </c>
      <c r="AU121" s="129" t="s">
        <v>73</v>
      </c>
      <c r="AY121" s="122" t="s">
        <v>236</v>
      </c>
      <c r="BK121" s="130">
        <f>BK122+BK153+BK166</f>
        <v>0</v>
      </c>
    </row>
    <row r="122" spans="2:65" s="11" customFormat="1" ht="22.9" customHeight="1">
      <c r="B122" s="121"/>
      <c r="D122" s="122" t="s">
        <v>72</v>
      </c>
      <c r="E122" s="131" t="s">
        <v>81</v>
      </c>
      <c r="F122" s="131" t="s">
        <v>358</v>
      </c>
      <c r="I122" s="124"/>
      <c r="J122" s="132">
        <f>BK122</f>
        <v>0</v>
      </c>
      <c r="L122" s="121"/>
      <c r="M122" s="126"/>
      <c r="P122" s="127">
        <f>SUM(P123:P152)</f>
        <v>0</v>
      </c>
      <c r="R122" s="127">
        <f>SUM(R123:R152)</f>
        <v>6.4049999999999996E-2</v>
      </c>
      <c r="T122" s="128">
        <f>SUM(T123:T152)</f>
        <v>0</v>
      </c>
      <c r="AR122" s="122" t="s">
        <v>81</v>
      </c>
      <c r="AT122" s="129" t="s">
        <v>72</v>
      </c>
      <c r="AU122" s="129" t="s">
        <v>81</v>
      </c>
      <c r="AY122" s="122" t="s">
        <v>236</v>
      </c>
      <c r="BK122" s="130">
        <f>SUM(BK123:BK152)</f>
        <v>0</v>
      </c>
    </row>
    <row r="123" spans="2:65" s="1" customFormat="1" ht="24.2" customHeight="1">
      <c r="B123" s="133"/>
      <c r="C123" s="134" t="s">
        <v>81</v>
      </c>
      <c r="D123" s="134" t="s">
        <v>239</v>
      </c>
      <c r="E123" s="135" t="s">
        <v>359</v>
      </c>
      <c r="F123" s="136" t="s">
        <v>360</v>
      </c>
      <c r="G123" s="137" t="s">
        <v>340</v>
      </c>
      <c r="H123" s="138">
        <v>21</v>
      </c>
      <c r="I123" s="139"/>
      <c r="J123" s="140">
        <f>ROUND(I123*H123,2)</f>
        <v>0</v>
      </c>
      <c r="K123" s="136" t="s">
        <v>243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361</v>
      </c>
    </row>
    <row r="124" spans="2:65" s="1" customFormat="1" ht="19.5">
      <c r="B124" s="33"/>
      <c r="D124" s="147" t="s">
        <v>246</v>
      </c>
      <c r="F124" s="148" t="s">
        <v>362</v>
      </c>
      <c r="I124" s="149"/>
      <c r="L124" s="33"/>
      <c r="M124" s="150"/>
      <c r="T124" s="57"/>
      <c r="AT124" s="18" t="s">
        <v>246</v>
      </c>
      <c r="AU124" s="18" t="s">
        <v>83</v>
      </c>
    </row>
    <row r="125" spans="2:65" s="12" customFormat="1" ht="11.25">
      <c r="B125" s="151"/>
      <c r="D125" s="147" t="s">
        <v>247</v>
      </c>
      <c r="E125" s="152" t="s">
        <v>1</v>
      </c>
      <c r="F125" s="153" t="s">
        <v>363</v>
      </c>
      <c r="H125" s="154">
        <v>21</v>
      </c>
      <c r="I125" s="155"/>
      <c r="L125" s="151"/>
      <c r="M125" s="156"/>
      <c r="T125" s="157"/>
      <c r="AT125" s="152" t="s">
        <v>247</v>
      </c>
      <c r="AU125" s="152" t="s">
        <v>83</v>
      </c>
      <c r="AV125" s="12" t="s">
        <v>83</v>
      </c>
      <c r="AW125" s="12" t="s">
        <v>30</v>
      </c>
      <c r="AX125" s="12" t="s">
        <v>81</v>
      </c>
      <c r="AY125" s="152" t="s">
        <v>236</v>
      </c>
    </row>
    <row r="126" spans="2:65" s="1" customFormat="1" ht="21.75" customHeight="1">
      <c r="B126" s="133"/>
      <c r="C126" s="134" t="s">
        <v>83</v>
      </c>
      <c r="D126" s="134" t="s">
        <v>239</v>
      </c>
      <c r="E126" s="135" t="s">
        <v>364</v>
      </c>
      <c r="F126" s="136" t="s">
        <v>365</v>
      </c>
      <c r="G126" s="137" t="s">
        <v>340</v>
      </c>
      <c r="H126" s="138">
        <v>21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366</v>
      </c>
    </row>
    <row r="127" spans="2:65" s="1" customFormat="1" ht="19.5">
      <c r="B127" s="33"/>
      <c r="D127" s="147" t="s">
        <v>246</v>
      </c>
      <c r="F127" s="148" t="s">
        <v>367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2" customFormat="1" ht="11.25">
      <c r="B128" s="151"/>
      <c r="D128" s="147" t="s">
        <v>247</v>
      </c>
      <c r="E128" s="152" t="s">
        <v>1</v>
      </c>
      <c r="F128" s="153" t="s">
        <v>363</v>
      </c>
      <c r="H128" s="154">
        <v>21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236</v>
      </c>
    </row>
    <row r="129" spans="2:65" s="1" customFormat="1" ht="24.2" customHeight="1">
      <c r="B129" s="133"/>
      <c r="C129" s="134" t="s">
        <v>253</v>
      </c>
      <c r="D129" s="134" t="s">
        <v>239</v>
      </c>
      <c r="E129" s="135" t="s">
        <v>368</v>
      </c>
      <c r="F129" s="136" t="s">
        <v>369</v>
      </c>
      <c r="G129" s="137" t="s">
        <v>340</v>
      </c>
      <c r="H129" s="138">
        <v>21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370</v>
      </c>
    </row>
    <row r="130" spans="2:65" s="1" customFormat="1" ht="29.25">
      <c r="B130" s="33"/>
      <c r="D130" s="147" t="s">
        <v>246</v>
      </c>
      <c r="F130" s="148" t="s">
        <v>371</v>
      </c>
      <c r="I130" s="149"/>
      <c r="L130" s="33"/>
      <c r="M130" s="150"/>
      <c r="T130" s="57"/>
      <c r="AT130" s="18" t="s">
        <v>246</v>
      </c>
      <c r="AU130" s="18" t="s">
        <v>83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372</v>
      </c>
      <c r="H131" s="154">
        <v>21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24.2" customHeight="1">
      <c r="B132" s="133"/>
      <c r="C132" s="134" t="s">
        <v>258</v>
      </c>
      <c r="D132" s="134" t="s">
        <v>239</v>
      </c>
      <c r="E132" s="135" t="s">
        <v>373</v>
      </c>
      <c r="F132" s="136" t="s">
        <v>374</v>
      </c>
      <c r="G132" s="137" t="s">
        <v>340</v>
      </c>
      <c r="H132" s="138">
        <v>21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375</v>
      </c>
    </row>
    <row r="133" spans="2:65" s="1" customFormat="1" ht="29.25">
      <c r="B133" s="33"/>
      <c r="D133" s="147" t="s">
        <v>246</v>
      </c>
      <c r="F133" s="148" t="s">
        <v>376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372</v>
      </c>
      <c r="H134" s="154">
        <v>21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236</v>
      </c>
    </row>
    <row r="135" spans="2:65" s="1" customFormat="1" ht="24.2" customHeight="1">
      <c r="B135" s="133"/>
      <c r="C135" s="134" t="s">
        <v>235</v>
      </c>
      <c r="D135" s="134" t="s">
        <v>239</v>
      </c>
      <c r="E135" s="135" t="s">
        <v>377</v>
      </c>
      <c r="F135" s="136" t="s">
        <v>378</v>
      </c>
      <c r="G135" s="137" t="s">
        <v>340</v>
      </c>
      <c r="H135" s="138">
        <v>21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379</v>
      </c>
    </row>
    <row r="136" spans="2:65" s="1" customFormat="1" ht="29.25">
      <c r="B136" s="33"/>
      <c r="D136" s="147" t="s">
        <v>246</v>
      </c>
      <c r="F136" s="148" t="s">
        <v>380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372</v>
      </c>
      <c r="H137" s="154">
        <v>21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236</v>
      </c>
    </row>
    <row r="138" spans="2:65" s="1" customFormat="1" ht="33" customHeight="1">
      <c r="B138" s="133"/>
      <c r="C138" s="134" t="s">
        <v>265</v>
      </c>
      <c r="D138" s="134" t="s">
        <v>239</v>
      </c>
      <c r="E138" s="135" t="s">
        <v>381</v>
      </c>
      <c r="F138" s="136" t="s">
        <v>382</v>
      </c>
      <c r="G138" s="137" t="s">
        <v>340</v>
      </c>
      <c r="H138" s="138">
        <v>147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383</v>
      </c>
    </row>
    <row r="139" spans="2:65" s="1" customFormat="1" ht="39">
      <c r="B139" s="33"/>
      <c r="D139" s="147" t="s">
        <v>246</v>
      </c>
      <c r="F139" s="148" t="s">
        <v>384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385</v>
      </c>
      <c r="H140" s="154">
        <v>21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236</v>
      </c>
    </row>
    <row r="141" spans="2:65" s="12" customFormat="1" ht="11.25">
      <c r="B141" s="151"/>
      <c r="D141" s="147" t="s">
        <v>247</v>
      </c>
      <c r="F141" s="153" t="s">
        <v>386</v>
      </c>
      <c r="H141" s="154">
        <v>147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</v>
      </c>
      <c r="AX141" s="12" t="s">
        <v>81</v>
      </c>
      <c r="AY141" s="152" t="s">
        <v>236</v>
      </c>
    </row>
    <row r="142" spans="2:65" s="1" customFormat="1" ht="33" customHeight="1">
      <c r="B142" s="133"/>
      <c r="C142" s="134" t="s">
        <v>269</v>
      </c>
      <c r="D142" s="134" t="s">
        <v>239</v>
      </c>
      <c r="E142" s="135" t="s">
        <v>387</v>
      </c>
      <c r="F142" s="136" t="s">
        <v>388</v>
      </c>
      <c r="G142" s="137" t="s">
        <v>340</v>
      </c>
      <c r="H142" s="138">
        <v>147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389</v>
      </c>
    </row>
    <row r="143" spans="2:65" s="1" customFormat="1" ht="39">
      <c r="B143" s="33"/>
      <c r="D143" s="147" t="s">
        <v>246</v>
      </c>
      <c r="F143" s="148" t="s">
        <v>390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 ht="11.25">
      <c r="B144" s="151"/>
      <c r="D144" s="147" t="s">
        <v>247</v>
      </c>
      <c r="E144" s="152" t="s">
        <v>1</v>
      </c>
      <c r="F144" s="153" t="s">
        <v>385</v>
      </c>
      <c r="H144" s="154">
        <v>21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2" customFormat="1" ht="11.25">
      <c r="B145" s="151"/>
      <c r="D145" s="147" t="s">
        <v>247</v>
      </c>
      <c r="F145" s="153" t="s">
        <v>386</v>
      </c>
      <c r="H145" s="154">
        <v>147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</v>
      </c>
      <c r="AX145" s="12" t="s">
        <v>81</v>
      </c>
      <c r="AY145" s="152" t="s">
        <v>236</v>
      </c>
    </row>
    <row r="146" spans="2:65" s="1" customFormat="1" ht="24.2" customHeight="1">
      <c r="B146" s="133"/>
      <c r="C146" s="134" t="s">
        <v>273</v>
      </c>
      <c r="D146" s="134" t="s">
        <v>239</v>
      </c>
      <c r="E146" s="135" t="s">
        <v>391</v>
      </c>
      <c r="F146" s="136" t="s">
        <v>392</v>
      </c>
      <c r="G146" s="137" t="s">
        <v>340</v>
      </c>
      <c r="H146" s="138">
        <v>147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393</v>
      </c>
    </row>
    <row r="147" spans="2:65" s="1" customFormat="1" ht="39">
      <c r="B147" s="33"/>
      <c r="D147" s="147" t="s">
        <v>246</v>
      </c>
      <c r="F147" s="148" t="s">
        <v>394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385</v>
      </c>
      <c r="H148" s="154">
        <v>21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236</v>
      </c>
    </row>
    <row r="149" spans="2:65" s="12" customFormat="1" ht="11.25">
      <c r="B149" s="151"/>
      <c r="D149" s="147" t="s">
        <v>247</v>
      </c>
      <c r="F149" s="153" t="s">
        <v>386</v>
      </c>
      <c r="H149" s="154">
        <v>147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</v>
      </c>
      <c r="AX149" s="12" t="s">
        <v>81</v>
      </c>
      <c r="AY149" s="152" t="s">
        <v>236</v>
      </c>
    </row>
    <row r="150" spans="2:65" s="1" customFormat="1" ht="24.2" customHeight="1">
      <c r="B150" s="133"/>
      <c r="C150" s="134" t="s">
        <v>280</v>
      </c>
      <c r="D150" s="134" t="s">
        <v>239</v>
      </c>
      <c r="E150" s="135" t="s">
        <v>395</v>
      </c>
      <c r="F150" s="136" t="s">
        <v>396</v>
      </c>
      <c r="G150" s="137" t="s">
        <v>340</v>
      </c>
      <c r="H150" s="138">
        <v>5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1.281E-2</v>
      </c>
      <c r="R150" s="143">
        <f>Q150*H150</f>
        <v>6.4049999999999996E-2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397</v>
      </c>
    </row>
    <row r="151" spans="2:65" s="1" customFormat="1" ht="29.25">
      <c r="B151" s="33"/>
      <c r="D151" s="147" t="s">
        <v>246</v>
      </c>
      <c r="F151" s="148" t="s">
        <v>398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 ht="22.5">
      <c r="B152" s="151"/>
      <c r="D152" s="147" t="s">
        <v>247</v>
      </c>
      <c r="E152" s="152" t="s">
        <v>1</v>
      </c>
      <c r="F152" s="153" t="s">
        <v>399</v>
      </c>
      <c r="H152" s="154">
        <v>5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1" customFormat="1" ht="22.9" customHeight="1">
      <c r="B153" s="121"/>
      <c r="D153" s="122" t="s">
        <v>72</v>
      </c>
      <c r="E153" s="131" t="s">
        <v>280</v>
      </c>
      <c r="F153" s="131" t="s">
        <v>400</v>
      </c>
      <c r="I153" s="124"/>
      <c r="J153" s="132">
        <f>BK153</f>
        <v>0</v>
      </c>
      <c r="L153" s="121"/>
      <c r="M153" s="126"/>
      <c r="P153" s="127">
        <f>SUM(P154:P165)</f>
        <v>0</v>
      </c>
      <c r="R153" s="127">
        <f>SUM(R154:R165)</f>
        <v>0</v>
      </c>
      <c r="T153" s="128">
        <f>SUM(T154:T165)</f>
        <v>1.83</v>
      </c>
      <c r="AR153" s="122" t="s">
        <v>81</v>
      </c>
      <c r="AT153" s="129" t="s">
        <v>72</v>
      </c>
      <c r="AU153" s="129" t="s">
        <v>81</v>
      </c>
      <c r="AY153" s="122" t="s">
        <v>236</v>
      </c>
      <c r="BK153" s="130">
        <f>SUM(BK154:BK165)</f>
        <v>0</v>
      </c>
    </row>
    <row r="154" spans="2:65" s="1" customFormat="1" ht="16.5" customHeight="1">
      <c r="B154" s="133"/>
      <c r="C154" s="134" t="s">
        <v>286</v>
      </c>
      <c r="D154" s="134" t="s">
        <v>239</v>
      </c>
      <c r="E154" s="135" t="s">
        <v>401</v>
      </c>
      <c r="F154" s="136" t="s">
        <v>402</v>
      </c>
      <c r="G154" s="137" t="s">
        <v>340</v>
      </c>
      <c r="H154" s="138">
        <v>1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1.31</v>
      </c>
      <c r="T154" s="144">
        <f>S154*H154</f>
        <v>1.31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403</v>
      </c>
    </row>
    <row r="155" spans="2:65" s="1" customFormat="1" ht="11.25">
      <c r="B155" s="33"/>
      <c r="D155" s="147" t="s">
        <v>246</v>
      </c>
      <c r="F155" s="148" t="s">
        <v>404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22.5">
      <c r="B156" s="151"/>
      <c r="D156" s="147" t="s">
        <v>247</v>
      </c>
      <c r="E156" s="152" t="s">
        <v>1</v>
      </c>
      <c r="F156" s="153" t="s">
        <v>405</v>
      </c>
      <c r="H156" s="154">
        <v>1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236</v>
      </c>
    </row>
    <row r="157" spans="2:65" s="1" customFormat="1" ht="24.2" customHeight="1">
      <c r="B157" s="133"/>
      <c r="C157" s="134" t="s">
        <v>291</v>
      </c>
      <c r="D157" s="134" t="s">
        <v>239</v>
      </c>
      <c r="E157" s="135" t="s">
        <v>406</v>
      </c>
      <c r="F157" s="136" t="s">
        <v>407</v>
      </c>
      <c r="G157" s="137" t="s">
        <v>340</v>
      </c>
      <c r="H157" s="138">
        <v>5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7.4999999999999997E-2</v>
      </c>
      <c r="T157" s="144">
        <f>S157*H157</f>
        <v>0.375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408</v>
      </c>
    </row>
    <row r="158" spans="2:65" s="1" customFormat="1" ht="11.25">
      <c r="B158" s="33"/>
      <c r="D158" s="147" t="s">
        <v>246</v>
      </c>
      <c r="F158" s="148" t="s">
        <v>409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410</v>
      </c>
      <c r="H159" s="154">
        <v>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24.2" customHeight="1">
      <c r="B160" s="133"/>
      <c r="C160" s="134" t="s">
        <v>295</v>
      </c>
      <c r="D160" s="134" t="s">
        <v>239</v>
      </c>
      <c r="E160" s="135" t="s">
        <v>411</v>
      </c>
      <c r="F160" s="136" t="s">
        <v>412</v>
      </c>
      <c r="G160" s="137" t="s">
        <v>340</v>
      </c>
      <c r="H160" s="138">
        <v>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1.4E-2</v>
      </c>
      <c r="T160" s="144">
        <f>S160*H160</f>
        <v>7.0000000000000007E-2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413</v>
      </c>
    </row>
    <row r="161" spans="2:65" s="1" customFormat="1" ht="19.5">
      <c r="B161" s="33"/>
      <c r="D161" s="147" t="s">
        <v>246</v>
      </c>
      <c r="F161" s="148" t="s">
        <v>412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11.25">
      <c r="B162" s="151"/>
      <c r="D162" s="147" t="s">
        <v>247</v>
      </c>
      <c r="E162" s="152" t="s">
        <v>1</v>
      </c>
      <c r="F162" s="153" t="s">
        <v>414</v>
      </c>
      <c r="H162" s="154">
        <v>5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16.5" customHeight="1">
      <c r="B163" s="133"/>
      <c r="C163" s="134" t="s">
        <v>300</v>
      </c>
      <c r="D163" s="134" t="s">
        <v>239</v>
      </c>
      <c r="E163" s="135" t="s">
        <v>415</v>
      </c>
      <c r="F163" s="136" t="s">
        <v>416</v>
      </c>
      <c r="G163" s="137" t="s">
        <v>340</v>
      </c>
      <c r="H163" s="138">
        <v>3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2.5000000000000001E-2</v>
      </c>
      <c r="T163" s="144">
        <f>S163*H163</f>
        <v>7.5000000000000011E-2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417</v>
      </c>
    </row>
    <row r="164" spans="2:65" s="1" customFormat="1" ht="11.25">
      <c r="B164" s="33"/>
      <c r="D164" s="147" t="s">
        <v>246</v>
      </c>
      <c r="F164" s="148" t="s">
        <v>418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2" customFormat="1" ht="11.25">
      <c r="B165" s="151"/>
      <c r="D165" s="147" t="s">
        <v>247</v>
      </c>
      <c r="E165" s="152" t="s">
        <v>1</v>
      </c>
      <c r="F165" s="153" t="s">
        <v>419</v>
      </c>
      <c r="H165" s="154">
        <v>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236</v>
      </c>
    </row>
    <row r="166" spans="2:65" s="11" customFormat="1" ht="22.9" customHeight="1">
      <c r="B166" s="121"/>
      <c r="D166" s="122" t="s">
        <v>72</v>
      </c>
      <c r="E166" s="131" t="s">
        <v>420</v>
      </c>
      <c r="F166" s="131" t="s">
        <v>421</v>
      </c>
      <c r="I166" s="124"/>
      <c r="J166" s="132">
        <f>BK166</f>
        <v>0</v>
      </c>
      <c r="L166" s="121"/>
      <c r="M166" s="126"/>
      <c r="P166" s="127">
        <f>SUM(P167:P192)</f>
        <v>0</v>
      </c>
      <c r="R166" s="127">
        <f>SUM(R167:R192)</f>
        <v>0</v>
      </c>
      <c r="T166" s="128">
        <f>SUM(T167:T192)</f>
        <v>0</v>
      </c>
      <c r="AR166" s="122" t="s">
        <v>81</v>
      </c>
      <c r="AT166" s="129" t="s">
        <v>72</v>
      </c>
      <c r="AU166" s="129" t="s">
        <v>81</v>
      </c>
      <c r="AY166" s="122" t="s">
        <v>236</v>
      </c>
      <c r="BK166" s="130">
        <f>SUM(BK167:BK192)</f>
        <v>0</v>
      </c>
    </row>
    <row r="167" spans="2:65" s="1" customFormat="1" ht="33" customHeight="1">
      <c r="B167" s="133"/>
      <c r="C167" s="134" t="s">
        <v>306</v>
      </c>
      <c r="D167" s="134" t="s">
        <v>239</v>
      </c>
      <c r="E167" s="135" t="s">
        <v>422</v>
      </c>
      <c r="F167" s="136" t="s">
        <v>423</v>
      </c>
      <c r="G167" s="137" t="s">
        <v>424</v>
      </c>
      <c r="H167" s="138">
        <v>10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425</v>
      </c>
    </row>
    <row r="168" spans="2:65" s="1" customFormat="1" ht="19.5">
      <c r="B168" s="33"/>
      <c r="D168" s="147" t="s">
        <v>246</v>
      </c>
      <c r="F168" s="148" t="s">
        <v>426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2" customFormat="1" ht="11.25">
      <c r="B169" s="151"/>
      <c r="D169" s="147" t="s">
        <v>247</v>
      </c>
      <c r="E169" s="152" t="s">
        <v>1</v>
      </c>
      <c r="F169" s="153" t="s">
        <v>427</v>
      </c>
      <c r="H169" s="154">
        <v>10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81</v>
      </c>
      <c r="AY169" s="152" t="s">
        <v>236</v>
      </c>
    </row>
    <row r="170" spans="2:65" s="1" customFormat="1" ht="21.75" customHeight="1">
      <c r="B170" s="133"/>
      <c r="C170" s="134" t="s">
        <v>8</v>
      </c>
      <c r="D170" s="134" t="s">
        <v>239</v>
      </c>
      <c r="E170" s="135" t="s">
        <v>428</v>
      </c>
      <c r="F170" s="136" t="s">
        <v>429</v>
      </c>
      <c r="G170" s="137" t="s">
        <v>424</v>
      </c>
      <c r="H170" s="138">
        <v>7.0449999999999999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430</v>
      </c>
    </row>
    <row r="171" spans="2:65" s="1" customFormat="1" ht="19.5">
      <c r="B171" s="33"/>
      <c r="D171" s="147" t="s">
        <v>246</v>
      </c>
      <c r="F171" s="148" t="s">
        <v>431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4" customFormat="1" ht="11.25">
      <c r="B172" s="167"/>
      <c r="D172" s="147" t="s">
        <v>247</v>
      </c>
      <c r="E172" s="168" t="s">
        <v>1</v>
      </c>
      <c r="F172" s="169" t="s">
        <v>432</v>
      </c>
      <c r="H172" s="168" t="s">
        <v>1</v>
      </c>
      <c r="I172" s="170"/>
      <c r="L172" s="167"/>
      <c r="M172" s="171"/>
      <c r="T172" s="172"/>
      <c r="AT172" s="168" t="s">
        <v>247</v>
      </c>
      <c r="AU172" s="168" t="s">
        <v>83</v>
      </c>
      <c r="AV172" s="14" t="s">
        <v>81</v>
      </c>
      <c r="AW172" s="14" t="s">
        <v>30</v>
      </c>
      <c r="AX172" s="14" t="s">
        <v>73</v>
      </c>
      <c r="AY172" s="168" t="s">
        <v>236</v>
      </c>
    </row>
    <row r="173" spans="2:65" s="14" customFormat="1" ht="11.25">
      <c r="B173" s="167"/>
      <c r="D173" s="147" t="s">
        <v>247</v>
      </c>
      <c r="E173" s="168" t="s">
        <v>1</v>
      </c>
      <c r="F173" s="169" t="s">
        <v>433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2" customFormat="1" ht="11.25">
      <c r="B174" s="151"/>
      <c r="D174" s="147" t="s">
        <v>247</v>
      </c>
      <c r="E174" s="152" t="s">
        <v>1</v>
      </c>
      <c r="F174" s="153" t="s">
        <v>434</v>
      </c>
      <c r="H174" s="154">
        <v>0.70399999999999996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236</v>
      </c>
    </row>
    <row r="175" spans="2:65" s="12" customFormat="1" ht="11.25">
      <c r="B175" s="151"/>
      <c r="D175" s="147" t="s">
        <v>247</v>
      </c>
      <c r="E175" s="152" t="s">
        <v>1</v>
      </c>
      <c r="F175" s="153" t="s">
        <v>435</v>
      </c>
      <c r="H175" s="154">
        <v>6.0590000000000002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2" customFormat="1" ht="11.25">
      <c r="B176" s="151"/>
      <c r="D176" s="147" t="s">
        <v>247</v>
      </c>
      <c r="E176" s="152" t="s">
        <v>1</v>
      </c>
      <c r="F176" s="153" t="s">
        <v>436</v>
      </c>
      <c r="H176" s="154">
        <v>0.28199999999999997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5" customFormat="1" ht="11.25">
      <c r="B177" s="173"/>
      <c r="D177" s="147" t="s">
        <v>247</v>
      </c>
      <c r="E177" s="174" t="s">
        <v>1</v>
      </c>
      <c r="F177" s="175" t="s">
        <v>344</v>
      </c>
      <c r="H177" s="176">
        <v>7.0449999999999999</v>
      </c>
      <c r="I177" s="177"/>
      <c r="L177" s="173"/>
      <c r="M177" s="178"/>
      <c r="T177" s="179"/>
      <c r="AT177" s="174" t="s">
        <v>247</v>
      </c>
      <c r="AU177" s="174" t="s">
        <v>83</v>
      </c>
      <c r="AV177" s="15" t="s">
        <v>258</v>
      </c>
      <c r="AW177" s="15" t="s">
        <v>30</v>
      </c>
      <c r="AX177" s="15" t="s">
        <v>81</v>
      </c>
      <c r="AY177" s="174" t="s">
        <v>236</v>
      </c>
    </row>
    <row r="178" spans="2:65" s="1" customFormat="1" ht="24.2" customHeight="1">
      <c r="B178" s="133"/>
      <c r="C178" s="134" t="s">
        <v>316</v>
      </c>
      <c r="D178" s="134" t="s">
        <v>239</v>
      </c>
      <c r="E178" s="135" t="s">
        <v>437</v>
      </c>
      <c r="F178" s="136" t="s">
        <v>438</v>
      </c>
      <c r="G178" s="137" t="s">
        <v>424</v>
      </c>
      <c r="H178" s="138">
        <v>7.0449999999999999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439</v>
      </c>
    </row>
    <row r="179" spans="2:65" s="1" customFormat="1" ht="29.25">
      <c r="B179" s="33"/>
      <c r="D179" s="147" t="s">
        <v>246</v>
      </c>
      <c r="F179" s="148" t="s">
        <v>440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4" customFormat="1" ht="11.25">
      <c r="B180" s="167"/>
      <c r="D180" s="147" t="s">
        <v>247</v>
      </c>
      <c r="E180" s="168" t="s">
        <v>1</v>
      </c>
      <c r="F180" s="169" t="s">
        <v>441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4" customFormat="1" ht="11.25">
      <c r="B181" s="167"/>
      <c r="D181" s="147" t="s">
        <v>247</v>
      </c>
      <c r="E181" s="168" t="s">
        <v>1</v>
      </c>
      <c r="F181" s="169" t="s">
        <v>433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 ht="11.25">
      <c r="B182" s="151"/>
      <c r="D182" s="147" t="s">
        <v>247</v>
      </c>
      <c r="E182" s="152" t="s">
        <v>1</v>
      </c>
      <c r="F182" s="153" t="s">
        <v>434</v>
      </c>
      <c r="H182" s="154">
        <v>0.70399999999999996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435</v>
      </c>
      <c r="H183" s="154">
        <v>6.0590000000000002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436</v>
      </c>
      <c r="H184" s="154">
        <v>0.28199999999999997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 ht="11.25">
      <c r="B185" s="173"/>
      <c r="D185" s="147" t="s">
        <v>247</v>
      </c>
      <c r="E185" s="174" t="s">
        <v>1</v>
      </c>
      <c r="F185" s="175" t="s">
        <v>344</v>
      </c>
      <c r="H185" s="176">
        <v>7.0449999999999999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24.2" customHeight="1">
      <c r="B186" s="133"/>
      <c r="C186" s="134" t="s">
        <v>323</v>
      </c>
      <c r="D186" s="134" t="s">
        <v>239</v>
      </c>
      <c r="E186" s="135" t="s">
        <v>442</v>
      </c>
      <c r="F186" s="136" t="s">
        <v>443</v>
      </c>
      <c r="G186" s="137" t="s">
        <v>424</v>
      </c>
      <c r="H186" s="138">
        <v>7.0449999999999999</v>
      </c>
      <c r="I186" s="139"/>
      <c r="J186" s="140">
        <f>ROUND(I186*H186,2)</f>
        <v>0</v>
      </c>
      <c r="K186" s="136" t="s">
        <v>243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444</v>
      </c>
    </row>
    <row r="187" spans="2:65" s="1" customFormat="1" ht="11.25">
      <c r="B187" s="33"/>
      <c r="D187" s="147" t="s">
        <v>246</v>
      </c>
      <c r="F187" s="148" t="s">
        <v>445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4" customFormat="1" ht="11.25">
      <c r="B188" s="167"/>
      <c r="D188" s="147" t="s">
        <v>247</v>
      </c>
      <c r="E188" s="168" t="s">
        <v>1</v>
      </c>
      <c r="F188" s="169" t="s">
        <v>446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2" customFormat="1" ht="11.25">
      <c r="B189" s="151"/>
      <c r="D189" s="147" t="s">
        <v>247</v>
      </c>
      <c r="E189" s="152" t="s">
        <v>1</v>
      </c>
      <c r="F189" s="153" t="s">
        <v>434</v>
      </c>
      <c r="H189" s="154">
        <v>0.70399999999999996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435</v>
      </c>
      <c r="H190" s="154">
        <v>6.0590000000000002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 ht="11.25">
      <c r="B191" s="151"/>
      <c r="D191" s="147" t="s">
        <v>247</v>
      </c>
      <c r="E191" s="152" t="s">
        <v>1</v>
      </c>
      <c r="F191" s="153" t="s">
        <v>436</v>
      </c>
      <c r="H191" s="154">
        <v>0.28199999999999997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5" customFormat="1" ht="11.25">
      <c r="B192" s="173"/>
      <c r="D192" s="147" t="s">
        <v>247</v>
      </c>
      <c r="E192" s="174" t="s">
        <v>1</v>
      </c>
      <c r="F192" s="175" t="s">
        <v>344</v>
      </c>
      <c r="H192" s="176">
        <v>7.0449999999999999</v>
      </c>
      <c r="I192" s="177"/>
      <c r="L192" s="173"/>
      <c r="M192" s="190"/>
      <c r="N192" s="191"/>
      <c r="O192" s="191"/>
      <c r="P192" s="191"/>
      <c r="Q192" s="191"/>
      <c r="R192" s="191"/>
      <c r="S192" s="191"/>
      <c r="T192" s="192"/>
      <c r="AT192" s="174" t="s">
        <v>247</v>
      </c>
      <c r="AU192" s="174" t="s">
        <v>83</v>
      </c>
      <c r="AV192" s="15" t="s">
        <v>258</v>
      </c>
      <c r="AW192" s="15" t="s">
        <v>30</v>
      </c>
      <c r="AX192" s="15" t="s">
        <v>81</v>
      </c>
      <c r="AY192" s="174" t="s">
        <v>236</v>
      </c>
    </row>
    <row r="193" spans="2:12" s="1" customFormat="1" ht="6.95" customHeight="1">
      <c r="B193" s="45"/>
      <c r="C193" s="46"/>
      <c r="D193" s="46"/>
      <c r="E193" s="46"/>
      <c r="F193" s="46"/>
      <c r="G193" s="46"/>
      <c r="H193" s="46"/>
      <c r="I193" s="46"/>
      <c r="J193" s="46"/>
      <c r="K193" s="46"/>
      <c r="L193" s="33"/>
    </row>
  </sheetData>
  <autoFilter ref="C119:K19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89</v>
      </c>
      <c r="AZ2" s="193" t="s">
        <v>447</v>
      </c>
      <c r="BA2" s="193" t="s">
        <v>448</v>
      </c>
      <c r="BB2" s="193" t="s">
        <v>1</v>
      </c>
      <c r="BC2" s="193" t="s">
        <v>449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450</v>
      </c>
      <c r="BA3" s="193" t="s">
        <v>450</v>
      </c>
      <c r="BB3" s="193" t="s">
        <v>1</v>
      </c>
      <c r="BC3" s="193" t="s">
        <v>451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452</v>
      </c>
      <c r="BA4" s="193" t="s">
        <v>453</v>
      </c>
      <c r="BB4" s="193" t="s">
        <v>1</v>
      </c>
      <c r="BC4" s="193" t="s">
        <v>454</v>
      </c>
      <c r="BD4" s="193" t="s">
        <v>83</v>
      </c>
    </row>
    <row r="5" spans="2:56" ht="6.95" customHeight="1">
      <c r="B5" s="21"/>
      <c r="L5" s="21"/>
      <c r="AZ5" s="193" t="s">
        <v>455</v>
      </c>
      <c r="BA5" s="193" t="s">
        <v>456</v>
      </c>
      <c r="BB5" s="193" t="s">
        <v>1</v>
      </c>
      <c r="BC5" s="193" t="s">
        <v>457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53" t="s">
        <v>458</v>
      </c>
      <c r="F9" s="258"/>
      <c r="G9" s="258"/>
      <c r="H9" s="25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ROUND((SUM(BE125:BE550)),  2)</f>
        <v>0</v>
      </c>
      <c r="I33" s="93">
        <v>0.21</v>
      </c>
      <c r="J33" s="92">
        <f>ROUND(((SUM(BE125:BE550))*I33),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ROUND((SUM(BF125:BF550)),  2)</f>
        <v>0</v>
      </c>
      <c r="I34" s="93">
        <v>0.15</v>
      </c>
      <c r="J34" s="92">
        <f>ROUND(((SUM(BF125:BF550))*I34),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ROUND((SUM(BG125:BG550)),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ROUND((SUM(BH125:BH550)),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ROUND((SUM(BI125:BI550)),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101 - Komunikace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J125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J233</f>
        <v>0</v>
      </c>
      <c r="L99" s="109"/>
    </row>
    <row r="100" spans="2:12" s="9" customFormat="1" ht="14.85" customHeight="1">
      <c r="B100" s="109"/>
      <c r="D100" s="110" t="s">
        <v>460</v>
      </c>
      <c r="E100" s="111"/>
      <c r="F100" s="111"/>
      <c r="G100" s="111"/>
      <c r="H100" s="111"/>
      <c r="I100" s="111"/>
      <c r="J100" s="112">
        <f>J252</f>
        <v>0</v>
      </c>
      <c r="L100" s="109"/>
    </row>
    <row r="101" spans="2:12" s="9" customFormat="1" ht="19.899999999999999" customHeight="1">
      <c r="B101" s="109"/>
      <c r="D101" s="110" t="s">
        <v>461</v>
      </c>
      <c r="E101" s="111"/>
      <c r="F101" s="111"/>
      <c r="G101" s="111"/>
      <c r="H101" s="111"/>
      <c r="I101" s="111"/>
      <c r="J101" s="112">
        <f>J256</f>
        <v>0</v>
      </c>
      <c r="L101" s="109"/>
    </row>
    <row r="102" spans="2:12" s="9" customFormat="1" ht="19.899999999999999" customHeight="1">
      <c r="B102" s="109"/>
      <c r="D102" s="110" t="s">
        <v>462</v>
      </c>
      <c r="E102" s="111"/>
      <c r="F102" s="111"/>
      <c r="G102" s="111"/>
      <c r="H102" s="111"/>
      <c r="I102" s="111"/>
      <c r="J102" s="112">
        <f>J318</f>
        <v>0</v>
      </c>
      <c r="L102" s="109"/>
    </row>
    <row r="103" spans="2:12" s="9" customFormat="1" ht="19.899999999999999" customHeight="1">
      <c r="B103" s="109"/>
      <c r="D103" s="110" t="s">
        <v>354</v>
      </c>
      <c r="E103" s="111"/>
      <c r="F103" s="111"/>
      <c r="G103" s="111"/>
      <c r="H103" s="111"/>
      <c r="I103" s="111"/>
      <c r="J103" s="112">
        <f>J329</f>
        <v>0</v>
      </c>
      <c r="L103" s="109"/>
    </row>
    <row r="104" spans="2:12" s="9" customFormat="1" ht="14.85" customHeight="1">
      <c r="B104" s="109"/>
      <c r="D104" s="110" t="s">
        <v>463</v>
      </c>
      <c r="E104" s="111"/>
      <c r="F104" s="111"/>
      <c r="G104" s="111"/>
      <c r="H104" s="111"/>
      <c r="I104" s="111"/>
      <c r="J104" s="112">
        <f>J456</f>
        <v>0</v>
      </c>
      <c r="L104" s="109"/>
    </row>
    <row r="105" spans="2:12" s="9" customFormat="1" ht="19.899999999999999" customHeight="1">
      <c r="B105" s="109"/>
      <c r="D105" s="110" t="s">
        <v>464</v>
      </c>
      <c r="E105" s="111"/>
      <c r="F105" s="111"/>
      <c r="G105" s="111"/>
      <c r="H105" s="111"/>
      <c r="I105" s="111"/>
      <c r="J105" s="112">
        <f>J548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221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56" t="str">
        <f>E7</f>
        <v>Rekonstrukce Údolní od Husovy po Úvoz</v>
      </c>
      <c r="F115" s="257"/>
      <c r="G115" s="257"/>
      <c r="H115" s="257"/>
      <c r="L115" s="33"/>
    </row>
    <row r="116" spans="2:65" s="1" customFormat="1" ht="12" customHeight="1">
      <c r="B116" s="33"/>
      <c r="C116" s="28" t="s">
        <v>205</v>
      </c>
      <c r="L116" s="33"/>
    </row>
    <row r="117" spans="2:65" s="1" customFormat="1" ht="16.5" customHeight="1">
      <c r="B117" s="33"/>
      <c r="E117" s="253" t="str">
        <f>E9</f>
        <v>SO 101 - Komunikace</v>
      </c>
      <c r="F117" s="258"/>
      <c r="G117" s="258"/>
      <c r="H117" s="258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222</v>
      </c>
      <c r="D124" s="115" t="s">
        <v>58</v>
      </c>
      <c r="E124" s="115" t="s">
        <v>54</v>
      </c>
      <c r="F124" s="115" t="s">
        <v>55</v>
      </c>
      <c r="G124" s="115" t="s">
        <v>223</v>
      </c>
      <c r="H124" s="115" t="s">
        <v>224</v>
      </c>
      <c r="I124" s="115" t="s">
        <v>225</v>
      </c>
      <c r="J124" s="115" t="s">
        <v>209</v>
      </c>
      <c r="K124" s="116" t="s">
        <v>226</v>
      </c>
      <c r="L124" s="113"/>
      <c r="M124" s="60" t="s">
        <v>1</v>
      </c>
      <c r="N124" s="61" t="s">
        <v>37</v>
      </c>
      <c r="O124" s="61" t="s">
        <v>227</v>
      </c>
      <c r="P124" s="61" t="s">
        <v>228</v>
      </c>
      <c r="Q124" s="61" t="s">
        <v>229</v>
      </c>
      <c r="R124" s="61" t="s">
        <v>230</v>
      </c>
      <c r="S124" s="61" t="s">
        <v>231</v>
      </c>
      <c r="T124" s="62" t="s">
        <v>232</v>
      </c>
    </row>
    <row r="125" spans="2:65" s="1" customFormat="1" ht="22.9" customHeight="1">
      <c r="B125" s="33"/>
      <c r="C125" s="65" t="s">
        <v>233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1658.84177578</v>
      </c>
      <c r="S125" s="54"/>
      <c r="T125" s="119">
        <f>T126</f>
        <v>9521.8389999999999</v>
      </c>
      <c r="AT125" s="18" t="s">
        <v>72</v>
      </c>
      <c r="AU125" s="18" t="s">
        <v>211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356</v>
      </c>
      <c r="F126" s="123" t="s">
        <v>357</v>
      </c>
      <c r="I126" s="124"/>
      <c r="J126" s="125">
        <f>BK126</f>
        <v>0</v>
      </c>
      <c r="L126" s="121"/>
      <c r="M126" s="126"/>
      <c r="P126" s="127">
        <f>P127+P233+P256+P318+P329+P548</f>
        <v>0</v>
      </c>
      <c r="R126" s="127">
        <f>R127+R233+R256+R318+R329+R548</f>
        <v>1658.84177578</v>
      </c>
      <c r="T126" s="128">
        <f>T127+T233+T256+T318+T329+T548</f>
        <v>9521.8389999999999</v>
      </c>
      <c r="AR126" s="122" t="s">
        <v>81</v>
      </c>
      <c r="AT126" s="129" t="s">
        <v>72</v>
      </c>
      <c r="AU126" s="129" t="s">
        <v>73</v>
      </c>
      <c r="AY126" s="122" t="s">
        <v>236</v>
      </c>
      <c r="BK126" s="130">
        <f>BK127+BK233+BK256+BK318+BK329+BK548</f>
        <v>0</v>
      </c>
    </row>
    <row r="127" spans="2:65" s="11" customFormat="1" ht="22.9" customHeight="1">
      <c r="B127" s="121"/>
      <c r="D127" s="122" t="s">
        <v>72</v>
      </c>
      <c r="E127" s="131" t="s">
        <v>81</v>
      </c>
      <c r="F127" s="131" t="s">
        <v>358</v>
      </c>
      <c r="I127" s="124"/>
      <c r="J127" s="132">
        <f>BK127</f>
        <v>0</v>
      </c>
      <c r="L127" s="121"/>
      <c r="M127" s="126"/>
      <c r="P127" s="127">
        <f>SUM(P128:P232)</f>
        <v>0</v>
      </c>
      <c r="R127" s="127">
        <f>SUM(R128:R232)</f>
        <v>0.65453000000000006</v>
      </c>
      <c r="T127" s="128">
        <f>SUM(T128:T232)</f>
        <v>9439.1190000000006</v>
      </c>
      <c r="AR127" s="122" t="s">
        <v>81</v>
      </c>
      <c r="AT127" s="129" t="s">
        <v>72</v>
      </c>
      <c r="AU127" s="129" t="s">
        <v>81</v>
      </c>
      <c r="AY127" s="122" t="s">
        <v>236</v>
      </c>
      <c r="BK127" s="130">
        <f>SUM(BK128:BK232)</f>
        <v>0</v>
      </c>
    </row>
    <row r="128" spans="2:65" s="1" customFormat="1" ht="24.2" customHeight="1">
      <c r="B128" s="133"/>
      <c r="C128" s="134" t="s">
        <v>81</v>
      </c>
      <c r="D128" s="134" t="s">
        <v>239</v>
      </c>
      <c r="E128" s="135" t="s">
        <v>465</v>
      </c>
      <c r="F128" s="136" t="s">
        <v>466</v>
      </c>
      <c r="G128" s="137" t="s">
        <v>467</v>
      </c>
      <c r="H128" s="138">
        <v>7804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0.28999999999999998</v>
      </c>
      <c r="T128" s="144">
        <f>S128*H128</f>
        <v>2263.16</v>
      </c>
      <c r="AR128" s="145" t="s">
        <v>468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468</v>
      </c>
      <c r="BM128" s="145" t="s">
        <v>469</v>
      </c>
    </row>
    <row r="129" spans="2:65" s="1" customFormat="1" ht="39">
      <c r="B129" s="33"/>
      <c r="D129" s="147" t="s">
        <v>246</v>
      </c>
      <c r="F129" s="148" t="s">
        <v>470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471</v>
      </c>
      <c r="H130" s="154">
        <v>1569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2" customFormat="1" ht="22.5">
      <c r="B131" s="151"/>
      <c r="D131" s="147" t="s">
        <v>247</v>
      </c>
      <c r="E131" s="152" t="s">
        <v>1</v>
      </c>
      <c r="F131" s="153" t="s">
        <v>472</v>
      </c>
      <c r="H131" s="154">
        <v>195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2" customFormat="1" ht="22.5">
      <c r="B132" s="151"/>
      <c r="D132" s="147" t="s">
        <v>247</v>
      </c>
      <c r="E132" s="152" t="s">
        <v>1</v>
      </c>
      <c r="F132" s="153" t="s">
        <v>473</v>
      </c>
      <c r="H132" s="154">
        <v>1815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236</v>
      </c>
    </row>
    <row r="133" spans="2:65" s="12" customFormat="1" ht="22.5">
      <c r="B133" s="151"/>
      <c r="D133" s="147" t="s">
        <v>247</v>
      </c>
      <c r="E133" s="152" t="s">
        <v>1</v>
      </c>
      <c r="F133" s="153" t="s">
        <v>474</v>
      </c>
      <c r="H133" s="154">
        <v>2070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2" customFormat="1" ht="22.5">
      <c r="B134" s="151"/>
      <c r="D134" s="147" t="s">
        <v>247</v>
      </c>
      <c r="E134" s="152" t="s">
        <v>1</v>
      </c>
      <c r="F134" s="153" t="s">
        <v>475</v>
      </c>
      <c r="H134" s="154">
        <v>995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 ht="22.5">
      <c r="B135" s="151"/>
      <c r="D135" s="147" t="s">
        <v>247</v>
      </c>
      <c r="E135" s="152" t="s">
        <v>1</v>
      </c>
      <c r="F135" s="153" t="s">
        <v>476</v>
      </c>
      <c r="H135" s="154">
        <v>1160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7804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83</v>
      </c>
      <c r="D137" s="134" t="s">
        <v>239</v>
      </c>
      <c r="E137" s="135" t="s">
        <v>477</v>
      </c>
      <c r="F137" s="136" t="s">
        <v>478</v>
      </c>
      <c r="G137" s="137" t="s">
        <v>467</v>
      </c>
      <c r="H137" s="138">
        <v>523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0.44</v>
      </c>
      <c r="T137" s="144">
        <f>S137*H137</f>
        <v>230.12</v>
      </c>
      <c r="AR137" s="145" t="s">
        <v>468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468</v>
      </c>
      <c r="BM137" s="145" t="s">
        <v>479</v>
      </c>
    </row>
    <row r="138" spans="2:65" s="1" customFormat="1" ht="39">
      <c r="B138" s="33"/>
      <c r="D138" s="147" t="s">
        <v>246</v>
      </c>
      <c r="F138" s="148" t="s">
        <v>480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2" customFormat="1" ht="22.5">
      <c r="B139" s="151"/>
      <c r="D139" s="147" t="s">
        <v>247</v>
      </c>
      <c r="E139" s="152" t="s">
        <v>1</v>
      </c>
      <c r="F139" s="153" t="s">
        <v>481</v>
      </c>
      <c r="H139" s="154">
        <v>523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236</v>
      </c>
    </row>
    <row r="140" spans="2:65" s="1" customFormat="1" ht="24.2" customHeight="1">
      <c r="B140" s="133"/>
      <c r="C140" s="134" t="s">
        <v>253</v>
      </c>
      <c r="D140" s="134" t="s">
        <v>239</v>
      </c>
      <c r="E140" s="135" t="s">
        <v>482</v>
      </c>
      <c r="F140" s="136" t="s">
        <v>483</v>
      </c>
      <c r="G140" s="137" t="s">
        <v>467</v>
      </c>
      <c r="H140" s="138">
        <v>995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0.22</v>
      </c>
      <c r="T140" s="144">
        <f>S140*H140</f>
        <v>218.9</v>
      </c>
      <c r="AR140" s="145" t="s">
        <v>468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468</v>
      </c>
      <c r="BM140" s="145" t="s">
        <v>484</v>
      </c>
    </row>
    <row r="141" spans="2:65" s="1" customFormat="1" ht="39">
      <c r="B141" s="33"/>
      <c r="D141" s="147" t="s">
        <v>246</v>
      </c>
      <c r="F141" s="148" t="s">
        <v>485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486</v>
      </c>
      <c r="H142" s="154">
        <v>995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24.2" customHeight="1">
      <c r="B143" s="133"/>
      <c r="C143" s="134" t="s">
        <v>258</v>
      </c>
      <c r="D143" s="134" t="s">
        <v>239</v>
      </c>
      <c r="E143" s="135" t="s">
        <v>487</v>
      </c>
      <c r="F143" s="136" t="s">
        <v>488</v>
      </c>
      <c r="G143" s="137" t="s">
        <v>467</v>
      </c>
      <c r="H143" s="138">
        <v>2070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0.316</v>
      </c>
      <c r="T143" s="144">
        <f>S143*H143</f>
        <v>654.12</v>
      </c>
      <c r="AR143" s="145" t="s">
        <v>468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468</v>
      </c>
      <c r="BM143" s="145" t="s">
        <v>489</v>
      </c>
    </row>
    <row r="144" spans="2:65" s="1" customFormat="1" ht="39">
      <c r="B144" s="33"/>
      <c r="D144" s="147" t="s">
        <v>246</v>
      </c>
      <c r="F144" s="148" t="s">
        <v>490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22.5">
      <c r="B145" s="151"/>
      <c r="D145" s="147" t="s">
        <v>247</v>
      </c>
      <c r="E145" s="152" t="s">
        <v>1</v>
      </c>
      <c r="F145" s="153" t="s">
        <v>491</v>
      </c>
      <c r="H145" s="154">
        <v>2070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" customFormat="1" ht="24.2" customHeight="1">
      <c r="B146" s="133"/>
      <c r="C146" s="134" t="s">
        <v>235</v>
      </c>
      <c r="D146" s="134" t="s">
        <v>239</v>
      </c>
      <c r="E146" s="135" t="s">
        <v>492</v>
      </c>
      <c r="F146" s="136" t="s">
        <v>493</v>
      </c>
      <c r="G146" s="137" t="s">
        <v>467</v>
      </c>
      <c r="H146" s="138">
        <v>1683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0.58199999999999996</v>
      </c>
      <c r="T146" s="144">
        <f>S146*H146</f>
        <v>979.50599999999997</v>
      </c>
      <c r="AR146" s="145" t="s">
        <v>468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468</v>
      </c>
      <c r="BM146" s="145" t="s">
        <v>494</v>
      </c>
    </row>
    <row r="147" spans="2:65" s="1" customFormat="1" ht="39">
      <c r="B147" s="33"/>
      <c r="D147" s="147" t="s">
        <v>246</v>
      </c>
      <c r="F147" s="148" t="s">
        <v>495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496</v>
      </c>
      <c r="H148" s="154">
        <v>523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22.5">
      <c r="B149" s="151"/>
      <c r="D149" s="147" t="s">
        <v>247</v>
      </c>
      <c r="E149" s="152" t="s">
        <v>1</v>
      </c>
      <c r="F149" s="153" t="s">
        <v>497</v>
      </c>
      <c r="H149" s="154">
        <v>1160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 ht="11.25">
      <c r="B150" s="173"/>
      <c r="D150" s="147" t="s">
        <v>247</v>
      </c>
      <c r="E150" s="174" t="s">
        <v>1</v>
      </c>
      <c r="F150" s="175" t="s">
        <v>344</v>
      </c>
      <c r="H150" s="176">
        <v>1683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24.2" customHeight="1">
      <c r="B151" s="133"/>
      <c r="C151" s="134" t="s">
        <v>265</v>
      </c>
      <c r="D151" s="134" t="s">
        <v>239</v>
      </c>
      <c r="E151" s="135" t="s">
        <v>498</v>
      </c>
      <c r="F151" s="136" t="s">
        <v>499</v>
      </c>
      <c r="G151" s="137" t="s">
        <v>467</v>
      </c>
      <c r="H151" s="138">
        <v>3617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0.70899999999999996</v>
      </c>
      <c r="T151" s="144">
        <f>S151*H151</f>
        <v>2564.453</v>
      </c>
      <c r="AR151" s="145" t="s">
        <v>468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468</v>
      </c>
      <c r="BM151" s="145" t="s">
        <v>500</v>
      </c>
    </row>
    <row r="152" spans="2:65" s="1" customFormat="1" ht="39">
      <c r="B152" s="33"/>
      <c r="D152" s="147" t="s">
        <v>246</v>
      </c>
      <c r="F152" s="148" t="s">
        <v>501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22.5">
      <c r="B153" s="151"/>
      <c r="D153" s="147" t="s">
        <v>247</v>
      </c>
      <c r="E153" s="152" t="s">
        <v>1</v>
      </c>
      <c r="F153" s="153" t="s">
        <v>502</v>
      </c>
      <c r="H153" s="154">
        <v>1607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2" customFormat="1" ht="22.5">
      <c r="B154" s="151"/>
      <c r="D154" s="147" t="s">
        <v>247</v>
      </c>
      <c r="E154" s="152" t="s">
        <v>1</v>
      </c>
      <c r="F154" s="153" t="s">
        <v>503</v>
      </c>
      <c r="H154" s="154">
        <v>195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2" customFormat="1" ht="22.5">
      <c r="B155" s="151"/>
      <c r="D155" s="147" t="s">
        <v>247</v>
      </c>
      <c r="E155" s="152" t="s">
        <v>1</v>
      </c>
      <c r="F155" s="153" t="s">
        <v>504</v>
      </c>
      <c r="H155" s="154">
        <v>1815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3617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33" customHeight="1">
      <c r="B157" s="133"/>
      <c r="C157" s="134" t="s">
        <v>269</v>
      </c>
      <c r="D157" s="134" t="s">
        <v>239</v>
      </c>
      <c r="E157" s="135" t="s">
        <v>505</v>
      </c>
      <c r="F157" s="136" t="s">
        <v>506</v>
      </c>
      <c r="G157" s="137" t="s">
        <v>467</v>
      </c>
      <c r="H157" s="138">
        <v>195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3.0000000000000001E-5</v>
      </c>
      <c r="R157" s="143">
        <f>Q157*H157</f>
        <v>5.8500000000000002E-3</v>
      </c>
      <c r="S157" s="143">
        <v>6.9000000000000006E-2</v>
      </c>
      <c r="T157" s="144">
        <f>S157*H157</f>
        <v>13.455000000000002</v>
      </c>
      <c r="AR157" s="145" t="s">
        <v>468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468</v>
      </c>
      <c r="BM157" s="145" t="s">
        <v>507</v>
      </c>
    </row>
    <row r="158" spans="2:65" s="1" customFormat="1" ht="29.25">
      <c r="B158" s="33"/>
      <c r="D158" s="147" t="s">
        <v>246</v>
      </c>
      <c r="F158" s="148" t="s">
        <v>508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509</v>
      </c>
      <c r="H159" s="154">
        <v>195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33" customHeight="1">
      <c r="B160" s="133"/>
      <c r="C160" s="134" t="s">
        <v>273</v>
      </c>
      <c r="D160" s="134" t="s">
        <v>239</v>
      </c>
      <c r="E160" s="135" t="s">
        <v>510</v>
      </c>
      <c r="F160" s="136" t="s">
        <v>511</v>
      </c>
      <c r="G160" s="137" t="s">
        <v>467</v>
      </c>
      <c r="H160" s="138">
        <v>523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5.0000000000000002E-5</v>
      </c>
      <c r="R160" s="143">
        <f>Q160*H160</f>
        <v>2.615E-2</v>
      </c>
      <c r="S160" s="143">
        <v>0.115</v>
      </c>
      <c r="T160" s="144">
        <f>S160*H160</f>
        <v>60.145000000000003</v>
      </c>
      <c r="AR160" s="145" t="s">
        <v>468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468</v>
      </c>
      <c r="BM160" s="145" t="s">
        <v>512</v>
      </c>
    </row>
    <row r="161" spans="2:65" s="1" customFormat="1" ht="29.25">
      <c r="B161" s="33"/>
      <c r="D161" s="147" t="s">
        <v>246</v>
      </c>
      <c r="F161" s="148" t="s">
        <v>513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22.5">
      <c r="B162" s="151"/>
      <c r="D162" s="147" t="s">
        <v>247</v>
      </c>
      <c r="E162" s="152" t="s">
        <v>1</v>
      </c>
      <c r="F162" s="153" t="s">
        <v>514</v>
      </c>
      <c r="H162" s="154">
        <v>523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33" customHeight="1">
      <c r="B163" s="133"/>
      <c r="C163" s="134" t="s">
        <v>280</v>
      </c>
      <c r="D163" s="134" t="s">
        <v>239</v>
      </c>
      <c r="E163" s="135" t="s">
        <v>515</v>
      </c>
      <c r="F163" s="136" t="s">
        <v>516</v>
      </c>
      <c r="G163" s="137" t="s">
        <v>467</v>
      </c>
      <c r="H163" s="138">
        <v>6917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9.0000000000000006E-5</v>
      </c>
      <c r="R163" s="143">
        <f>Q163*H163</f>
        <v>0.62253000000000003</v>
      </c>
      <c r="S163" s="143">
        <v>0.23</v>
      </c>
      <c r="T163" s="144">
        <f>S163*H163</f>
        <v>1590.91</v>
      </c>
      <c r="AR163" s="145" t="s">
        <v>468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468</v>
      </c>
      <c r="BM163" s="145" t="s">
        <v>517</v>
      </c>
    </row>
    <row r="164" spans="2:65" s="1" customFormat="1" ht="29.25">
      <c r="B164" s="33"/>
      <c r="D164" s="147" t="s">
        <v>246</v>
      </c>
      <c r="F164" s="148" t="s">
        <v>518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 ht="11.25">
      <c r="B165" s="167"/>
      <c r="D165" s="147" t="s">
        <v>247</v>
      </c>
      <c r="E165" s="168" t="s">
        <v>1</v>
      </c>
      <c r="F165" s="169" t="s">
        <v>519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 ht="11.25">
      <c r="B166" s="167"/>
      <c r="D166" s="147" t="s">
        <v>247</v>
      </c>
      <c r="E166" s="168" t="s">
        <v>1</v>
      </c>
      <c r="F166" s="169" t="s">
        <v>520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2" customFormat="1" ht="22.5">
      <c r="B167" s="151"/>
      <c r="D167" s="147" t="s">
        <v>247</v>
      </c>
      <c r="E167" s="152" t="s">
        <v>1</v>
      </c>
      <c r="F167" s="153" t="s">
        <v>521</v>
      </c>
      <c r="H167" s="154">
        <v>265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2" customFormat="1" ht="22.5">
      <c r="B168" s="151"/>
      <c r="D168" s="147" t="s">
        <v>247</v>
      </c>
      <c r="E168" s="152" t="s">
        <v>1</v>
      </c>
      <c r="F168" s="153" t="s">
        <v>522</v>
      </c>
      <c r="H168" s="154">
        <v>1607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 ht="22.5">
      <c r="B169" s="151"/>
      <c r="D169" s="147" t="s">
        <v>247</v>
      </c>
      <c r="E169" s="152" t="s">
        <v>1</v>
      </c>
      <c r="F169" s="153" t="s">
        <v>523</v>
      </c>
      <c r="H169" s="154">
        <v>1815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2" customFormat="1" ht="22.5">
      <c r="B170" s="151"/>
      <c r="D170" s="147" t="s">
        <v>247</v>
      </c>
      <c r="E170" s="152" t="s">
        <v>1</v>
      </c>
      <c r="F170" s="153" t="s">
        <v>524</v>
      </c>
      <c r="H170" s="154">
        <v>2070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22.5">
      <c r="B171" s="151"/>
      <c r="D171" s="147" t="s">
        <v>247</v>
      </c>
      <c r="E171" s="152" t="s">
        <v>1</v>
      </c>
      <c r="F171" s="153" t="s">
        <v>525</v>
      </c>
      <c r="H171" s="154">
        <v>1160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6917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16.5" customHeight="1">
      <c r="B173" s="133"/>
      <c r="C173" s="134" t="s">
        <v>286</v>
      </c>
      <c r="D173" s="134" t="s">
        <v>239</v>
      </c>
      <c r="E173" s="135" t="s">
        <v>526</v>
      </c>
      <c r="F173" s="136" t="s">
        <v>527</v>
      </c>
      <c r="G173" s="137" t="s">
        <v>528</v>
      </c>
      <c r="H173" s="138">
        <v>2180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0.20499999999999999</v>
      </c>
      <c r="T173" s="144">
        <f>S173*H173</f>
        <v>446.9</v>
      </c>
      <c r="AR173" s="145" t="s">
        <v>468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468</v>
      </c>
      <c r="BM173" s="145" t="s">
        <v>529</v>
      </c>
    </row>
    <row r="174" spans="2:65" s="1" customFormat="1" ht="29.25">
      <c r="B174" s="33"/>
      <c r="D174" s="147" t="s">
        <v>246</v>
      </c>
      <c r="F174" s="148" t="s">
        <v>530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2" customFormat="1" ht="22.5">
      <c r="B175" s="151"/>
      <c r="D175" s="147" t="s">
        <v>247</v>
      </c>
      <c r="E175" s="152" t="s">
        <v>1</v>
      </c>
      <c r="F175" s="153" t="s">
        <v>531</v>
      </c>
      <c r="H175" s="154">
        <v>2180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236</v>
      </c>
    </row>
    <row r="176" spans="2:65" s="1" customFormat="1" ht="16.5" customHeight="1">
      <c r="B176" s="133"/>
      <c r="C176" s="134" t="s">
        <v>291</v>
      </c>
      <c r="D176" s="134" t="s">
        <v>239</v>
      </c>
      <c r="E176" s="135" t="s">
        <v>532</v>
      </c>
      <c r="F176" s="136" t="s">
        <v>533</v>
      </c>
      <c r="G176" s="137" t="s">
        <v>528</v>
      </c>
      <c r="H176" s="138">
        <v>3630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0.115</v>
      </c>
      <c r="T176" s="144">
        <f>S176*H176</f>
        <v>417.45000000000005</v>
      </c>
      <c r="AR176" s="145" t="s">
        <v>468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468</v>
      </c>
      <c r="BM176" s="145" t="s">
        <v>534</v>
      </c>
    </row>
    <row r="177" spans="2:65" s="1" customFormat="1" ht="29.25">
      <c r="B177" s="33"/>
      <c r="D177" s="147" t="s">
        <v>246</v>
      </c>
      <c r="F177" s="148" t="s">
        <v>535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 ht="33.75">
      <c r="B178" s="151"/>
      <c r="D178" s="147" t="s">
        <v>247</v>
      </c>
      <c r="E178" s="152" t="s">
        <v>1</v>
      </c>
      <c r="F178" s="153" t="s">
        <v>536</v>
      </c>
      <c r="H178" s="154">
        <v>3630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81</v>
      </c>
      <c r="AY178" s="152" t="s">
        <v>236</v>
      </c>
    </row>
    <row r="179" spans="2:65" s="1" customFormat="1" ht="33" customHeight="1">
      <c r="B179" s="133"/>
      <c r="C179" s="134" t="s">
        <v>295</v>
      </c>
      <c r="D179" s="134" t="s">
        <v>239</v>
      </c>
      <c r="E179" s="135" t="s">
        <v>537</v>
      </c>
      <c r="F179" s="136" t="s">
        <v>538</v>
      </c>
      <c r="G179" s="137" t="s">
        <v>539</v>
      </c>
      <c r="H179" s="138">
        <v>1200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540</v>
      </c>
    </row>
    <row r="180" spans="2:65" s="1" customFormat="1" ht="19.5">
      <c r="B180" s="33"/>
      <c r="D180" s="147" t="s">
        <v>246</v>
      </c>
      <c r="F180" s="148" t="s">
        <v>541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4" customFormat="1" ht="22.5">
      <c r="B181" s="167"/>
      <c r="D181" s="147" t="s">
        <v>247</v>
      </c>
      <c r="E181" s="168" t="s">
        <v>1</v>
      </c>
      <c r="F181" s="169" t="s">
        <v>542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 ht="11.25">
      <c r="B182" s="151"/>
      <c r="D182" s="147" t="s">
        <v>247</v>
      </c>
      <c r="E182" s="152" t="s">
        <v>450</v>
      </c>
      <c r="F182" s="153" t="s">
        <v>543</v>
      </c>
      <c r="H182" s="154">
        <v>1200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236</v>
      </c>
    </row>
    <row r="183" spans="2:65" s="1" customFormat="1" ht="33" customHeight="1">
      <c r="B183" s="133"/>
      <c r="C183" s="134" t="s">
        <v>300</v>
      </c>
      <c r="D183" s="134" t="s">
        <v>239</v>
      </c>
      <c r="E183" s="135" t="s">
        <v>544</v>
      </c>
      <c r="F183" s="136" t="s">
        <v>538</v>
      </c>
      <c r="G183" s="137" t="s">
        <v>539</v>
      </c>
      <c r="H183" s="138">
        <v>3002.24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545</v>
      </c>
    </row>
    <row r="184" spans="2:65" s="1" customFormat="1" ht="19.5">
      <c r="B184" s="33"/>
      <c r="D184" s="147" t="s">
        <v>246</v>
      </c>
      <c r="F184" s="148" t="s">
        <v>541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4" customFormat="1" ht="22.5">
      <c r="B185" s="167"/>
      <c r="D185" s="147" t="s">
        <v>247</v>
      </c>
      <c r="E185" s="168" t="s">
        <v>1</v>
      </c>
      <c r="F185" s="169" t="s">
        <v>546</v>
      </c>
      <c r="H185" s="168" t="s">
        <v>1</v>
      </c>
      <c r="I185" s="170"/>
      <c r="L185" s="167"/>
      <c r="M185" s="171"/>
      <c r="T185" s="172"/>
      <c r="AT185" s="168" t="s">
        <v>247</v>
      </c>
      <c r="AU185" s="168" t="s">
        <v>83</v>
      </c>
      <c r="AV185" s="14" t="s">
        <v>81</v>
      </c>
      <c r="AW185" s="14" t="s">
        <v>30</v>
      </c>
      <c r="AX185" s="14" t="s">
        <v>73</v>
      </c>
      <c r="AY185" s="168" t="s">
        <v>236</v>
      </c>
    </row>
    <row r="186" spans="2:65" s="12" customFormat="1" ht="11.25">
      <c r="B186" s="151"/>
      <c r="D186" s="147" t="s">
        <v>247</v>
      </c>
      <c r="E186" s="152" t="s">
        <v>455</v>
      </c>
      <c r="F186" s="153" t="s">
        <v>547</v>
      </c>
      <c r="H186" s="154">
        <v>3002.24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236</v>
      </c>
    </row>
    <row r="187" spans="2:65" s="1" customFormat="1" ht="24.2" customHeight="1">
      <c r="B187" s="133"/>
      <c r="C187" s="134" t="s">
        <v>306</v>
      </c>
      <c r="D187" s="134" t="s">
        <v>239</v>
      </c>
      <c r="E187" s="135" t="s">
        <v>548</v>
      </c>
      <c r="F187" s="136" t="s">
        <v>549</v>
      </c>
      <c r="G187" s="137" t="s">
        <v>539</v>
      </c>
      <c r="H187" s="138">
        <v>1200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550</v>
      </c>
    </row>
    <row r="188" spans="2:65" s="1" customFormat="1" ht="19.5">
      <c r="B188" s="33"/>
      <c r="D188" s="147" t="s">
        <v>246</v>
      </c>
      <c r="F188" s="148" t="s">
        <v>551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 ht="11.25">
      <c r="B189" s="167"/>
      <c r="D189" s="147" t="s">
        <v>247</v>
      </c>
      <c r="E189" s="168" t="s">
        <v>1</v>
      </c>
      <c r="F189" s="169" t="s">
        <v>552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553</v>
      </c>
      <c r="H190" s="154">
        <v>1200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" customFormat="1" ht="33" customHeight="1">
      <c r="B191" s="133"/>
      <c r="C191" s="134" t="s">
        <v>8</v>
      </c>
      <c r="D191" s="134" t="s">
        <v>239</v>
      </c>
      <c r="E191" s="135" t="s">
        <v>554</v>
      </c>
      <c r="F191" s="136" t="s">
        <v>555</v>
      </c>
      <c r="G191" s="137" t="s">
        <v>539</v>
      </c>
      <c r="H191" s="138">
        <v>558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556</v>
      </c>
    </row>
    <row r="192" spans="2:65" s="1" customFormat="1" ht="29.25">
      <c r="B192" s="33"/>
      <c r="D192" s="147" t="s">
        <v>246</v>
      </c>
      <c r="F192" s="148" t="s">
        <v>557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22.5">
      <c r="B193" s="151"/>
      <c r="D193" s="147" t="s">
        <v>247</v>
      </c>
      <c r="E193" s="152" t="s">
        <v>447</v>
      </c>
      <c r="F193" s="153" t="s">
        <v>558</v>
      </c>
      <c r="H193" s="154">
        <v>558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37.9" customHeight="1">
      <c r="B194" s="133"/>
      <c r="C194" s="134" t="s">
        <v>316</v>
      </c>
      <c r="D194" s="134" t="s">
        <v>239</v>
      </c>
      <c r="E194" s="135" t="s">
        <v>559</v>
      </c>
      <c r="F194" s="136" t="s">
        <v>560</v>
      </c>
      <c r="G194" s="137" t="s">
        <v>539</v>
      </c>
      <c r="H194" s="138">
        <v>1758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561</v>
      </c>
    </row>
    <row r="195" spans="2:65" s="1" customFormat="1" ht="39">
      <c r="B195" s="33"/>
      <c r="D195" s="147" t="s">
        <v>246</v>
      </c>
      <c r="F195" s="148" t="s">
        <v>562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 ht="11.25">
      <c r="B196" s="167"/>
      <c r="D196" s="147" t="s">
        <v>247</v>
      </c>
      <c r="E196" s="168" t="s">
        <v>1</v>
      </c>
      <c r="F196" s="169" t="s">
        <v>563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2" customFormat="1" ht="11.25">
      <c r="B197" s="151"/>
      <c r="D197" s="147" t="s">
        <v>247</v>
      </c>
      <c r="E197" s="152" t="s">
        <v>452</v>
      </c>
      <c r="F197" s="153" t="s">
        <v>564</v>
      </c>
      <c r="H197" s="154">
        <v>1758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236</v>
      </c>
    </row>
    <row r="198" spans="2:65" s="1" customFormat="1" ht="37.9" customHeight="1">
      <c r="B198" s="133"/>
      <c r="C198" s="134" t="s">
        <v>323</v>
      </c>
      <c r="D198" s="134" t="s">
        <v>239</v>
      </c>
      <c r="E198" s="135" t="s">
        <v>559</v>
      </c>
      <c r="F198" s="136" t="s">
        <v>560</v>
      </c>
      <c r="G198" s="137" t="s">
        <v>539</v>
      </c>
      <c r="H198" s="138">
        <v>3002.24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565</v>
      </c>
    </row>
    <row r="199" spans="2:65" s="1" customFormat="1" ht="39">
      <c r="B199" s="33"/>
      <c r="D199" s="147" t="s">
        <v>246</v>
      </c>
      <c r="F199" s="148" t="s">
        <v>562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 ht="22.5">
      <c r="B200" s="167"/>
      <c r="D200" s="147" t="s">
        <v>247</v>
      </c>
      <c r="E200" s="168" t="s">
        <v>1</v>
      </c>
      <c r="F200" s="169" t="s">
        <v>546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566</v>
      </c>
      <c r="H201" s="154">
        <v>3002.24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33" customHeight="1">
      <c r="B202" s="133"/>
      <c r="C202" s="134" t="s">
        <v>328</v>
      </c>
      <c r="D202" s="134" t="s">
        <v>239</v>
      </c>
      <c r="E202" s="135" t="s">
        <v>567</v>
      </c>
      <c r="F202" s="136" t="s">
        <v>568</v>
      </c>
      <c r="G202" s="137" t="s">
        <v>539</v>
      </c>
      <c r="H202" s="138">
        <v>3002.24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569</v>
      </c>
    </row>
    <row r="203" spans="2:65" s="1" customFormat="1" ht="39">
      <c r="B203" s="33"/>
      <c r="D203" s="147" t="s">
        <v>246</v>
      </c>
      <c r="F203" s="148" t="s">
        <v>570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4" customFormat="1" ht="22.5">
      <c r="B204" s="167"/>
      <c r="D204" s="147" t="s">
        <v>247</v>
      </c>
      <c r="E204" s="168" t="s">
        <v>1</v>
      </c>
      <c r="F204" s="169" t="s">
        <v>546</v>
      </c>
      <c r="H204" s="168" t="s">
        <v>1</v>
      </c>
      <c r="I204" s="170"/>
      <c r="L204" s="167"/>
      <c r="M204" s="171"/>
      <c r="T204" s="172"/>
      <c r="AT204" s="168" t="s">
        <v>247</v>
      </c>
      <c r="AU204" s="168" t="s">
        <v>83</v>
      </c>
      <c r="AV204" s="14" t="s">
        <v>81</v>
      </c>
      <c r="AW204" s="14" t="s">
        <v>30</v>
      </c>
      <c r="AX204" s="14" t="s">
        <v>73</v>
      </c>
      <c r="AY204" s="168" t="s">
        <v>236</v>
      </c>
    </row>
    <row r="205" spans="2:65" s="12" customFormat="1" ht="11.25">
      <c r="B205" s="151"/>
      <c r="D205" s="147" t="s">
        <v>247</v>
      </c>
      <c r="E205" s="152" t="s">
        <v>1</v>
      </c>
      <c r="F205" s="153" t="s">
        <v>566</v>
      </c>
      <c r="H205" s="154">
        <v>3002.24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236</v>
      </c>
    </row>
    <row r="206" spans="2:65" s="1" customFormat="1" ht="21.75" customHeight="1">
      <c r="B206" s="133"/>
      <c r="C206" s="180" t="s">
        <v>337</v>
      </c>
      <c r="D206" s="180" t="s">
        <v>333</v>
      </c>
      <c r="E206" s="181" t="s">
        <v>571</v>
      </c>
      <c r="F206" s="182" t="s">
        <v>572</v>
      </c>
      <c r="G206" s="183" t="s">
        <v>424</v>
      </c>
      <c r="H206" s="184">
        <v>6004.48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273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573</v>
      </c>
    </row>
    <row r="207" spans="2:65" s="1" customFormat="1" ht="11.25">
      <c r="B207" s="33"/>
      <c r="D207" s="147" t="s">
        <v>246</v>
      </c>
      <c r="F207" s="148" t="s">
        <v>572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 ht="22.5">
      <c r="B208" s="167"/>
      <c r="D208" s="147" t="s">
        <v>247</v>
      </c>
      <c r="E208" s="168" t="s">
        <v>1</v>
      </c>
      <c r="F208" s="169" t="s">
        <v>546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566</v>
      </c>
      <c r="H209" s="154">
        <v>3002.24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81</v>
      </c>
      <c r="AY209" s="152" t="s">
        <v>236</v>
      </c>
    </row>
    <row r="210" spans="2:65" s="12" customFormat="1" ht="11.25">
      <c r="B210" s="151"/>
      <c r="D210" s="147" t="s">
        <v>247</v>
      </c>
      <c r="F210" s="153" t="s">
        <v>574</v>
      </c>
      <c r="H210" s="154">
        <v>6004.48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</v>
      </c>
      <c r="AX210" s="12" t="s">
        <v>81</v>
      </c>
      <c r="AY210" s="152" t="s">
        <v>236</v>
      </c>
    </row>
    <row r="211" spans="2:65" s="1" customFormat="1" ht="33" customHeight="1">
      <c r="B211" s="133"/>
      <c r="C211" s="134" t="s">
        <v>345</v>
      </c>
      <c r="D211" s="134" t="s">
        <v>239</v>
      </c>
      <c r="E211" s="135" t="s">
        <v>575</v>
      </c>
      <c r="F211" s="136" t="s">
        <v>576</v>
      </c>
      <c r="G211" s="137" t="s">
        <v>424</v>
      </c>
      <c r="H211" s="138">
        <v>2280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577</v>
      </c>
    </row>
    <row r="212" spans="2:65" s="1" customFormat="1" ht="29.25">
      <c r="B212" s="33"/>
      <c r="D212" s="147" t="s">
        <v>246</v>
      </c>
      <c r="F212" s="148" t="s">
        <v>578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2" customFormat="1" ht="11.25">
      <c r="B213" s="151"/>
      <c r="D213" s="147" t="s">
        <v>247</v>
      </c>
      <c r="E213" s="152" t="s">
        <v>1</v>
      </c>
      <c r="F213" s="153" t="s">
        <v>450</v>
      </c>
      <c r="H213" s="154">
        <v>1200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81</v>
      </c>
      <c r="AY213" s="152" t="s">
        <v>236</v>
      </c>
    </row>
    <row r="214" spans="2:65" s="12" customFormat="1" ht="11.25">
      <c r="B214" s="151"/>
      <c r="D214" s="147" t="s">
        <v>247</v>
      </c>
      <c r="F214" s="153" t="s">
        <v>579</v>
      </c>
      <c r="H214" s="154">
        <v>2280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236</v>
      </c>
    </row>
    <row r="215" spans="2:65" s="1" customFormat="1" ht="33" customHeight="1">
      <c r="B215" s="133"/>
      <c r="C215" s="134" t="s">
        <v>7</v>
      </c>
      <c r="D215" s="134" t="s">
        <v>239</v>
      </c>
      <c r="E215" s="135" t="s">
        <v>580</v>
      </c>
      <c r="F215" s="136" t="s">
        <v>576</v>
      </c>
      <c r="G215" s="137" t="s">
        <v>424</v>
      </c>
      <c r="H215" s="138">
        <v>5704.2560000000003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581</v>
      </c>
    </row>
    <row r="216" spans="2:65" s="1" customFormat="1" ht="29.25">
      <c r="B216" s="33"/>
      <c r="D216" s="147" t="s">
        <v>246</v>
      </c>
      <c r="F216" s="148" t="s">
        <v>578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4" customFormat="1" ht="22.5">
      <c r="B217" s="167"/>
      <c r="D217" s="147" t="s">
        <v>247</v>
      </c>
      <c r="E217" s="168" t="s">
        <v>1</v>
      </c>
      <c r="F217" s="169" t="s">
        <v>546</v>
      </c>
      <c r="H217" s="168" t="s">
        <v>1</v>
      </c>
      <c r="I217" s="170"/>
      <c r="L217" s="167"/>
      <c r="M217" s="171"/>
      <c r="T217" s="172"/>
      <c r="AT217" s="168" t="s">
        <v>247</v>
      </c>
      <c r="AU217" s="168" t="s">
        <v>83</v>
      </c>
      <c r="AV217" s="14" t="s">
        <v>81</v>
      </c>
      <c r="AW217" s="14" t="s">
        <v>30</v>
      </c>
      <c r="AX217" s="14" t="s">
        <v>73</v>
      </c>
      <c r="AY217" s="168" t="s">
        <v>236</v>
      </c>
    </row>
    <row r="218" spans="2:65" s="12" customFormat="1" ht="11.25">
      <c r="B218" s="151"/>
      <c r="D218" s="147" t="s">
        <v>247</v>
      </c>
      <c r="E218" s="152" t="s">
        <v>1</v>
      </c>
      <c r="F218" s="153" t="s">
        <v>566</v>
      </c>
      <c r="H218" s="154">
        <v>3002.24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81</v>
      </c>
      <c r="AY218" s="152" t="s">
        <v>236</v>
      </c>
    </row>
    <row r="219" spans="2:65" s="12" customFormat="1" ht="11.25">
      <c r="B219" s="151"/>
      <c r="D219" s="147" t="s">
        <v>247</v>
      </c>
      <c r="F219" s="153" t="s">
        <v>582</v>
      </c>
      <c r="H219" s="154">
        <v>5704.2560000000003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</v>
      </c>
      <c r="AX219" s="12" t="s">
        <v>81</v>
      </c>
      <c r="AY219" s="152" t="s">
        <v>236</v>
      </c>
    </row>
    <row r="220" spans="2:65" s="1" customFormat="1" ht="16.5" customHeight="1">
      <c r="B220" s="133"/>
      <c r="C220" s="134" t="s">
        <v>583</v>
      </c>
      <c r="D220" s="134" t="s">
        <v>239</v>
      </c>
      <c r="E220" s="135" t="s">
        <v>584</v>
      </c>
      <c r="F220" s="136" t="s">
        <v>585</v>
      </c>
      <c r="G220" s="137" t="s">
        <v>539</v>
      </c>
      <c r="H220" s="138">
        <v>1758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586</v>
      </c>
    </row>
    <row r="221" spans="2:65" s="1" customFormat="1" ht="19.5">
      <c r="B221" s="33"/>
      <c r="D221" s="147" t="s">
        <v>246</v>
      </c>
      <c r="F221" s="148" t="s">
        <v>587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452</v>
      </c>
      <c r="H222" s="154">
        <v>1758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236</v>
      </c>
    </row>
    <row r="223" spans="2:65" s="1" customFormat="1" ht="16.5" customHeight="1">
      <c r="B223" s="133"/>
      <c r="C223" s="134" t="s">
        <v>588</v>
      </c>
      <c r="D223" s="134" t="s">
        <v>239</v>
      </c>
      <c r="E223" s="135" t="s">
        <v>589</v>
      </c>
      <c r="F223" s="136" t="s">
        <v>585</v>
      </c>
      <c r="G223" s="137" t="s">
        <v>539</v>
      </c>
      <c r="H223" s="138">
        <v>3002.24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590</v>
      </c>
    </row>
    <row r="224" spans="2:65" s="1" customFormat="1" ht="19.5">
      <c r="B224" s="33"/>
      <c r="D224" s="147" t="s">
        <v>246</v>
      </c>
      <c r="F224" s="148" t="s">
        <v>587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546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566</v>
      </c>
      <c r="H226" s="154">
        <v>3002.24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81</v>
      </c>
      <c r="AY226" s="152" t="s">
        <v>236</v>
      </c>
    </row>
    <row r="227" spans="2:65" s="1" customFormat="1" ht="24.2" customHeight="1">
      <c r="B227" s="133"/>
      <c r="C227" s="134" t="s">
        <v>591</v>
      </c>
      <c r="D227" s="134" t="s">
        <v>239</v>
      </c>
      <c r="E227" s="135" t="s">
        <v>592</v>
      </c>
      <c r="F227" s="136" t="s">
        <v>593</v>
      </c>
      <c r="G227" s="137" t="s">
        <v>467</v>
      </c>
      <c r="H227" s="138">
        <v>7041.2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594</v>
      </c>
    </row>
    <row r="228" spans="2:65" s="1" customFormat="1" ht="19.5">
      <c r="B228" s="33"/>
      <c r="D228" s="147" t="s">
        <v>246</v>
      </c>
      <c r="F228" s="148" t="s">
        <v>595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4" customFormat="1" ht="22.5">
      <c r="B229" s="167"/>
      <c r="D229" s="147" t="s">
        <v>247</v>
      </c>
      <c r="E229" s="168" t="s">
        <v>1</v>
      </c>
      <c r="F229" s="169" t="s">
        <v>596</v>
      </c>
      <c r="H229" s="168" t="s">
        <v>1</v>
      </c>
      <c r="I229" s="170"/>
      <c r="L229" s="167"/>
      <c r="M229" s="171"/>
      <c r="T229" s="172"/>
      <c r="AT229" s="168" t="s">
        <v>247</v>
      </c>
      <c r="AU229" s="168" t="s">
        <v>83</v>
      </c>
      <c r="AV229" s="14" t="s">
        <v>81</v>
      </c>
      <c r="AW229" s="14" t="s">
        <v>30</v>
      </c>
      <c r="AX229" s="14" t="s">
        <v>73</v>
      </c>
      <c r="AY229" s="168" t="s">
        <v>236</v>
      </c>
    </row>
    <row r="230" spans="2:65" s="12" customFormat="1" ht="11.25">
      <c r="B230" s="151"/>
      <c r="D230" s="147" t="s">
        <v>247</v>
      </c>
      <c r="E230" s="152" t="s">
        <v>1</v>
      </c>
      <c r="F230" s="153" t="s">
        <v>597</v>
      </c>
      <c r="H230" s="154">
        <v>6938.2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 ht="11.25">
      <c r="B231" s="151"/>
      <c r="D231" s="147" t="s">
        <v>247</v>
      </c>
      <c r="E231" s="152" t="s">
        <v>1</v>
      </c>
      <c r="F231" s="153" t="s">
        <v>598</v>
      </c>
      <c r="H231" s="154">
        <v>103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 ht="11.25">
      <c r="B232" s="173"/>
      <c r="D232" s="147" t="s">
        <v>247</v>
      </c>
      <c r="E232" s="174" t="s">
        <v>1</v>
      </c>
      <c r="F232" s="175" t="s">
        <v>344</v>
      </c>
      <c r="H232" s="176">
        <v>7041.2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1" customFormat="1" ht="22.9" customHeight="1">
      <c r="B233" s="121"/>
      <c r="D233" s="122" t="s">
        <v>72</v>
      </c>
      <c r="E233" s="131" t="s">
        <v>83</v>
      </c>
      <c r="F233" s="131" t="s">
        <v>599</v>
      </c>
      <c r="I233" s="124"/>
      <c r="J233" s="132">
        <f>BK233</f>
        <v>0</v>
      </c>
      <c r="L233" s="121"/>
      <c r="M233" s="126"/>
      <c r="P233" s="127">
        <f>P234+SUM(P235:P252)</f>
        <v>0</v>
      </c>
      <c r="R233" s="127">
        <f>R234+SUM(R235:R252)</f>
        <v>774.68827165999994</v>
      </c>
      <c r="T233" s="128">
        <f>T234+SUM(T235:T252)</f>
        <v>82.720000000000013</v>
      </c>
      <c r="AR233" s="122" t="s">
        <v>81</v>
      </c>
      <c r="AT233" s="129" t="s">
        <v>72</v>
      </c>
      <c r="AU233" s="129" t="s">
        <v>81</v>
      </c>
      <c r="AY233" s="122" t="s">
        <v>236</v>
      </c>
      <c r="BK233" s="130">
        <f>BK234+SUM(BK235:BK252)</f>
        <v>0</v>
      </c>
    </row>
    <row r="234" spans="2:65" s="1" customFormat="1" ht="33" customHeight="1">
      <c r="B234" s="133"/>
      <c r="C234" s="134" t="s">
        <v>600</v>
      </c>
      <c r="D234" s="134" t="s">
        <v>239</v>
      </c>
      <c r="E234" s="135" t="s">
        <v>601</v>
      </c>
      <c r="F234" s="136" t="s">
        <v>602</v>
      </c>
      <c r="G234" s="137" t="s">
        <v>467</v>
      </c>
      <c r="H234" s="138">
        <v>5580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3.1E-4</v>
      </c>
      <c r="R234" s="143">
        <f>Q234*H234</f>
        <v>1.7298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603</v>
      </c>
    </row>
    <row r="235" spans="2:65" s="1" customFormat="1" ht="29.25">
      <c r="B235" s="33"/>
      <c r="D235" s="147" t="s">
        <v>246</v>
      </c>
      <c r="F235" s="148" t="s">
        <v>604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4" customFormat="1" ht="11.25">
      <c r="B236" s="167"/>
      <c r="D236" s="147" t="s">
        <v>247</v>
      </c>
      <c r="E236" s="168" t="s">
        <v>1</v>
      </c>
      <c r="F236" s="169" t="s">
        <v>605</v>
      </c>
      <c r="H236" s="168" t="s">
        <v>1</v>
      </c>
      <c r="I236" s="170"/>
      <c r="L236" s="167"/>
      <c r="M236" s="171"/>
      <c r="T236" s="172"/>
      <c r="AT236" s="168" t="s">
        <v>247</v>
      </c>
      <c r="AU236" s="168" t="s">
        <v>83</v>
      </c>
      <c r="AV236" s="14" t="s">
        <v>81</v>
      </c>
      <c r="AW236" s="14" t="s">
        <v>30</v>
      </c>
      <c r="AX236" s="14" t="s">
        <v>73</v>
      </c>
      <c r="AY236" s="168" t="s">
        <v>236</v>
      </c>
    </row>
    <row r="237" spans="2:65" s="12" customFormat="1" ht="11.25">
      <c r="B237" s="151"/>
      <c r="D237" s="147" t="s">
        <v>247</v>
      </c>
      <c r="E237" s="152" t="s">
        <v>1</v>
      </c>
      <c r="F237" s="153" t="s">
        <v>606</v>
      </c>
      <c r="H237" s="154">
        <v>5580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81</v>
      </c>
      <c r="AY237" s="152" t="s">
        <v>236</v>
      </c>
    </row>
    <row r="238" spans="2:65" s="1" customFormat="1" ht="24.2" customHeight="1">
      <c r="B238" s="133"/>
      <c r="C238" s="180" t="s">
        <v>607</v>
      </c>
      <c r="D238" s="180" t="s">
        <v>333</v>
      </c>
      <c r="E238" s="181" t="s">
        <v>608</v>
      </c>
      <c r="F238" s="182" t="s">
        <v>609</v>
      </c>
      <c r="G238" s="183" t="s">
        <v>467</v>
      </c>
      <c r="H238" s="184">
        <v>6609.51</v>
      </c>
      <c r="I238" s="185"/>
      <c r="J238" s="186">
        <f>ROUND(I238*H238,2)</f>
        <v>0</v>
      </c>
      <c r="K238" s="182" t="s">
        <v>1</v>
      </c>
      <c r="L238" s="187"/>
      <c r="M238" s="188" t="s">
        <v>1</v>
      </c>
      <c r="N238" s="189" t="s">
        <v>38</v>
      </c>
      <c r="P238" s="143">
        <f>O238*H238</f>
        <v>0</v>
      </c>
      <c r="Q238" s="143">
        <v>2.9999999999999997E-4</v>
      </c>
      <c r="R238" s="143">
        <f>Q238*H238</f>
        <v>1.982853</v>
      </c>
      <c r="S238" s="143">
        <v>0</v>
      </c>
      <c r="T238" s="144">
        <f>S238*H238</f>
        <v>0</v>
      </c>
      <c r="AR238" s="145" t="s">
        <v>273</v>
      </c>
      <c r="AT238" s="145" t="s">
        <v>333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610</v>
      </c>
    </row>
    <row r="239" spans="2:65" s="1" customFormat="1" ht="19.5">
      <c r="B239" s="33"/>
      <c r="D239" s="147" t="s">
        <v>246</v>
      </c>
      <c r="F239" s="148" t="s">
        <v>609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37.9" customHeight="1">
      <c r="B240" s="133"/>
      <c r="C240" s="134" t="s">
        <v>611</v>
      </c>
      <c r="D240" s="134" t="s">
        <v>239</v>
      </c>
      <c r="E240" s="135" t="s">
        <v>612</v>
      </c>
      <c r="F240" s="136" t="s">
        <v>613</v>
      </c>
      <c r="G240" s="137" t="s">
        <v>528</v>
      </c>
      <c r="H240" s="138">
        <v>2790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764.76690000000008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614</v>
      </c>
    </row>
    <row r="241" spans="2:65" s="1" customFormat="1" ht="39">
      <c r="B241" s="33"/>
      <c r="D241" s="147" t="s">
        <v>246</v>
      </c>
      <c r="F241" s="148" t="s">
        <v>615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4" customFormat="1" ht="11.25">
      <c r="B242" s="167"/>
      <c r="D242" s="147" t="s">
        <v>247</v>
      </c>
      <c r="E242" s="168" t="s">
        <v>1</v>
      </c>
      <c r="F242" s="169" t="s">
        <v>605</v>
      </c>
      <c r="H242" s="168" t="s">
        <v>1</v>
      </c>
      <c r="I242" s="170"/>
      <c r="L242" s="167"/>
      <c r="M242" s="171"/>
      <c r="T242" s="172"/>
      <c r="AT242" s="168" t="s">
        <v>247</v>
      </c>
      <c r="AU242" s="168" t="s">
        <v>83</v>
      </c>
      <c r="AV242" s="14" t="s">
        <v>81</v>
      </c>
      <c r="AW242" s="14" t="s">
        <v>30</v>
      </c>
      <c r="AX242" s="14" t="s">
        <v>73</v>
      </c>
      <c r="AY242" s="168" t="s">
        <v>236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616</v>
      </c>
      <c r="H243" s="154">
        <v>2790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34" t="s">
        <v>617</v>
      </c>
      <c r="D244" s="134" t="s">
        <v>239</v>
      </c>
      <c r="E244" s="135" t="s">
        <v>618</v>
      </c>
      <c r="F244" s="136" t="s">
        <v>619</v>
      </c>
      <c r="G244" s="137" t="s">
        <v>467</v>
      </c>
      <c r="H244" s="138">
        <v>7041.2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0.70411999999999997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620</v>
      </c>
    </row>
    <row r="245" spans="2:65" s="1" customFormat="1" ht="29.25">
      <c r="B245" s="33"/>
      <c r="D245" s="147" t="s">
        <v>246</v>
      </c>
      <c r="F245" s="148" t="s">
        <v>621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4" customFormat="1" ht="11.25">
      <c r="B246" s="167"/>
      <c r="D246" s="147" t="s">
        <v>247</v>
      </c>
      <c r="E246" s="168" t="s">
        <v>1</v>
      </c>
      <c r="F246" s="169" t="s">
        <v>622</v>
      </c>
      <c r="H246" s="168" t="s">
        <v>1</v>
      </c>
      <c r="I246" s="170"/>
      <c r="L246" s="167"/>
      <c r="M246" s="171"/>
      <c r="T246" s="172"/>
      <c r="AT246" s="168" t="s">
        <v>247</v>
      </c>
      <c r="AU246" s="168" t="s">
        <v>83</v>
      </c>
      <c r="AV246" s="14" t="s">
        <v>81</v>
      </c>
      <c r="AW246" s="14" t="s">
        <v>30</v>
      </c>
      <c r="AX246" s="14" t="s">
        <v>73</v>
      </c>
      <c r="AY246" s="168" t="s">
        <v>236</v>
      </c>
    </row>
    <row r="247" spans="2:65" s="12" customFormat="1" ht="22.5">
      <c r="B247" s="151"/>
      <c r="D247" s="147" t="s">
        <v>247</v>
      </c>
      <c r="E247" s="152" t="s">
        <v>1</v>
      </c>
      <c r="F247" s="153" t="s">
        <v>623</v>
      </c>
      <c r="H247" s="154">
        <v>6938.2</v>
      </c>
      <c r="I247" s="155"/>
      <c r="L247" s="151"/>
      <c r="M247" s="156"/>
      <c r="T247" s="157"/>
      <c r="AT247" s="152" t="s">
        <v>247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236</v>
      </c>
    </row>
    <row r="248" spans="2:65" s="12" customFormat="1" ht="22.5">
      <c r="B248" s="151"/>
      <c r="D248" s="147" t="s">
        <v>247</v>
      </c>
      <c r="E248" s="152" t="s">
        <v>1</v>
      </c>
      <c r="F248" s="153" t="s">
        <v>624</v>
      </c>
      <c r="H248" s="154">
        <v>103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5" customFormat="1" ht="11.25">
      <c r="B249" s="173"/>
      <c r="D249" s="147" t="s">
        <v>247</v>
      </c>
      <c r="E249" s="174" t="s">
        <v>1</v>
      </c>
      <c r="F249" s="175" t="s">
        <v>344</v>
      </c>
      <c r="H249" s="176">
        <v>7041.2</v>
      </c>
      <c r="I249" s="177"/>
      <c r="L249" s="173"/>
      <c r="M249" s="178"/>
      <c r="T249" s="179"/>
      <c r="AT249" s="174" t="s">
        <v>247</v>
      </c>
      <c r="AU249" s="174" t="s">
        <v>83</v>
      </c>
      <c r="AV249" s="15" t="s">
        <v>258</v>
      </c>
      <c r="AW249" s="15" t="s">
        <v>30</v>
      </c>
      <c r="AX249" s="15" t="s">
        <v>81</v>
      </c>
      <c r="AY249" s="174" t="s">
        <v>236</v>
      </c>
    </row>
    <row r="250" spans="2:65" s="1" customFormat="1" ht="16.5" customHeight="1">
      <c r="B250" s="133"/>
      <c r="C250" s="180" t="s">
        <v>625</v>
      </c>
      <c r="D250" s="180" t="s">
        <v>333</v>
      </c>
      <c r="E250" s="181" t="s">
        <v>626</v>
      </c>
      <c r="F250" s="182" t="s">
        <v>627</v>
      </c>
      <c r="G250" s="183" t="s">
        <v>467</v>
      </c>
      <c r="H250" s="184">
        <v>8340.3009999999995</v>
      </c>
      <c r="I250" s="185"/>
      <c r="J250" s="186">
        <f>ROUND(I250*H250,2)</f>
        <v>0</v>
      </c>
      <c r="K250" s="182" t="s">
        <v>1</v>
      </c>
      <c r="L250" s="187"/>
      <c r="M250" s="188" t="s">
        <v>1</v>
      </c>
      <c r="N250" s="189" t="s">
        <v>38</v>
      </c>
      <c r="P250" s="143">
        <f>O250*H250</f>
        <v>0</v>
      </c>
      <c r="Q250" s="143">
        <v>6.6E-4</v>
      </c>
      <c r="R250" s="143">
        <f>Q250*H250</f>
        <v>5.5045986599999992</v>
      </c>
      <c r="S250" s="143">
        <v>0</v>
      </c>
      <c r="T250" s="144">
        <f>S250*H250</f>
        <v>0</v>
      </c>
      <c r="AR250" s="145" t="s">
        <v>273</v>
      </c>
      <c r="AT250" s="145" t="s">
        <v>333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628</v>
      </c>
    </row>
    <row r="251" spans="2:65" s="1" customFormat="1" ht="11.25">
      <c r="B251" s="33"/>
      <c r="D251" s="147" t="s">
        <v>246</v>
      </c>
      <c r="F251" s="148" t="s">
        <v>627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1" customFormat="1" ht="20.85" customHeight="1">
      <c r="B252" s="121"/>
      <c r="D252" s="122" t="s">
        <v>72</v>
      </c>
      <c r="E252" s="131" t="s">
        <v>253</v>
      </c>
      <c r="F252" s="131" t="s">
        <v>629</v>
      </c>
      <c r="I252" s="124"/>
      <c r="J252" s="132">
        <f>BK252</f>
        <v>0</v>
      </c>
      <c r="L252" s="121"/>
      <c r="M252" s="126"/>
      <c r="P252" s="127">
        <f>SUM(P253:P255)</f>
        <v>0</v>
      </c>
      <c r="R252" s="127">
        <f>SUM(R253:R255)</f>
        <v>0</v>
      </c>
      <c r="T252" s="128">
        <f>SUM(T253:T255)</f>
        <v>82.720000000000013</v>
      </c>
      <c r="AR252" s="122" t="s">
        <v>81</v>
      </c>
      <c r="AT252" s="129" t="s">
        <v>72</v>
      </c>
      <c r="AU252" s="129" t="s">
        <v>83</v>
      </c>
      <c r="AY252" s="122" t="s">
        <v>236</v>
      </c>
      <c r="BK252" s="130">
        <f>SUM(BK253:BK255)</f>
        <v>0</v>
      </c>
    </row>
    <row r="253" spans="2:65" s="1" customFormat="1" ht="24.2" customHeight="1">
      <c r="B253" s="133"/>
      <c r="C253" s="134" t="s">
        <v>630</v>
      </c>
      <c r="D253" s="134" t="s">
        <v>239</v>
      </c>
      <c r="E253" s="135" t="s">
        <v>631</v>
      </c>
      <c r="F253" s="136" t="s">
        <v>632</v>
      </c>
      <c r="G253" s="137" t="s">
        <v>539</v>
      </c>
      <c r="H253" s="138">
        <v>37.6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2.2000000000000002</v>
      </c>
      <c r="T253" s="144">
        <f>S253*H253</f>
        <v>82.720000000000013</v>
      </c>
      <c r="AR253" s="145" t="s">
        <v>258</v>
      </c>
      <c r="AT253" s="145" t="s">
        <v>239</v>
      </c>
      <c r="AU253" s="145" t="s">
        <v>253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633</v>
      </c>
    </row>
    <row r="254" spans="2:65" s="1" customFormat="1" ht="19.5">
      <c r="B254" s="33"/>
      <c r="D254" s="147" t="s">
        <v>246</v>
      </c>
      <c r="F254" s="148" t="s">
        <v>634</v>
      </c>
      <c r="I254" s="149"/>
      <c r="L254" s="33"/>
      <c r="M254" s="150"/>
      <c r="T254" s="57"/>
      <c r="AT254" s="18" t="s">
        <v>246</v>
      </c>
      <c r="AU254" s="18" t="s">
        <v>253</v>
      </c>
    </row>
    <row r="255" spans="2:65" s="12" customFormat="1" ht="22.5">
      <c r="B255" s="151"/>
      <c r="D255" s="147" t="s">
        <v>247</v>
      </c>
      <c r="E255" s="152" t="s">
        <v>1</v>
      </c>
      <c r="F255" s="153" t="s">
        <v>635</v>
      </c>
      <c r="H255" s="154">
        <v>37.6</v>
      </c>
      <c r="I255" s="155"/>
      <c r="L255" s="151"/>
      <c r="M255" s="156"/>
      <c r="T255" s="157"/>
      <c r="AT255" s="152" t="s">
        <v>247</v>
      </c>
      <c r="AU255" s="152" t="s">
        <v>253</v>
      </c>
      <c r="AV255" s="12" t="s">
        <v>83</v>
      </c>
      <c r="AW255" s="12" t="s">
        <v>30</v>
      </c>
      <c r="AX255" s="12" t="s">
        <v>81</v>
      </c>
      <c r="AY255" s="152" t="s">
        <v>236</v>
      </c>
    </row>
    <row r="256" spans="2:65" s="11" customFormat="1" ht="22.9" customHeight="1">
      <c r="B256" s="121"/>
      <c r="D256" s="122" t="s">
        <v>72</v>
      </c>
      <c r="E256" s="131" t="s">
        <v>235</v>
      </c>
      <c r="F256" s="131" t="s">
        <v>636</v>
      </c>
      <c r="I256" s="124"/>
      <c r="J256" s="132">
        <f>BK256</f>
        <v>0</v>
      </c>
      <c r="L256" s="121"/>
      <c r="M256" s="126"/>
      <c r="P256" s="127">
        <f>SUM(P257:P317)</f>
        <v>0</v>
      </c>
      <c r="R256" s="127">
        <f>SUM(R257:R317)</f>
        <v>50.41350400000001</v>
      </c>
      <c r="T256" s="128">
        <f>SUM(T257:T317)</f>
        <v>0</v>
      </c>
      <c r="AR256" s="122" t="s">
        <v>81</v>
      </c>
      <c r="AT256" s="129" t="s">
        <v>72</v>
      </c>
      <c r="AU256" s="129" t="s">
        <v>81</v>
      </c>
      <c r="AY256" s="122" t="s">
        <v>236</v>
      </c>
      <c r="BK256" s="130">
        <f>SUM(BK257:BK317)</f>
        <v>0</v>
      </c>
    </row>
    <row r="257" spans="2:65" s="1" customFormat="1" ht="21.75" customHeight="1">
      <c r="B257" s="133"/>
      <c r="C257" s="134" t="s">
        <v>637</v>
      </c>
      <c r="D257" s="134" t="s">
        <v>239</v>
      </c>
      <c r="E257" s="135" t="s">
        <v>638</v>
      </c>
      <c r="F257" s="136" t="s">
        <v>639</v>
      </c>
      <c r="G257" s="137" t="s">
        <v>467</v>
      </c>
      <c r="H257" s="138">
        <v>25.2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640</v>
      </c>
    </row>
    <row r="258" spans="2:65" s="1" customFormat="1" ht="19.5">
      <c r="B258" s="33"/>
      <c r="D258" s="147" t="s">
        <v>246</v>
      </c>
      <c r="F258" s="148" t="s">
        <v>641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2" customFormat="1" ht="22.5">
      <c r="B259" s="151"/>
      <c r="D259" s="147" t="s">
        <v>247</v>
      </c>
      <c r="E259" s="152" t="s">
        <v>1</v>
      </c>
      <c r="F259" s="153" t="s">
        <v>642</v>
      </c>
      <c r="H259" s="154">
        <v>25.2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81</v>
      </c>
      <c r="AY259" s="152" t="s">
        <v>236</v>
      </c>
    </row>
    <row r="260" spans="2:65" s="1" customFormat="1" ht="24.2" customHeight="1">
      <c r="B260" s="133"/>
      <c r="C260" s="134" t="s">
        <v>643</v>
      </c>
      <c r="D260" s="134" t="s">
        <v>239</v>
      </c>
      <c r="E260" s="135" t="s">
        <v>644</v>
      </c>
      <c r="F260" s="136" t="s">
        <v>645</v>
      </c>
      <c r="G260" s="137" t="s">
        <v>467</v>
      </c>
      <c r="H260" s="138">
        <v>6938.2</v>
      </c>
      <c r="I260" s="139"/>
      <c r="J260" s="140">
        <f>ROUND(I260*H260,2)</f>
        <v>0</v>
      </c>
      <c r="K260" s="136" t="s">
        <v>1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258</v>
      </c>
      <c r="AT260" s="145" t="s">
        <v>239</v>
      </c>
      <c r="AU260" s="145" t="s">
        <v>83</v>
      </c>
      <c r="AY260" s="18" t="s">
        <v>236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258</v>
      </c>
      <c r="BM260" s="145" t="s">
        <v>646</v>
      </c>
    </row>
    <row r="261" spans="2:65" s="1" customFormat="1" ht="19.5">
      <c r="B261" s="33"/>
      <c r="D261" s="147" t="s">
        <v>246</v>
      </c>
      <c r="F261" s="148" t="s">
        <v>647</v>
      </c>
      <c r="I261" s="149"/>
      <c r="L261" s="33"/>
      <c r="M261" s="150"/>
      <c r="T261" s="57"/>
      <c r="AT261" s="18" t="s">
        <v>246</v>
      </c>
      <c r="AU261" s="18" t="s">
        <v>83</v>
      </c>
    </row>
    <row r="262" spans="2:65" s="14" customFormat="1" ht="11.25">
      <c r="B262" s="167"/>
      <c r="D262" s="147" t="s">
        <v>247</v>
      </c>
      <c r="E262" s="168" t="s">
        <v>1</v>
      </c>
      <c r="F262" s="169" t="s">
        <v>622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 ht="22.5">
      <c r="B263" s="151"/>
      <c r="D263" s="147" t="s">
        <v>247</v>
      </c>
      <c r="E263" s="152" t="s">
        <v>1</v>
      </c>
      <c r="F263" s="153" t="s">
        <v>648</v>
      </c>
      <c r="H263" s="154">
        <v>6938.2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81</v>
      </c>
      <c r="AY263" s="152" t="s">
        <v>236</v>
      </c>
    </row>
    <row r="264" spans="2:65" s="1" customFormat="1" ht="24.2" customHeight="1">
      <c r="B264" s="133"/>
      <c r="C264" s="134" t="s">
        <v>649</v>
      </c>
      <c r="D264" s="134" t="s">
        <v>239</v>
      </c>
      <c r="E264" s="135" t="s">
        <v>650</v>
      </c>
      <c r="F264" s="136" t="s">
        <v>651</v>
      </c>
      <c r="G264" s="137" t="s">
        <v>467</v>
      </c>
      <c r="H264" s="138">
        <v>103</v>
      </c>
      <c r="I264" s="139"/>
      <c r="J264" s="140">
        <f>ROUND(I264*H264,2)</f>
        <v>0</v>
      </c>
      <c r="K264" s="136" t="s">
        <v>1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258</v>
      </c>
      <c r="AT264" s="145" t="s">
        <v>239</v>
      </c>
      <c r="AU264" s="145" t="s">
        <v>83</v>
      </c>
      <c r="AY264" s="18" t="s">
        <v>236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258</v>
      </c>
      <c r="BM264" s="145" t="s">
        <v>652</v>
      </c>
    </row>
    <row r="265" spans="2:65" s="1" customFormat="1" ht="19.5">
      <c r="B265" s="33"/>
      <c r="D265" s="147" t="s">
        <v>246</v>
      </c>
      <c r="F265" s="148" t="s">
        <v>653</v>
      </c>
      <c r="I265" s="149"/>
      <c r="L265" s="33"/>
      <c r="M265" s="150"/>
      <c r="T265" s="57"/>
      <c r="AT265" s="18" t="s">
        <v>246</v>
      </c>
      <c r="AU265" s="18" t="s">
        <v>83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654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2" customFormat="1" ht="11.25">
      <c r="B267" s="151"/>
      <c r="D267" s="147" t="s">
        <v>247</v>
      </c>
      <c r="E267" s="152" t="s">
        <v>1</v>
      </c>
      <c r="F267" s="153" t="s">
        <v>655</v>
      </c>
      <c r="H267" s="154">
        <v>103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81</v>
      </c>
      <c r="AY267" s="152" t="s">
        <v>236</v>
      </c>
    </row>
    <row r="268" spans="2:65" s="1" customFormat="1" ht="33" customHeight="1">
      <c r="B268" s="133"/>
      <c r="C268" s="134" t="s">
        <v>656</v>
      </c>
      <c r="D268" s="134" t="s">
        <v>239</v>
      </c>
      <c r="E268" s="135" t="s">
        <v>657</v>
      </c>
      <c r="F268" s="136" t="s">
        <v>658</v>
      </c>
      <c r="G268" s="137" t="s">
        <v>467</v>
      </c>
      <c r="H268" s="138">
        <v>6220</v>
      </c>
      <c r="I268" s="139"/>
      <c r="J268" s="140">
        <f>ROUND(I268*H268,2)</f>
        <v>0</v>
      </c>
      <c r="K268" s="136" t="s">
        <v>1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659</v>
      </c>
    </row>
    <row r="269" spans="2:65" s="1" customFormat="1" ht="29.25">
      <c r="B269" s="33"/>
      <c r="D269" s="147" t="s">
        <v>246</v>
      </c>
      <c r="F269" s="148" t="s">
        <v>660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4" customFormat="1" ht="11.25">
      <c r="B270" s="167"/>
      <c r="D270" s="147" t="s">
        <v>247</v>
      </c>
      <c r="E270" s="168" t="s">
        <v>1</v>
      </c>
      <c r="F270" s="169" t="s">
        <v>622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 ht="22.5">
      <c r="B271" s="151"/>
      <c r="D271" s="147" t="s">
        <v>247</v>
      </c>
      <c r="E271" s="152" t="s">
        <v>1</v>
      </c>
      <c r="F271" s="153" t="s">
        <v>661</v>
      </c>
      <c r="H271" s="154">
        <v>6220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81</v>
      </c>
      <c r="AY271" s="152" t="s">
        <v>236</v>
      </c>
    </row>
    <row r="272" spans="2:65" s="1" customFormat="1" ht="24.2" customHeight="1">
      <c r="B272" s="133"/>
      <c r="C272" s="134" t="s">
        <v>662</v>
      </c>
      <c r="D272" s="134" t="s">
        <v>239</v>
      </c>
      <c r="E272" s="135" t="s">
        <v>663</v>
      </c>
      <c r="F272" s="136" t="s">
        <v>664</v>
      </c>
      <c r="G272" s="137" t="s">
        <v>467</v>
      </c>
      <c r="H272" s="138">
        <v>6245.2</v>
      </c>
      <c r="I272" s="139"/>
      <c r="J272" s="140">
        <f>ROUND(I272*H272,2)</f>
        <v>0</v>
      </c>
      <c r="K272" s="136" t="s">
        <v>1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258</v>
      </c>
      <c r="AT272" s="145" t="s">
        <v>239</v>
      </c>
      <c r="AU272" s="145" t="s">
        <v>83</v>
      </c>
      <c r="AY272" s="18" t="s">
        <v>236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258</v>
      </c>
      <c r="BM272" s="145" t="s">
        <v>665</v>
      </c>
    </row>
    <row r="273" spans="2:65" s="1" customFormat="1" ht="29.25">
      <c r="B273" s="33"/>
      <c r="D273" s="147" t="s">
        <v>246</v>
      </c>
      <c r="F273" s="148" t="s">
        <v>666</v>
      </c>
      <c r="I273" s="149"/>
      <c r="L273" s="33"/>
      <c r="M273" s="150"/>
      <c r="T273" s="57"/>
      <c r="AT273" s="18" t="s">
        <v>246</v>
      </c>
      <c r="AU273" s="18" t="s">
        <v>83</v>
      </c>
    </row>
    <row r="274" spans="2:65" s="14" customFormat="1" ht="22.5">
      <c r="B274" s="167"/>
      <c r="D274" s="147" t="s">
        <v>247</v>
      </c>
      <c r="E274" s="168" t="s">
        <v>1</v>
      </c>
      <c r="F274" s="169" t="s">
        <v>654</v>
      </c>
      <c r="H274" s="168" t="s">
        <v>1</v>
      </c>
      <c r="I274" s="170"/>
      <c r="L274" s="167"/>
      <c r="M274" s="171"/>
      <c r="T274" s="172"/>
      <c r="AT274" s="168" t="s">
        <v>247</v>
      </c>
      <c r="AU274" s="168" t="s">
        <v>83</v>
      </c>
      <c r="AV274" s="14" t="s">
        <v>81</v>
      </c>
      <c r="AW274" s="14" t="s">
        <v>30</v>
      </c>
      <c r="AX274" s="14" t="s">
        <v>73</v>
      </c>
      <c r="AY274" s="168" t="s">
        <v>236</v>
      </c>
    </row>
    <row r="275" spans="2:65" s="12" customFormat="1" ht="22.5">
      <c r="B275" s="151"/>
      <c r="D275" s="147" t="s">
        <v>247</v>
      </c>
      <c r="E275" s="152" t="s">
        <v>1</v>
      </c>
      <c r="F275" s="153" t="s">
        <v>667</v>
      </c>
      <c r="H275" s="154">
        <v>6220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 ht="22.5">
      <c r="B276" s="151"/>
      <c r="D276" s="147" t="s">
        <v>247</v>
      </c>
      <c r="E276" s="152" t="s">
        <v>1</v>
      </c>
      <c r="F276" s="153" t="s">
        <v>668</v>
      </c>
      <c r="H276" s="154">
        <v>25.2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6245.2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669</v>
      </c>
      <c r="D278" s="134" t="s">
        <v>239</v>
      </c>
      <c r="E278" s="135" t="s">
        <v>670</v>
      </c>
      <c r="F278" s="136" t="s">
        <v>671</v>
      </c>
      <c r="G278" s="137" t="s">
        <v>467</v>
      </c>
      <c r="H278" s="138">
        <v>103</v>
      </c>
      <c r="I278" s="139"/>
      <c r="J278" s="140">
        <f>ROUND(I278*H278,2)</f>
        <v>0</v>
      </c>
      <c r="K278" s="136" t="s">
        <v>1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672</v>
      </c>
    </row>
    <row r="279" spans="2:65" s="1" customFormat="1" ht="29.25">
      <c r="B279" s="33"/>
      <c r="D279" s="147" t="s">
        <v>246</v>
      </c>
      <c r="F279" s="148" t="s">
        <v>673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 ht="22.5">
      <c r="B280" s="167"/>
      <c r="D280" s="147" t="s">
        <v>247</v>
      </c>
      <c r="E280" s="168" t="s">
        <v>1</v>
      </c>
      <c r="F280" s="169" t="s">
        <v>654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22.5">
      <c r="B281" s="151"/>
      <c r="D281" s="147" t="s">
        <v>247</v>
      </c>
      <c r="E281" s="152" t="s">
        <v>1</v>
      </c>
      <c r="F281" s="153" t="s">
        <v>674</v>
      </c>
      <c r="H281" s="154">
        <v>103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81</v>
      </c>
      <c r="AY281" s="152" t="s">
        <v>236</v>
      </c>
    </row>
    <row r="282" spans="2:65" s="1" customFormat="1" ht="24.2" customHeight="1">
      <c r="B282" s="133"/>
      <c r="C282" s="134" t="s">
        <v>675</v>
      </c>
      <c r="D282" s="134" t="s">
        <v>239</v>
      </c>
      <c r="E282" s="135" t="s">
        <v>676</v>
      </c>
      <c r="F282" s="136" t="s">
        <v>677</v>
      </c>
      <c r="G282" s="137" t="s">
        <v>467</v>
      </c>
      <c r="H282" s="138">
        <v>6485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258</v>
      </c>
      <c r="AT282" s="145" t="s">
        <v>239</v>
      </c>
      <c r="AU282" s="145" t="s">
        <v>83</v>
      </c>
      <c r="AY282" s="18" t="s">
        <v>236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258</v>
      </c>
      <c r="BM282" s="145" t="s">
        <v>678</v>
      </c>
    </row>
    <row r="283" spans="2:65" s="1" customFormat="1" ht="19.5">
      <c r="B283" s="33"/>
      <c r="D283" s="147" t="s">
        <v>246</v>
      </c>
      <c r="F283" s="148" t="s">
        <v>679</v>
      </c>
      <c r="I283" s="149"/>
      <c r="L283" s="33"/>
      <c r="M283" s="150"/>
      <c r="T283" s="57"/>
      <c r="AT283" s="18" t="s">
        <v>246</v>
      </c>
      <c r="AU283" s="18" t="s">
        <v>83</v>
      </c>
    </row>
    <row r="284" spans="2:65" s="14" customFormat="1" ht="11.25">
      <c r="B284" s="167"/>
      <c r="D284" s="147" t="s">
        <v>247</v>
      </c>
      <c r="E284" s="168" t="s">
        <v>1</v>
      </c>
      <c r="F284" s="169" t="s">
        <v>622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 ht="22.5">
      <c r="B285" s="151"/>
      <c r="D285" s="147" t="s">
        <v>247</v>
      </c>
      <c r="E285" s="152" t="s">
        <v>1</v>
      </c>
      <c r="F285" s="153" t="s">
        <v>680</v>
      </c>
      <c r="H285" s="154">
        <v>6220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2" customFormat="1" ht="22.5">
      <c r="B286" s="151"/>
      <c r="D286" s="147" t="s">
        <v>247</v>
      </c>
      <c r="E286" s="152" t="s">
        <v>1</v>
      </c>
      <c r="F286" s="153" t="s">
        <v>681</v>
      </c>
      <c r="H286" s="154">
        <v>265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5" customFormat="1" ht="11.25">
      <c r="B287" s="173"/>
      <c r="D287" s="147" t="s">
        <v>247</v>
      </c>
      <c r="E287" s="174" t="s">
        <v>1</v>
      </c>
      <c r="F287" s="175" t="s">
        <v>344</v>
      </c>
      <c r="H287" s="176">
        <v>6485</v>
      </c>
      <c r="I287" s="177"/>
      <c r="L287" s="173"/>
      <c r="M287" s="178"/>
      <c r="T287" s="179"/>
      <c r="AT287" s="174" t="s">
        <v>247</v>
      </c>
      <c r="AU287" s="174" t="s">
        <v>83</v>
      </c>
      <c r="AV287" s="15" t="s">
        <v>258</v>
      </c>
      <c r="AW287" s="15" t="s">
        <v>30</v>
      </c>
      <c r="AX287" s="15" t="s">
        <v>81</v>
      </c>
      <c r="AY287" s="174" t="s">
        <v>236</v>
      </c>
    </row>
    <row r="288" spans="2:65" s="1" customFormat="1" ht="24.2" customHeight="1">
      <c r="B288" s="133"/>
      <c r="C288" s="134" t="s">
        <v>682</v>
      </c>
      <c r="D288" s="134" t="s">
        <v>239</v>
      </c>
      <c r="E288" s="135" t="s">
        <v>683</v>
      </c>
      <c r="F288" s="136" t="s">
        <v>684</v>
      </c>
      <c r="G288" s="137" t="s">
        <v>467</v>
      </c>
      <c r="H288" s="138">
        <v>6485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685</v>
      </c>
    </row>
    <row r="289" spans="2:65" s="1" customFormat="1" ht="19.5">
      <c r="B289" s="33"/>
      <c r="D289" s="147" t="s">
        <v>246</v>
      </c>
      <c r="F289" s="148" t="s">
        <v>686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4" customFormat="1" ht="11.25">
      <c r="B290" s="167"/>
      <c r="D290" s="147" t="s">
        <v>247</v>
      </c>
      <c r="E290" s="168" t="s">
        <v>1</v>
      </c>
      <c r="F290" s="169" t="s">
        <v>622</v>
      </c>
      <c r="H290" s="168" t="s">
        <v>1</v>
      </c>
      <c r="I290" s="170"/>
      <c r="L290" s="167"/>
      <c r="M290" s="171"/>
      <c r="T290" s="172"/>
      <c r="AT290" s="168" t="s">
        <v>247</v>
      </c>
      <c r="AU290" s="168" t="s">
        <v>83</v>
      </c>
      <c r="AV290" s="14" t="s">
        <v>81</v>
      </c>
      <c r="AW290" s="14" t="s">
        <v>30</v>
      </c>
      <c r="AX290" s="14" t="s">
        <v>73</v>
      </c>
      <c r="AY290" s="168" t="s">
        <v>236</v>
      </c>
    </row>
    <row r="291" spans="2:65" s="12" customFormat="1" ht="22.5">
      <c r="B291" s="151"/>
      <c r="D291" s="147" t="s">
        <v>247</v>
      </c>
      <c r="E291" s="152" t="s">
        <v>1</v>
      </c>
      <c r="F291" s="153" t="s">
        <v>687</v>
      </c>
      <c r="H291" s="154">
        <v>6220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2" customFormat="1" ht="22.5">
      <c r="B292" s="151"/>
      <c r="D292" s="147" t="s">
        <v>247</v>
      </c>
      <c r="E292" s="152" t="s">
        <v>1</v>
      </c>
      <c r="F292" s="153" t="s">
        <v>688</v>
      </c>
      <c r="H292" s="154">
        <v>265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5" customFormat="1" ht="11.25">
      <c r="B293" s="173"/>
      <c r="D293" s="147" t="s">
        <v>247</v>
      </c>
      <c r="E293" s="174" t="s">
        <v>1</v>
      </c>
      <c r="F293" s="175" t="s">
        <v>344</v>
      </c>
      <c r="H293" s="176">
        <v>6485</v>
      </c>
      <c r="I293" s="177"/>
      <c r="L293" s="173"/>
      <c r="M293" s="178"/>
      <c r="T293" s="179"/>
      <c r="AT293" s="174" t="s">
        <v>247</v>
      </c>
      <c r="AU293" s="174" t="s">
        <v>83</v>
      </c>
      <c r="AV293" s="15" t="s">
        <v>258</v>
      </c>
      <c r="AW293" s="15" t="s">
        <v>30</v>
      </c>
      <c r="AX293" s="15" t="s">
        <v>81</v>
      </c>
      <c r="AY293" s="174" t="s">
        <v>236</v>
      </c>
    </row>
    <row r="294" spans="2:65" s="1" customFormat="1" ht="24.2" customHeight="1">
      <c r="B294" s="133"/>
      <c r="C294" s="134" t="s">
        <v>689</v>
      </c>
      <c r="D294" s="134" t="s">
        <v>239</v>
      </c>
      <c r="E294" s="135" t="s">
        <v>690</v>
      </c>
      <c r="F294" s="136" t="s">
        <v>691</v>
      </c>
      <c r="G294" s="137" t="s">
        <v>467</v>
      </c>
      <c r="H294" s="138">
        <v>6485</v>
      </c>
      <c r="I294" s="139"/>
      <c r="J294" s="140">
        <f>ROUND(I294*H294,2)</f>
        <v>0</v>
      </c>
      <c r="K294" s="136" t="s">
        <v>1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258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692</v>
      </c>
    </row>
    <row r="295" spans="2:65" s="1" customFormat="1" ht="29.25">
      <c r="B295" s="33"/>
      <c r="D295" s="147" t="s">
        <v>246</v>
      </c>
      <c r="F295" s="148" t="s">
        <v>693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4" customFormat="1" ht="11.25">
      <c r="B296" s="167"/>
      <c r="D296" s="147" t="s">
        <v>247</v>
      </c>
      <c r="E296" s="168" t="s">
        <v>1</v>
      </c>
      <c r="F296" s="169" t="s">
        <v>622</v>
      </c>
      <c r="H296" s="168" t="s">
        <v>1</v>
      </c>
      <c r="I296" s="170"/>
      <c r="L296" s="167"/>
      <c r="M296" s="171"/>
      <c r="T296" s="172"/>
      <c r="AT296" s="168" t="s">
        <v>247</v>
      </c>
      <c r="AU296" s="168" t="s">
        <v>83</v>
      </c>
      <c r="AV296" s="14" t="s">
        <v>81</v>
      </c>
      <c r="AW296" s="14" t="s">
        <v>30</v>
      </c>
      <c r="AX296" s="14" t="s">
        <v>73</v>
      </c>
      <c r="AY296" s="168" t="s">
        <v>236</v>
      </c>
    </row>
    <row r="297" spans="2:65" s="12" customFormat="1" ht="22.5">
      <c r="B297" s="151"/>
      <c r="D297" s="147" t="s">
        <v>247</v>
      </c>
      <c r="E297" s="152" t="s">
        <v>1</v>
      </c>
      <c r="F297" s="153" t="s">
        <v>694</v>
      </c>
      <c r="H297" s="154">
        <v>6220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2" customFormat="1" ht="22.5">
      <c r="B298" s="151"/>
      <c r="D298" s="147" t="s">
        <v>247</v>
      </c>
      <c r="E298" s="152" t="s">
        <v>1</v>
      </c>
      <c r="F298" s="153" t="s">
        <v>695</v>
      </c>
      <c r="H298" s="154">
        <v>265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5" customFormat="1" ht="11.25">
      <c r="B299" s="173"/>
      <c r="D299" s="147" t="s">
        <v>247</v>
      </c>
      <c r="E299" s="174" t="s">
        <v>1</v>
      </c>
      <c r="F299" s="175" t="s">
        <v>344</v>
      </c>
      <c r="H299" s="176">
        <v>6485</v>
      </c>
      <c r="I299" s="177"/>
      <c r="L299" s="173"/>
      <c r="M299" s="178"/>
      <c r="T299" s="179"/>
      <c r="AT299" s="174" t="s">
        <v>247</v>
      </c>
      <c r="AU299" s="174" t="s">
        <v>83</v>
      </c>
      <c r="AV299" s="15" t="s">
        <v>258</v>
      </c>
      <c r="AW299" s="15" t="s">
        <v>30</v>
      </c>
      <c r="AX299" s="15" t="s">
        <v>81</v>
      </c>
      <c r="AY299" s="174" t="s">
        <v>236</v>
      </c>
    </row>
    <row r="300" spans="2:65" s="1" customFormat="1" ht="24.2" customHeight="1">
      <c r="B300" s="133"/>
      <c r="C300" s="134" t="s">
        <v>696</v>
      </c>
      <c r="D300" s="134" t="s">
        <v>239</v>
      </c>
      <c r="E300" s="135" t="s">
        <v>697</v>
      </c>
      <c r="F300" s="136" t="s">
        <v>698</v>
      </c>
      <c r="G300" s="137" t="s">
        <v>467</v>
      </c>
      <c r="H300" s="138">
        <v>6485</v>
      </c>
      <c r="I300" s="139"/>
      <c r="J300" s="140">
        <f>ROUND(I300*H300,2)</f>
        <v>0</v>
      </c>
      <c r="K300" s="136" t="s">
        <v>1</v>
      </c>
      <c r="L300" s="33"/>
      <c r="M300" s="141" t="s">
        <v>1</v>
      </c>
      <c r="N300" s="142" t="s">
        <v>38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258</v>
      </c>
      <c r="AT300" s="145" t="s">
        <v>239</v>
      </c>
      <c r="AU300" s="145" t="s">
        <v>83</v>
      </c>
      <c r="AY300" s="18" t="s">
        <v>236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81</v>
      </c>
      <c r="BK300" s="146">
        <f>ROUND(I300*H300,2)</f>
        <v>0</v>
      </c>
      <c r="BL300" s="18" t="s">
        <v>258</v>
      </c>
      <c r="BM300" s="145" t="s">
        <v>699</v>
      </c>
    </row>
    <row r="301" spans="2:65" s="1" customFormat="1" ht="29.25">
      <c r="B301" s="33"/>
      <c r="D301" s="147" t="s">
        <v>246</v>
      </c>
      <c r="F301" s="148" t="s">
        <v>700</v>
      </c>
      <c r="I301" s="149"/>
      <c r="L301" s="33"/>
      <c r="M301" s="150"/>
      <c r="T301" s="57"/>
      <c r="AT301" s="18" t="s">
        <v>246</v>
      </c>
      <c r="AU301" s="18" t="s">
        <v>83</v>
      </c>
    </row>
    <row r="302" spans="2:65" s="14" customFormat="1" ht="11.25">
      <c r="B302" s="167"/>
      <c r="D302" s="147" t="s">
        <v>247</v>
      </c>
      <c r="E302" s="168" t="s">
        <v>1</v>
      </c>
      <c r="F302" s="169" t="s">
        <v>622</v>
      </c>
      <c r="H302" s="168" t="s">
        <v>1</v>
      </c>
      <c r="I302" s="170"/>
      <c r="L302" s="167"/>
      <c r="M302" s="171"/>
      <c r="T302" s="172"/>
      <c r="AT302" s="168" t="s">
        <v>247</v>
      </c>
      <c r="AU302" s="168" t="s">
        <v>83</v>
      </c>
      <c r="AV302" s="14" t="s">
        <v>81</v>
      </c>
      <c r="AW302" s="14" t="s">
        <v>30</v>
      </c>
      <c r="AX302" s="14" t="s">
        <v>73</v>
      </c>
      <c r="AY302" s="168" t="s">
        <v>236</v>
      </c>
    </row>
    <row r="303" spans="2:65" s="12" customFormat="1" ht="22.5">
      <c r="B303" s="151"/>
      <c r="D303" s="147" t="s">
        <v>247</v>
      </c>
      <c r="E303" s="152" t="s">
        <v>1</v>
      </c>
      <c r="F303" s="153" t="s">
        <v>701</v>
      </c>
      <c r="H303" s="154">
        <v>6220</v>
      </c>
      <c r="I303" s="155"/>
      <c r="L303" s="151"/>
      <c r="M303" s="156"/>
      <c r="T303" s="157"/>
      <c r="AT303" s="152" t="s">
        <v>247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236</v>
      </c>
    </row>
    <row r="304" spans="2:65" s="12" customFormat="1" ht="22.5">
      <c r="B304" s="151"/>
      <c r="D304" s="147" t="s">
        <v>247</v>
      </c>
      <c r="E304" s="152" t="s">
        <v>1</v>
      </c>
      <c r="F304" s="153" t="s">
        <v>702</v>
      </c>
      <c r="H304" s="154">
        <v>265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236</v>
      </c>
    </row>
    <row r="305" spans="2:65" s="15" customFormat="1" ht="11.25">
      <c r="B305" s="173"/>
      <c r="D305" s="147" t="s">
        <v>247</v>
      </c>
      <c r="E305" s="174" t="s">
        <v>1</v>
      </c>
      <c r="F305" s="175" t="s">
        <v>344</v>
      </c>
      <c r="H305" s="176">
        <v>6485</v>
      </c>
      <c r="I305" s="177"/>
      <c r="L305" s="173"/>
      <c r="M305" s="178"/>
      <c r="T305" s="179"/>
      <c r="AT305" s="174" t="s">
        <v>247</v>
      </c>
      <c r="AU305" s="174" t="s">
        <v>83</v>
      </c>
      <c r="AV305" s="15" t="s">
        <v>258</v>
      </c>
      <c r="AW305" s="15" t="s">
        <v>30</v>
      </c>
      <c r="AX305" s="15" t="s">
        <v>81</v>
      </c>
      <c r="AY305" s="174" t="s">
        <v>236</v>
      </c>
    </row>
    <row r="306" spans="2:65" s="1" customFormat="1" ht="24.2" customHeight="1">
      <c r="B306" s="133"/>
      <c r="C306" s="134" t="s">
        <v>703</v>
      </c>
      <c r="D306" s="134" t="s">
        <v>239</v>
      </c>
      <c r="E306" s="135" t="s">
        <v>704</v>
      </c>
      <c r="F306" s="136" t="s">
        <v>705</v>
      </c>
      <c r="G306" s="137" t="s">
        <v>467</v>
      </c>
      <c r="H306" s="138">
        <v>103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0.1837</v>
      </c>
      <c r="R306" s="143">
        <f>Q306*H306</f>
        <v>18.921099999999999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706</v>
      </c>
    </row>
    <row r="307" spans="2:65" s="1" customFormat="1" ht="39">
      <c r="B307" s="33"/>
      <c r="D307" s="147" t="s">
        <v>246</v>
      </c>
      <c r="F307" s="148" t="s">
        <v>707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4" customFormat="1" ht="22.5">
      <c r="B308" s="167"/>
      <c r="D308" s="147" t="s">
        <v>247</v>
      </c>
      <c r="E308" s="168" t="s">
        <v>1</v>
      </c>
      <c r="F308" s="169" t="s">
        <v>654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 ht="22.5">
      <c r="B309" s="151"/>
      <c r="D309" s="147" t="s">
        <v>247</v>
      </c>
      <c r="E309" s="152" t="s">
        <v>1</v>
      </c>
      <c r="F309" s="153" t="s">
        <v>708</v>
      </c>
      <c r="H309" s="154">
        <v>103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236</v>
      </c>
    </row>
    <row r="310" spans="2:65" s="1" customFormat="1" ht="16.5" customHeight="1">
      <c r="B310" s="133"/>
      <c r="C310" s="180" t="s">
        <v>709</v>
      </c>
      <c r="D310" s="180" t="s">
        <v>333</v>
      </c>
      <c r="E310" s="181" t="s">
        <v>710</v>
      </c>
      <c r="F310" s="182" t="s">
        <v>711</v>
      </c>
      <c r="G310" s="183" t="s">
        <v>467</v>
      </c>
      <c r="H310" s="184">
        <v>105.06</v>
      </c>
      <c r="I310" s="185"/>
      <c r="J310" s="186">
        <f>ROUND(I310*H310,2)</f>
        <v>0</v>
      </c>
      <c r="K310" s="182" t="s">
        <v>243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0.222</v>
      </c>
      <c r="R310" s="143">
        <f>Q310*H310</f>
        <v>23.323320000000002</v>
      </c>
      <c r="S310" s="143">
        <v>0</v>
      </c>
      <c r="T310" s="144">
        <f>S310*H310</f>
        <v>0</v>
      </c>
      <c r="AR310" s="145" t="s">
        <v>273</v>
      </c>
      <c r="AT310" s="145" t="s">
        <v>333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712</v>
      </c>
    </row>
    <row r="311" spans="2:65" s="1" customFormat="1" ht="11.25">
      <c r="B311" s="33"/>
      <c r="D311" s="147" t="s">
        <v>246</v>
      </c>
      <c r="F311" s="148" t="s">
        <v>711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2" customFormat="1" ht="11.25">
      <c r="B312" s="151"/>
      <c r="D312" s="147" t="s">
        <v>247</v>
      </c>
      <c r="F312" s="153" t="s">
        <v>713</v>
      </c>
      <c r="H312" s="154">
        <v>105.06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</v>
      </c>
      <c r="AX312" s="12" t="s">
        <v>81</v>
      </c>
      <c r="AY312" s="152" t="s">
        <v>236</v>
      </c>
    </row>
    <row r="313" spans="2:65" s="1" customFormat="1" ht="24.2" customHeight="1">
      <c r="B313" s="133"/>
      <c r="C313" s="134" t="s">
        <v>714</v>
      </c>
      <c r="D313" s="134" t="s">
        <v>239</v>
      </c>
      <c r="E313" s="135" t="s">
        <v>715</v>
      </c>
      <c r="F313" s="136" t="s">
        <v>716</v>
      </c>
      <c r="G313" s="137" t="s">
        <v>467</v>
      </c>
      <c r="H313" s="138">
        <v>25.2</v>
      </c>
      <c r="I313" s="139"/>
      <c r="J313" s="140">
        <f>ROUND(I313*H313,2)</f>
        <v>0</v>
      </c>
      <c r="K313" s="136" t="s">
        <v>1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0.11303000000000001</v>
      </c>
      <c r="R313" s="143">
        <f>Q313*H313</f>
        <v>2.8483559999999999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717</v>
      </c>
    </row>
    <row r="314" spans="2:65" s="1" customFormat="1" ht="48.75">
      <c r="B314" s="33"/>
      <c r="D314" s="147" t="s">
        <v>246</v>
      </c>
      <c r="F314" s="148" t="s">
        <v>718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2" customFormat="1" ht="11.25">
      <c r="B315" s="151"/>
      <c r="D315" s="147" t="s">
        <v>247</v>
      </c>
      <c r="E315" s="152" t="s">
        <v>1</v>
      </c>
      <c r="F315" s="153" t="s">
        <v>719</v>
      </c>
      <c r="H315" s="154">
        <v>25.2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81</v>
      </c>
      <c r="AY315" s="152" t="s">
        <v>236</v>
      </c>
    </row>
    <row r="316" spans="2:65" s="1" customFormat="1" ht="16.5" customHeight="1">
      <c r="B316" s="133"/>
      <c r="C316" s="180" t="s">
        <v>720</v>
      </c>
      <c r="D316" s="180" t="s">
        <v>333</v>
      </c>
      <c r="E316" s="181" t="s">
        <v>721</v>
      </c>
      <c r="F316" s="182" t="s">
        <v>722</v>
      </c>
      <c r="G316" s="183" t="s">
        <v>467</v>
      </c>
      <c r="H316" s="184">
        <v>25.704000000000001</v>
      </c>
      <c r="I316" s="185"/>
      <c r="J316" s="186">
        <f>ROUND(I316*H316,2)</f>
        <v>0</v>
      </c>
      <c r="K316" s="182" t="s">
        <v>1</v>
      </c>
      <c r="L316" s="187"/>
      <c r="M316" s="188" t="s">
        <v>1</v>
      </c>
      <c r="N316" s="189" t="s">
        <v>38</v>
      </c>
      <c r="P316" s="143">
        <f>O316*H316</f>
        <v>0</v>
      </c>
      <c r="Q316" s="143">
        <v>0.20699999999999999</v>
      </c>
      <c r="R316" s="143">
        <f>Q316*H316</f>
        <v>5.3207279999999999</v>
      </c>
      <c r="S316" s="143">
        <v>0</v>
      </c>
      <c r="T316" s="144">
        <f>S316*H316</f>
        <v>0</v>
      </c>
      <c r="AR316" s="145" t="s">
        <v>273</v>
      </c>
      <c r="AT316" s="145" t="s">
        <v>333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258</v>
      </c>
      <c r="BM316" s="145" t="s">
        <v>723</v>
      </c>
    </row>
    <row r="317" spans="2:65" s="1" customFormat="1" ht="11.25">
      <c r="B317" s="33"/>
      <c r="D317" s="147" t="s">
        <v>246</v>
      </c>
      <c r="F317" s="148" t="s">
        <v>722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1" customFormat="1" ht="22.9" customHeight="1">
      <c r="B318" s="121"/>
      <c r="D318" s="122" t="s">
        <v>72</v>
      </c>
      <c r="E318" s="131" t="s">
        <v>273</v>
      </c>
      <c r="F318" s="131" t="s">
        <v>724</v>
      </c>
      <c r="I318" s="124"/>
      <c r="J318" s="132">
        <f>BK318</f>
        <v>0</v>
      </c>
      <c r="L318" s="121"/>
      <c r="M318" s="126"/>
      <c r="P318" s="127">
        <f>SUM(P319:P328)</f>
        <v>0</v>
      </c>
      <c r="R318" s="127">
        <f>SUM(R319:R328)</f>
        <v>6.6560000000000008E-2</v>
      </c>
      <c r="T318" s="128">
        <f>SUM(T319:T328)</f>
        <v>0</v>
      </c>
      <c r="AR318" s="122" t="s">
        <v>81</v>
      </c>
      <c r="AT318" s="129" t="s">
        <v>72</v>
      </c>
      <c r="AU318" s="129" t="s">
        <v>81</v>
      </c>
      <c r="AY318" s="122" t="s">
        <v>236</v>
      </c>
      <c r="BK318" s="130">
        <f>SUM(BK319:BK328)</f>
        <v>0</v>
      </c>
    </row>
    <row r="319" spans="2:65" s="1" customFormat="1" ht="33" customHeight="1">
      <c r="B319" s="133"/>
      <c r="C319" s="134" t="s">
        <v>725</v>
      </c>
      <c r="D319" s="134" t="s">
        <v>239</v>
      </c>
      <c r="E319" s="135" t="s">
        <v>726</v>
      </c>
      <c r="F319" s="136" t="s">
        <v>727</v>
      </c>
      <c r="G319" s="137" t="s">
        <v>340</v>
      </c>
      <c r="H319" s="138">
        <v>26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258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258</v>
      </c>
      <c r="BM319" s="145" t="s">
        <v>728</v>
      </c>
    </row>
    <row r="320" spans="2:65" s="1" customFormat="1" ht="19.5">
      <c r="B320" s="33"/>
      <c r="D320" s="147" t="s">
        <v>246</v>
      </c>
      <c r="F320" s="148" t="s">
        <v>729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2" customFormat="1" ht="11.25">
      <c r="B321" s="151"/>
      <c r="D321" s="147" t="s">
        <v>247</v>
      </c>
      <c r="E321" s="152" t="s">
        <v>1</v>
      </c>
      <c r="F321" s="153" t="s">
        <v>730</v>
      </c>
      <c r="H321" s="154">
        <v>26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81</v>
      </c>
      <c r="AY321" s="152" t="s">
        <v>236</v>
      </c>
    </row>
    <row r="322" spans="2:65" s="1" customFormat="1" ht="16.5" customHeight="1">
      <c r="B322" s="133"/>
      <c r="C322" s="180" t="s">
        <v>731</v>
      </c>
      <c r="D322" s="180" t="s">
        <v>333</v>
      </c>
      <c r="E322" s="181" t="s">
        <v>732</v>
      </c>
      <c r="F322" s="182" t="s">
        <v>733</v>
      </c>
      <c r="G322" s="183" t="s">
        <v>340</v>
      </c>
      <c r="H322" s="184">
        <v>26</v>
      </c>
      <c r="I322" s="185"/>
      <c r="J322" s="186">
        <f>ROUND(I322*H322,2)</f>
        <v>0</v>
      </c>
      <c r="K322" s="182" t="s">
        <v>1</v>
      </c>
      <c r="L322" s="187"/>
      <c r="M322" s="188" t="s">
        <v>1</v>
      </c>
      <c r="N322" s="189" t="s">
        <v>38</v>
      </c>
      <c r="P322" s="143">
        <f>O322*H322</f>
        <v>0</v>
      </c>
      <c r="Q322" s="143">
        <v>1.8E-3</v>
      </c>
      <c r="R322" s="143">
        <f>Q322*H322</f>
        <v>4.6800000000000001E-2</v>
      </c>
      <c r="S322" s="143">
        <v>0</v>
      </c>
      <c r="T322" s="144">
        <f>S322*H322</f>
        <v>0</v>
      </c>
      <c r="AR322" s="145" t="s">
        <v>273</v>
      </c>
      <c r="AT322" s="145" t="s">
        <v>333</v>
      </c>
      <c r="AU322" s="145" t="s">
        <v>83</v>
      </c>
      <c r="AY322" s="18" t="s">
        <v>236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258</v>
      </c>
      <c r="BM322" s="145" t="s">
        <v>734</v>
      </c>
    </row>
    <row r="323" spans="2:65" s="1" customFormat="1" ht="11.25">
      <c r="B323" s="33"/>
      <c r="D323" s="147" t="s">
        <v>246</v>
      </c>
      <c r="F323" s="148" t="s">
        <v>733</v>
      </c>
      <c r="I323" s="149"/>
      <c r="L323" s="33"/>
      <c r="M323" s="150"/>
      <c r="T323" s="57"/>
      <c r="AT323" s="18" t="s">
        <v>246</v>
      </c>
      <c r="AU323" s="18" t="s">
        <v>83</v>
      </c>
    </row>
    <row r="324" spans="2:65" s="1" customFormat="1" ht="33" customHeight="1">
      <c r="B324" s="133"/>
      <c r="C324" s="134" t="s">
        <v>735</v>
      </c>
      <c r="D324" s="134" t="s">
        <v>239</v>
      </c>
      <c r="E324" s="135" t="s">
        <v>736</v>
      </c>
      <c r="F324" s="136" t="s">
        <v>737</v>
      </c>
      <c r="G324" s="137" t="s">
        <v>340</v>
      </c>
      <c r="H324" s="138">
        <v>26</v>
      </c>
      <c r="I324" s="139"/>
      <c r="J324" s="140">
        <f>ROUND(I324*H324,2)</f>
        <v>0</v>
      </c>
      <c r="K324" s="136" t="s">
        <v>243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258</v>
      </c>
      <c r="AT324" s="145" t="s">
        <v>239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738</v>
      </c>
    </row>
    <row r="325" spans="2:65" s="1" customFormat="1" ht="29.25">
      <c r="B325" s="33"/>
      <c r="D325" s="147" t="s">
        <v>246</v>
      </c>
      <c r="F325" s="148" t="s">
        <v>739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2" customFormat="1" ht="22.5">
      <c r="B326" s="151"/>
      <c r="D326" s="147" t="s">
        <v>247</v>
      </c>
      <c r="E326" s="152" t="s">
        <v>1</v>
      </c>
      <c r="F326" s="153" t="s">
        <v>740</v>
      </c>
      <c r="H326" s="154">
        <v>26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81</v>
      </c>
      <c r="AY326" s="152" t="s">
        <v>236</v>
      </c>
    </row>
    <row r="327" spans="2:65" s="1" customFormat="1" ht="16.5" customHeight="1">
      <c r="B327" s="133"/>
      <c r="C327" s="180" t="s">
        <v>741</v>
      </c>
      <c r="D327" s="180" t="s">
        <v>333</v>
      </c>
      <c r="E327" s="181" t="s">
        <v>742</v>
      </c>
      <c r="F327" s="182" t="s">
        <v>743</v>
      </c>
      <c r="G327" s="183" t="s">
        <v>340</v>
      </c>
      <c r="H327" s="184">
        <v>26</v>
      </c>
      <c r="I327" s="185"/>
      <c r="J327" s="186">
        <f>ROUND(I327*H327,2)</f>
        <v>0</v>
      </c>
      <c r="K327" s="182" t="s">
        <v>243</v>
      </c>
      <c r="L327" s="187"/>
      <c r="M327" s="188" t="s">
        <v>1</v>
      </c>
      <c r="N327" s="189" t="s">
        <v>38</v>
      </c>
      <c r="P327" s="143">
        <f>O327*H327</f>
        <v>0</v>
      </c>
      <c r="Q327" s="143">
        <v>7.6000000000000004E-4</v>
      </c>
      <c r="R327" s="143">
        <f>Q327*H327</f>
        <v>1.976E-2</v>
      </c>
      <c r="S327" s="143">
        <v>0</v>
      </c>
      <c r="T327" s="144">
        <f>S327*H327</f>
        <v>0</v>
      </c>
      <c r="AR327" s="145" t="s">
        <v>273</v>
      </c>
      <c r="AT327" s="145" t="s">
        <v>333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258</v>
      </c>
      <c r="BM327" s="145" t="s">
        <v>744</v>
      </c>
    </row>
    <row r="328" spans="2:65" s="1" customFormat="1" ht="11.25">
      <c r="B328" s="33"/>
      <c r="D328" s="147" t="s">
        <v>246</v>
      </c>
      <c r="F328" s="148" t="s">
        <v>743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1" customFormat="1" ht="22.9" customHeight="1">
      <c r="B329" s="121"/>
      <c r="D329" s="122" t="s">
        <v>72</v>
      </c>
      <c r="E329" s="131" t="s">
        <v>280</v>
      </c>
      <c r="F329" s="131" t="s">
        <v>400</v>
      </c>
      <c r="I329" s="124"/>
      <c r="J329" s="132">
        <f>BK329</f>
        <v>0</v>
      </c>
      <c r="L329" s="121"/>
      <c r="M329" s="126"/>
      <c r="P329" s="127">
        <f>P330+SUM(P331:P456)</f>
        <v>0</v>
      </c>
      <c r="R329" s="127">
        <f>R330+SUM(R331:R456)</f>
        <v>833.0189101200001</v>
      </c>
      <c r="T329" s="128">
        <f>T330+SUM(T331:T456)</f>
        <v>0</v>
      </c>
      <c r="AR329" s="122" t="s">
        <v>81</v>
      </c>
      <c r="AT329" s="129" t="s">
        <v>72</v>
      </c>
      <c r="AU329" s="129" t="s">
        <v>81</v>
      </c>
      <c r="AY329" s="122" t="s">
        <v>236</v>
      </c>
      <c r="BK329" s="130">
        <f>BK330+SUM(BK331:BK456)</f>
        <v>0</v>
      </c>
    </row>
    <row r="330" spans="2:65" s="1" customFormat="1" ht="24.2" customHeight="1">
      <c r="B330" s="133"/>
      <c r="C330" s="134" t="s">
        <v>745</v>
      </c>
      <c r="D330" s="134" t="s">
        <v>239</v>
      </c>
      <c r="E330" s="135" t="s">
        <v>746</v>
      </c>
      <c r="F330" s="136" t="s">
        <v>747</v>
      </c>
      <c r="G330" s="137" t="s">
        <v>528</v>
      </c>
      <c r="H330" s="138">
        <v>2157.4899999999998</v>
      </c>
      <c r="I330" s="139"/>
      <c r="J330" s="140">
        <f>ROUND(I330*H330,2)</f>
        <v>0</v>
      </c>
      <c r="K330" s="136" t="s">
        <v>1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0.14066999999999999</v>
      </c>
      <c r="R330" s="143">
        <f>Q330*H330</f>
        <v>303.49411829999997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748</v>
      </c>
    </row>
    <row r="331" spans="2:65" s="1" customFormat="1" ht="29.25">
      <c r="B331" s="33"/>
      <c r="D331" s="147" t="s">
        <v>246</v>
      </c>
      <c r="F331" s="148" t="s">
        <v>749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4" customFormat="1" ht="11.25">
      <c r="B332" s="167"/>
      <c r="D332" s="147" t="s">
        <v>247</v>
      </c>
      <c r="E332" s="168" t="s">
        <v>1</v>
      </c>
      <c r="F332" s="169" t="s">
        <v>750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4" customFormat="1" ht="22.5">
      <c r="B333" s="167"/>
      <c r="D333" s="147" t="s">
        <v>247</v>
      </c>
      <c r="E333" s="168" t="s">
        <v>1</v>
      </c>
      <c r="F333" s="169" t="s">
        <v>751</v>
      </c>
      <c r="H333" s="168" t="s">
        <v>1</v>
      </c>
      <c r="I333" s="170"/>
      <c r="L333" s="167"/>
      <c r="M333" s="171"/>
      <c r="T333" s="172"/>
      <c r="AT333" s="168" t="s">
        <v>247</v>
      </c>
      <c r="AU333" s="168" t="s">
        <v>83</v>
      </c>
      <c r="AV333" s="14" t="s">
        <v>81</v>
      </c>
      <c r="AW333" s="14" t="s">
        <v>30</v>
      </c>
      <c r="AX333" s="14" t="s">
        <v>73</v>
      </c>
      <c r="AY333" s="168" t="s">
        <v>236</v>
      </c>
    </row>
    <row r="334" spans="2:65" s="12" customFormat="1" ht="11.25">
      <c r="B334" s="151"/>
      <c r="D334" s="147" t="s">
        <v>247</v>
      </c>
      <c r="E334" s="152" t="s">
        <v>1</v>
      </c>
      <c r="F334" s="153" t="s">
        <v>752</v>
      </c>
      <c r="H334" s="154">
        <v>1517</v>
      </c>
      <c r="I334" s="155"/>
      <c r="L334" s="151"/>
      <c r="M334" s="156"/>
      <c r="T334" s="157"/>
      <c r="AT334" s="152" t="s">
        <v>247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236</v>
      </c>
    </row>
    <row r="335" spans="2:65" s="12" customFormat="1" ht="11.25">
      <c r="B335" s="151"/>
      <c r="D335" s="147" t="s">
        <v>247</v>
      </c>
      <c r="E335" s="152" t="s">
        <v>1</v>
      </c>
      <c r="F335" s="153" t="s">
        <v>753</v>
      </c>
      <c r="H335" s="154">
        <v>14.13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236</v>
      </c>
    </row>
    <row r="336" spans="2:65" s="12" customFormat="1" ht="11.25">
      <c r="B336" s="151"/>
      <c r="D336" s="147" t="s">
        <v>247</v>
      </c>
      <c r="E336" s="152" t="s">
        <v>1</v>
      </c>
      <c r="F336" s="153" t="s">
        <v>754</v>
      </c>
      <c r="H336" s="154">
        <v>36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51" s="12" customFormat="1" ht="22.5">
      <c r="B337" s="151"/>
      <c r="D337" s="147" t="s">
        <v>247</v>
      </c>
      <c r="E337" s="152" t="s">
        <v>1</v>
      </c>
      <c r="F337" s="153" t="s">
        <v>755</v>
      </c>
      <c r="H337" s="154">
        <v>454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51" s="12" customFormat="1" ht="11.25">
      <c r="B338" s="151"/>
      <c r="D338" s="147" t="s">
        <v>247</v>
      </c>
      <c r="E338" s="152" t="s">
        <v>1</v>
      </c>
      <c r="F338" s="153" t="s">
        <v>756</v>
      </c>
      <c r="H338" s="154">
        <v>3.07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51" s="12" customFormat="1" ht="11.25">
      <c r="B339" s="151"/>
      <c r="D339" s="147" t="s">
        <v>247</v>
      </c>
      <c r="E339" s="152" t="s">
        <v>1</v>
      </c>
      <c r="F339" s="153" t="s">
        <v>757</v>
      </c>
      <c r="H339" s="154">
        <v>4.83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51" s="12" customFormat="1" ht="11.25">
      <c r="B340" s="151"/>
      <c r="D340" s="147" t="s">
        <v>247</v>
      </c>
      <c r="E340" s="152" t="s">
        <v>1</v>
      </c>
      <c r="F340" s="153" t="s">
        <v>758</v>
      </c>
      <c r="H340" s="154">
        <v>4.84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51" s="12" customFormat="1" ht="11.25">
      <c r="B341" s="151"/>
      <c r="D341" s="147" t="s">
        <v>247</v>
      </c>
      <c r="E341" s="152" t="s">
        <v>1</v>
      </c>
      <c r="F341" s="153" t="s">
        <v>759</v>
      </c>
      <c r="H341" s="154">
        <v>4.4400000000000004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51" s="12" customFormat="1" ht="11.25">
      <c r="B342" s="151"/>
      <c r="D342" s="147" t="s">
        <v>247</v>
      </c>
      <c r="E342" s="152" t="s">
        <v>1</v>
      </c>
      <c r="F342" s="153" t="s">
        <v>760</v>
      </c>
      <c r="H342" s="154">
        <v>6.28</v>
      </c>
      <c r="I342" s="155"/>
      <c r="L342" s="151"/>
      <c r="M342" s="156"/>
      <c r="T342" s="157"/>
      <c r="AT342" s="152" t="s">
        <v>247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236</v>
      </c>
    </row>
    <row r="343" spans="2:51" s="12" customFormat="1" ht="11.25">
      <c r="B343" s="151"/>
      <c r="D343" s="147" t="s">
        <v>247</v>
      </c>
      <c r="E343" s="152" t="s">
        <v>1</v>
      </c>
      <c r="F343" s="153" t="s">
        <v>761</v>
      </c>
      <c r="H343" s="154">
        <v>2.76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51" s="12" customFormat="1" ht="11.25">
      <c r="B344" s="151"/>
      <c r="D344" s="147" t="s">
        <v>247</v>
      </c>
      <c r="E344" s="152" t="s">
        <v>1</v>
      </c>
      <c r="F344" s="153" t="s">
        <v>762</v>
      </c>
      <c r="H344" s="154">
        <v>4.01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51" s="12" customFormat="1" ht="11.25">
      <c r="B345" s="151"/>
      <c r="D345" s="147" t="s">
        <v>247</v>
      </c>
      <c r="E345" s="152" t="s">
        <v>1</v>
      </c>
      <c r="F345" s="153" t="s">
        <v>763</v>
      </c>
      <c r="H345" s="154">
        <v>11.99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51" s="12" customFormat="1" ht="11.25">
      <c r="B346" s="151"/>
      <c r="D346" s="147" t="s">
        <v>247</v>
      </c>
      <c r="E346" s="152" t="s">
        <v>1</v>
      </c>
      <c r="F346" s="153" t="s">
        <v>764</v>
      </c>
      <c r="H346" s="154">
        <v>12.67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51" s="12" customFormat="1" ht="11.25">
      <c r="B347" s="151"/>
      <c r="D347" s="147" t="s">
        <v>247</v>
      </c>
      <c r="E347" s="152" t="s">
        <v>1</v>
      </c>
      <c r="F347" s="153" t="s">
        <v>765</v>
      </c>
      <c r="H347" s="154">
        <v>20.38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51" s="12" customFormat="1" ht="11.25">
      <c r="B348" s="151"/>
      <c r="D348" s="147" t="s">
        <v>247</v>
      </c>
      <c r="E348" s="152" t="s">
        <v>1</v>
      </c>
      <c r="F348" s="153" t="s">
        <v>766</v>
      </c>
      <c r="H348" s="154">
        <v>2.0099999999999998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51" s="12" customFormat="1" ht="11.25">
      <c r="B349" s="151"/>
      <c r="D349" s="147" t="s">
        <v>247</v>
      </c>
      <c r="E349" s="152" t="s">
        <v>1</v>
      </c>
      <c r="F349" s="153" t="s">
        <v>767</v>
      </c>
      <c r="H349" s="154">
        <v>21.86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236</v>
      </c>
    </row>
    <row r="350" spans="2:51" s="12" customFormat="1" ht="11.25">
      <c r="B350" s="151"/>
      <c r="D350" s="147" t="s">
        <v>247</v>
      </c>
      <c r="E350" s="152" t="s">
        <v>1</v>
      </c>
      <c r="F350" s="153" t="s">
        <v>768</v>
      </c>
      <c r="H350" s="154">
        <v>13.82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51" s="12" customFormat="1" ht="11.25">
      <c r="B351" s="151"/>
      <c r="D351" s="147" t="s">
        <v>247</v>
      </c>
      <c r="E351" s="152" t="s">
        <v>1</v>
      </c>
      <c r="F351" s="153" t="s">
        <v>769</v>
      </c>
      <c r="H351" s="154">
        <v>5.26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51" s="12" customFormat="1" ht="11.25">
      <c r="B352" s="151"/>
      <c r="D352" s="147" t="s">
        <v>247</v>
      </c>
      <c r="E352" s="152" t="s">
        <v>1</v>
      </c>
      <c r="F352" s="153" t="s">
        <v>770</v>
      </c>
      <c r="H352" s="154">
        <v>8.64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2" customFormat="1" ht="11.25">
      <c r="B353" s="151"/>
      <c r="D353" s="147" t="s">
        <v>247</v>
      </c>
      <c r="E353" s="152" t="s">
        <v>1</v>
      </c>
      <c r="F353" s="153" t="s">
        <v>771</v>
      </c>
      <c r="H353" s="154">
        <v>9.5</v>
      </c>
      <c r="I353" s="155"/>
      <c r="L353" s="151"/>
      <c r="M353" s="156"/>
      <c r="T353" s="157"/>
      <c r="AT353" s="152" t="s">
        <v>247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236</v>
      </c>
    </row>
    <row r="354" spans="2:65" s="15" customFormat="1" ht="11.25">
      <c r="B354" s="173"/>
      <c r="D354" s="147" t="s">
        <v>247</v>
      </c>
      <c r="E354" s="174" t="s">
        <v>1</v>
      </c>
      <c r="F354" s="175" t="s">
        <v>344</v>
      </c>
      <c r="H354" s="176">
        <v>2157.4899999999998</v>
      </c>
      <c r="I354" s="177"/>
      <c r="L354" s="173"/>
      <c r="M354" s="178"/>
      <c r="T354" s="179"/>
      <c r="AT354" s="174" t="s">
        <v>247</v>
      </c>
      <c r="AU354" s="174" t="s">
        <v>83</v>
      </c>
      <c r="AV354" s="15" t="s">
        <v>258</v>
      </c>
      <c r="AW354" s="15" t="s">
        <v>30</v>
      </c>
      <c r="AX354" s="15" t="s">
        <v>81</v>
      </c>
      <c r="AY354" s="174" t="s">
        <v>236</v>
      </c>
    </row>
    <row r="355" spans="2:65" s="1" customFormat="1" ht="24.2" customHeight="1">
      <c r="B355" s="133"/>
      <c r="C355" s="180" t="s">
        <v>772</v>
      </c>
      <c r="D355" s="180" t="s">
        <v>333</v>
      </c>
      <c r="E355" s="181" t="s">
        <v>773</v>
      </c>
      <c r="F355" s="182" t="s">
        <v>774</v>
      </c>
      <c r="G355" s="183" t="s">
        <v>528</v>
      </c>
      <c r="H355" s="184">
        <v>14.413</v>
      </c>
      <c r="I355" s="185"/>
      <c r="J355" s="186">
        <f>ROUND(I355*H355,2)</f>
        <v>0</v>
      </c>
      <c r="K355" s="182" t="s">
        <v>1</v>
      </c>
      <c r="L355" s="187"/>
      <c r="M355" s="188" t="s">
        <v>1</v>
      </c>
      <c r="N355" s="189" t="s">
        <v>38</v>
      </c>
      <c r="P355" s="143">
        <f>O355*H355</f>
        <v>0</v>
      </c>
      <c r="Q355" s="143">
        <v>0.125</v>
      </c>
      <c r="R355" s="143">
        <f>Q355*H355</f>
        <v>1.801625</v>
      </c>
      <c r="S355" s="143">
        <v>0</v>
      </c>
      <c r="T355" s="144">
        <f>S355*H355</f>
        <v>0</v>
      </c>
      <c r="AR355" s="145" t="s">
        <v>273</v>
      </c>
      <c r="AT355" s="145" t="s">
        <v>333</v>
      </c>
      <c r="AU355" s="145" t="s">
        <v>83</v>
      </c>
      <c r="AY355" s="18" t="s">
        <v>236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258</v>
      </c>
      <c r="BM355" s="145" t="s">
        <v>775</v>
      </c>
    </row>
    <row r="356" spans="2:65" s="1" customFormat="1" ht="11.25">
      <c r="B356" s="33"/>
      <c r="D356" s="147" t="s">
        <v>246</v>
      </c>
      <c r="F356" s="148" t="s">
        <v>774</v>
      </c>
      <c r="I356" s="149"/>
      <c r="L356" s="33"/>
      <c r="M356" s="150"/>
      <c r="T356" s="57"/>
      <c r="AT356" s="18" t="s">
        <v>246</v>
      </c>
      <c r="AU356" s="18" t="s">
        <v>83</v>
      </c>
    </row>
    <row r="357" spans="2:65" s="12" customFormat="1" ht="11.25">
      <c r="B357" s="151"/>
      <c r="D357" s="147" t="s">
        <v>247</v>
      </c>
      <c r="E357" s="152" t="s">
        <v>1</v>
      </c>
      <c r="F357" s="153" t="s">
        <v>753</v>
      </c>
      <c r="H357" s="154">
        <v>14.13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30</v>
      </c>
      <c r="AX357" s="12" t="s">
        <v>81</v>
      </c>
      <c r="AY357" s="152" t="s">
        <v>236</v>
      </c>
    </row>
    <row r="358" spans="2:65" s="12" customFormat="1" ht="11.25">
      <c r="B358" s="151"/>
      <c r="D358" s="147" t="s">
        <v>247</v>
      </c>
      <c r="F358" s="153" t="s">
        <v>776</v>
      </c>
      <c r="H358" s="154">
        <v>14.413</v>
      </c>
      <c r="I358" s="155"/>
      <c r="L358" s="151"/>
      <c r="M358" s="156"/>
      <c r="T358" s="157"/>
      <c r="AT358" s="152" t="s">
        <v>247</v>
      </c>
      <c r="AU358" s="152" t="s">
        <v>83</v>
      </c>
      <c r="AV358" s="12" t="s">
        <v>83</v>
      </c>
      <c r="AW358" s="12" t="s">
        <v>3</v>
      </c>
      <c r="AX358" s="12" t="s">
        <v>81</v>
      </c>
      <c r="AY358" s="152" t="s">
        <v>236</v>
      </c>
    </row>
    <row r="359" spans="2:65" s="1" customFormat="1" ht="24.2" customHeight="1">
      <c r="B359" s="133"/>
      <c r="C359" s="180" t="s">
        <v>777</v>
      </c>
      <c r="D359" s="180" t="s">
        <v>333</v>
      </c>
      <c r="E359" s="181" t="s">
        <v>778</v>
      </c>
      <c r="F359" s="182" t="s">
        <v>779</v>
      </c>
      <c r="G359" s="183" t="s">
        <v>528</v>
      </c>
      <c r="H359" s="184">
        <v>17.524000000000001</v>
      </c>
      <c r="I359" s="185"/>
      <c r="J359" s="186">
        <f>ROUND(I359*H359,2)</f>
        <v>0</v>
      </c>
      <c r="K359" s="182" t="s">
        <v>1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0.125</v>
      </c>
      <c r="R359" s="143">
        <f>Q359*H359</f>
        <v>2.1905000000000001</v>
      </c>
      <c r="S359" s="143">
        <v>0</v>
      </c>
      <c r="T359" s="144">
        <f>S359*H359</f>
        <v>0</v>
      </c>
      <c r="AR359" s="145" t="s">
        <v>273</v>
      </c>
      <c r="AT359" s="145" t="s">
        <v>333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780</v>
      </c>
    </row>
    <row r="360" spans="2:65" s="1" customFormat="1" ht="11.25">
      <c r="B360" s="33"/>
      <c r="D360" s="147" t="s">
        <v>246</v>
      </c>
      <c r="F360" s="148" t="s">
        <v>779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2" customFormat="1" ht="11.25">
      <c r="B361" s="151"/>
      <c r="D361" s="147" t="s">
        <v>247</v>
      </c>
      <c r="E361" s="152" t="s">
        <v>1</v>
      </c>
      <c r="F361" s="153" t="s">
        <v>756</v>
      </c>
      <c r="H361" s="154">
        <v>3.07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2" customFormat="1" ht="11.25">
      <c r="B362" s="151"/>
      <c r="D362" s="147" t="s">
        <v>247</v>
      </c>
      <c r="E362" s="152" t="s">
        <v>1</v>
      </c>
      <c r="F362" s="153" t="s">
        <v>757</v>
      </c>
      <c r="H362" s="154">
        <v>4.83</v>
      </c>
      <c r="I362" s="155"/>
      <c r="L362" s="151"/>
      <c r="M362" s="156"/>
      <c r="T362" s="157"/>
      <c r="AT362" s="152" t="s">
        <v>247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236</v>
      </c>
    </row>
    <row r="363" spans="2:65" s="12" customFormat="1" ht="11.25">
      <c r="B363" s="151"/>
      <c r="D363" s="147" t="s">
        <v>247</v>
      </c>
      <c r="E363" s="152" t="s">
        <v>1</v>
      </c>
      <c r="F363" s="153" t="s">
        <v>758</v>
      </c>
      <c r="H363" s="154">
        <v>4.84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2" customFormat="1" ht="11.25">
      <c r="B364" s="151"/>
      <c r="D364" s="147" t="s">
        <v>247</v>
      </c>
      <c r="E364" s="152" t="s">
        <v>1</v>
      </c>
      <c r="F364" s="153" t="s">
        <v>759</v>
      </c>
      <c r="H364" s="154">
        <v>4.4400000000000004</v>
      </c>
      <c r="I364" s="155"/>
      <c r="L364" s="151"/>
      <c r="M364" s="156"/>
      <c r="T364" s="157"/>
      <c r="AT364" s="152" t="s">
        <v>247</v>
      </c>
      <c r="AU364" s="152" t="s">
        <v>83</v>
      </c>
      <c r="AV364" s="12" t="s">
        <v>83</v>
      </c>
      <c r="AW364" s="12" t="s">
        <v>30</v>
      </c>
      <c r="AX364" s="12" t="s">
        <v>73</v>
      </c>
      <c r="AY364" s="152" t="s">
        <v>236</v>
      </c>
    </row>
    <row r="365" spans="2:65" s="15" customFormat="1" ht="11.25">
      <c r="B365" s="173"/>
      <c r="D365" s="147" t="s">
        <v>247</v>
      </c>
      <c r="E365" s="174" t="s">
        <v>1</v>
      </c>
      <c r="F365" s="175" t="s">
        <v>344</v>
      </c>
      <c r="H365" s="176">
        <v>17.18</v>
      </c>
      <c r="I365" s="177"/>
      <c r="L365" s="173"/>
      <c r="M365" s="178"/>
      <c r="T365" s="179"/>
      <c r="AT365" s="174" t="s">
        <v>247</v>
      </c>
      <c r="AU365" s="174" t="s">
        <v>83</v>
      </c>
      <c r="AV365" s="15" t="s">
        <v>258</v>
      </c>
      <c r="AW365" s="15" t="s">
        <v>30</v>
      </c>
      <c r="AX365" s="15" t="s">
        <v>81</v>
      </c>
      <c r="AY365" s="174" t="s">
        <v>236</v>
      </c>
    </row>
    <row r="366" spans="2:65" s="12" customFormat="1" ht="11.25">
      <c r="B366" s="151"/>
      <c r="D366" s="147" t="s">
        <v>247</v>
      </c>
      <c r="F366" s="153" t="s">
        <v>781</v>
      </c>
      <c r="H366" s="154">
        <v>17.524000000000001</v>
      </c>
      <c r="I366" s="155"/>
      <c r="L366" s="151"/>
      <c r="M366" s="156"/>
      <c r="T366" s="157"/>
      <c r="AT366" s="152" t="s">
        <v>247</v>
      </c>
      <c r="AU366" s="152" t="s">
        <v>83</v>
      </c>
      <c r="AV366" s="12" t="s">
        <v>83</v>
      </c>
      <c r="AW366" s="12" t="s">
        <v>3</v>
      </c>
      <c r="AX366" s="12" t="s">
        <v>81</v>
      </c>
      <c r="AY366" s="152" t="s">
        <v>236</v>
      </c>
    </row>
    <row r="367" spans="2:65" s="1" customFormat="1" ht="24.2" customHeight="1">
      <c r="B367" s="133"/>
      <c r="C367" s="180" t="s">
        <v>782</v>
      </c>
      <c r="D367" s="180" t="s">
        <v>333</v>
      </c>
      <c r="E367" s="181" t="s">
        <v>783</v>
      </c>
      <c r="F367" s="182" t="s">
        <v>784</v>
      </c>
      <c r="G367" s="183" t="s">
        <v>528</v>
      </c>
      <c r="H367" s="184">
        <v>9.2210000000000001</v>
      </c>
      <c r="I367" s="185"/>
      <c r="J367" s="186">
        <f>ROUND(I367*H367,2)</f>
        <v>0</v>
      </c>
      <c r="K367" s="182" t="s">
        <v>1</v>
      </c>
      <c r="L367" s="187"/>
      <c r="M367" s="188" t="s">
        <v>1</v>
      </c>
      <c r="N367" s="189" t="s">
        <v>38</v>
      </c>
      <c r="P367" s="143">
        <f>O367*H367</f>
        <v>0</v>
      </c>
      <c r="Q367" s="143">
        <v>0.125</v>
      </c>
      <c r="R367" s="143">
        <f>Q367*H367</f>
        <v>1.152625</v>
      </c>
      <c r="S367" s="143">
        <v>0</v>
      </c>
      <c r="T367" s="144">
        <f>S367*H367</f>
        <v>0</v>
      </c>
      <c r="AR367" s="145" t="s">
        <v>273</v>
      </c>
      <c r="AT367" s="145" t="s">
        <v>333</v>
      </c>
      <c r="AU367" s="145" t="s">
        <v>83</v>
      </c>
      <c r="AY367" s="18" t="s">
        <v>236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258</v>
      </c>
      <c r="BM367" s="145" t="s">
        <v>785</v>
      </c>
    </row>
    <row r="368" spans="2:65" s="1" customFormat="1" ht="11.25">
      <c r="B368" s="33"/>
      <c r="D368" s="147" t="s">
        <v>246</v>
      </c>
      <c r="F368" s="148" t="s">
        <v>784</v>
      </c>
      <c r="I368" s="149"/>
      <c r="L368" s="33"/>
      <c r="M368" s="150"/>
      <c r="T368" s="57"/>
      <c r="AT368" s="18" t="s">
        <v>246</v>
      </c>
      <c r="AU368" s="18" t="s">
        <v>83</v>
      </c>
    </row>
    <row r="369" spans="2:65" s="12" customFormat="1" ht="11.25">
      <c r="B369" s="151"/>
      <c r="D369" s="147" t="s">
        <v>247</v>
      </c>
      <c r="E369" s="152" t="s">
        <v>1</v>
      </c>
      <c r="F369" s="153" t="s">
        <v>760</v>
      </c>
      <c r="H369" s="154">
        <v>6.28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65" s="12" customFormat="1" ht="11.25">
      <c r="B370" s="151"/>
      <c r="D370" s="147" t="s">
        <v>247</v>
      </c>
      <c r="E370" s="152" t="s">
        <v>1</v>
      </c>
      <c r="F370" s="153" t="s">
        <v>761</v>
      </c>
      <c r="H370" s="154">
        <v>2.76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65" s="15" customFormat="1" ht="11.25">
      <c r="B371" s="173"/>
      <c r="D371" s="147" t="s">
        <v>247</v>
      </c>
      <c r="E371" s="174" t="s">
        <v>1</v>
      </c>
      <c r="F371" s="175" t="s">
        <v>344</v>
      </c>
      <c r="H371" s="176">
        <v>9.0399999999999991</v>
      </c>
      <c r="I371" s="177"/>
      <c r="L371" s="173"/>
      <c r="M371" s="178"/>
      <c r="T371" s="179"/>
      <c r="AT371" s="174" t="s">
        <v>247</v>
      </c>
      <c r="AU371" s="174" t="s">
        <v>83</v>
      </c>
      <c r="AV371" s="15" t="s">
        <v>258</v>
      </c>
      <c r="AW371" s="15" t="s">
        <v>30</v>
      </c>
      <c r="AX371" s="15" t="s">
        <v>81</v>
      </c>
      <c r="AY371" s="174" t="s">
        <v>236</v>
      </c>
    </row>
    <row r="372" spans="2:65" s="12" customFormat="1" ht="11.25">
      <c r="B372" s="151"/>
      <c r="D372" s="147" t="s">
        <v>247</v>
      </c>
      <c r="F372" s="153" t="s">
        <v>786</v>
      </c>
      <c r="H372" s="154">
        <v>9.2210000000000001</v>
      </c>
      <c r="I372" s="155"/>
      <c r="L372" s="151"/>
      <c r="M372" s="156"/>
      <c r="T372" s="157"/>
      <c r="AT372" s="152" t="s">
        <v>247</v>
      </c>
      <c r="AU372" s="152" t="s">
        <v>83</v>
      </c>
      <c r="AV372" s="12" t="s">
        <v>83</v>
      </c>
      <c r="AW372" s="12" t="s">
        <v>3</v>
      </c>
      <c r="AX372" s="12" t="s">
        <v>81</v>
      </c>
      <c r="AY372" s="152" t="s">
        <v>236</v>
      </c>
    </row>
    <row r="373" spans="2:65" s="1" customFormat="1" ht="24.2" customHeight="1">
      <c r="B373" s="133"/>
      <c r="C373" s="180" t="s">
        <v>787</v>
      </c>
      <c r="D373" s="180" t="s">
        <v>333</v>
      </c>
      <c r="E373" s="181" t="s">
        <v>788</v>
      </c>
      <c r="F373" s="182" t="s">
        <v>789</v>
      </c>
      <c r="G373" s="183" t="s">
        <v>528</v>
      </c>
      <c r="H373" s="184">
        <v>52.081000000000003</v>
      </c>
      <c r="I373" s="185"/>
      <c r="J373" s="186">
        <f>ROUND(I373*H373,2)</f>
        <v>0</v>
      </c>
      <c r="K373" s="182" t="s">
        <v>1</v>
      </c>
      <c r="L373" s="187"/>
      <c r="M373" s="188" t="s">
        <v>1</v>
      </c>
      <c r="N373" s="189" t="s">
        <v>38</v>
      </c>
      <c r="P373" s="143">
        <f>O373*H373</f>
        <v>0</v>
      </c>
      <c r="Q373" s="143">
        <v>0.125</v>
      </c>
      <c r="R373" s="143">
        <f>Q373*H373</f>
        <v>6.5101250000000004</v>
      </c>
      <c r="S373" s="143">
        <v>0</v>
      </c>
      <c r="T373" s="144">
        <f>S373*H373</f>
        <v>0</v>
      </c>
      <c r="AR373" s="145" t="s">
        <v>273</v>
      </c>
      <c r="AT373" s="145" t="s">
        <v>333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258</v>
      </c>
      <c r="BM373" s="145" t="s">
        <v>790</v>
      </c>
    </row>
    <row r="374" spans="2:65" s="1" customFormat="1" ht="11.25">
      <c r="B374" s="33"/>
      <c r="D374" s="147" t="s">
        <v>246</v>
      </c>
      <c r="F374" s="148" t="s">
        <v>789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2" customFormat="1" ht="11.25">
      <c r="B375" s="151"/>
      <c r="D375" s="147" t="s">
        <v>247</v>
      </c>
      <c r="E375" s="152" t="s">
        <v>1</v>
      </c>
      <c r="F375" s="153" t="s">
        <v>762</v>
      </c>
      <c r="H375" s="154">
        <v>4.01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 ht="11.25">
      <c r="B376" s="151"/>
      <c r="D376" s="147" t="s">
        <v>247</v>
      </c>
      <c r="E376" s="152" t="s">
        <v>1</v>
      </c>
      <c r="F376" s="153" t="s">
        <v>763</v>
      </c>
      <c r="H376" s="154">
        <v>11.99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2" customFormat="1" ht="11.25">
      <c r="B377" s="151"/>
      <c r="D377" s="147" t="s">
        <v>247</v>
      </c>
      <c r="E377" s="152" t="s">
        <v>1</v>
      </c>
      <c r="F377" s="153" t="s">
        <v>764</v>
      </c>
      <c r="H377" s="154">
        <v>12.67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2" customFormat="1" ht="11.25">
      <c r="B378" s="151"/>
      <c r="D378" s="147" t="s">
        <v>247</v>
      </c>
      <c r="E378" s="152" t="s">
        <v>1</v>
      </c>
      <c r="F378" s="153" t="s">
        <v>765</v>
      </c>
      <c r="H378" s="154">
        <v>20.38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2" customFormat="1" ht="11.25">
      <c r="B379" s="151"/>
      <c r="D379" s="147" t="s">
        <v>247</v>
      </c>
      <c r="E379" s="152" t="s">
        <v>1</v>
      </c>
      <c r="F379" s="153" t="s">
        <v>766</v>
      </c>
      <c r="H379" s="154">
        <v>2.0099999999999998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5" customFormat="1" ht="11.25">
      <c r="B380" s="173"/>
      <c r="D380" s="147" t="s">
        <v>247</v>
      </c>
      <c r="E380" s="174" t="s">
        <v>1</v>
      </c>
      <c r="F380" s="175" t="s">
        <v>344</v>
      </c>
      <c r="H380" s="176">
        <v>51.06</v>
      </c>
      <c r="I380" s="177"/>
      <c r="L380" s="173"/>
      <c r="M380" s="178"/>
      <c r="T380" s="179"/>
      <c r="AT380" s="174" t="s">
        <v>247</v>
      </c>
      <c r="AU380" s="174" t="s">
        <v>83</v>
      </c>
      <c r="AV380" s="15" t="s">
        <v>258</v>
      </c>
      <c r="AW380" s="15" t="s">
        <v>30</v>
      </c>
      <c r="AX380" s="15" t="s">
        <v>81</v>
      </c>
      <c r="AY380" s="174" t="s">
        <v>236</v>
      </c>
    </row>
    <row r="381" spans="2:65" s="12" customFormat="1" ht="11.25">
      <c r="B381" s="151"/>
      <c r="D381" s="147" t="s">
        <v>247</v>
      </c>
      <c r="F381" s="153" t="s">
        <v>791</v>
      </c>
      <c r="H381" s="154">
        <v>52.081000000000003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</v>
      </c>
      <c r="AX381" s="12" t="s">
        <v>81</v>
      </c>
      <c r="AY381" s="152" t="s">
        <v>236</v>
      </c>
    </row>
    <row r="382" spans="2:65" s="1" customFormat="1" ht="24.2" customHeight="1">
      <c r="B382" s="133"/>
      <c r="C382" s="180" t="s">
        <v>792</v>
      </c>
      <c r="D382" s="180" t="s">
        <v>333</v>
      </c>
      <c r="E382" s="181" t="s">
        <v>793</v>
      </c>
      <c r="F382" s="182" t="s">
        <v>794</v>
      </c>
      <c r="G382" s="183" t="s">
        <v>528</v>
      </c>
      <c r="H382" s="184">
        <v>41.759</v>
      </c>
      <c r="I382" s="185"/>
      <c r="J382" s="186">
        <f>ROUND(I382*H382,2)</f>
        <v>0</v>
      </c>
      <c r="K382" s="182" t="s">
        <v>1</v>
      </c>
      <c r="L382" s="187"/>
      <c r="M382" s="188" t="s">
        <v>1</v>
      </c>
      <c r="N382" s="189" t="s">
        <v>38</v>
      </c>
      <c r="P382" s="143">
        <f>O382*H382</f>
        <v>0</v>
      </c>
      <c r="Q382" s="143">
        <v>0.125</v>
      </c>
      <c r="R382" s="143">
        <f>Q382*H382</f>
        <v>5.219875</v>
      </c>
      <c r="S382" s="143">
        <v>0</v>
      </c>
      <c r="T382" s="144">
        <f>S382*H382</f>
        <v>0</v>
      </c>
      <c r="AR382" s="145" t="s">
        <v>273</v>
      </c>
      <c r="AT382" s="145" t="s">
        <v>333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795</v>
      </c>
    </row>
    <row r="383" spans="2:65" s="1" customFormat="1" ht="11.25">
      <c r="B383" s="33"/>
      <c r="D383" s="147" t="s">
        <v>246</v>
      </c>
      <c r="F383" s="148" t="s">
        <v>794</v>
      </c>
      <c r="I383" s="149"/>
      <c r="L383" s="33"/>
      <c r="M383" s="150"/>
      <c r="T383" s="57"/>
      <c r="AT383" s="18" t="s">
        <v>246</v>
      </c>
      <c r="AU383" s="18" t="s">
        <v>83</v>
      </c>
    </row>
    <row r="384" spans="2:65" s="12" customFormat="1" ht="11.25">
      <c r="B384" s="151"/>
      <c r="D384" s="147" t="s">
        <v>247</v>
      </c>
      <c r="E384" s="152" t="s">
        <v>1</v>
      </c>
      <c r="F384" s="153" t="s">
        <v>767</v>
      </c>
      <c r="H384" s="154">
        <v>21.86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2" customFormat="1" ht="11.25">
      <c r="B385" s="151"/>
      <c r="D385" s="147" t="s">
        <v>247</v>
      </c>
      <c r="E385" s="152" t="s">
        <v>1</v>
      </c>
      <c r="F385" s="153" t="s">
        <v>768</v>
      </c>
      <c r="H385" s="154">
        <v>13.82</v>
      </c>
      <c r="I385" s="155"/>
      <c r="L385" s="151"/>
      <c r="M385" s="156"/>
      <c r="T385" s="157"/>
      <c r="AT385" s="152" t="s">
        <v>247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236</v>
      </c>
    </row>
    <row r="386" spans="2:65" s="12" customFormat="1" ht="11.25">
      <c r="B386" s="151"/>
      <c r="D386" s="147" t="s">
        <v>247</v>
      </c>
      <c r="E386" s="152" t="s">
        <v>1</v>
      </c>
      <c r="F386" s="153" t="s">
        <v>796</v>
      </c>
      <c r="H386" s="154">
        <v>5.26</v>
      </c>
      <c r="I386" s="155"/>
      <c r="L386" s="151"/>
      <c r="M386" s="156"/>
      <c r="T386" s="157"/>
      <c r="AT386" s="152" t="s">
        <v>247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236</v>
      </c>
    </row>
    <row r="387" spans="2:65" s="15" customFormat="1" ht="11.25">
      <c r="B387" s="173"/>
      <c r="D387" s="147" t="s">
        <v>247</v>
      </c>
      <c r="E387" s="174" t="s">
        <v>1</v>
      </c>
      <c r="F387" s="175" t="s">
        <v>344</v>
      </c>
      <c r="H387" s="176">
        <v>40.94</v>
      </c>
      <c r="I387" s="177"/>
      <c r="L387" s="173"/>
      <c r="M387" s="178"/>
      <c r="T387" s="179"/>
      <c r="AT387" s="174" t="s">
        <v>247</v>
      </c>
      <c r="AU387" s="174" t="s">
        <v>83</v>
      </c>
      <c r="AV387" s="15" t="s">
        <v>258</v>
      </c>
      <c r="AW387" s="15" t="s">
        <v>30</v>
      </c>
      <c r="AX387" s="15" t="s">
        <v>81</v>
      </c>
      <c r="AY387" s="174" t="s">
        <v>236</v>
      </c>
    </row>
    <row r="388" spans="2:65" s="12" customFormat="1" ht="11.25">
      <c r="B388" s="151"/>
      <c r="D388" s="147" t="s">
        <v>247</v>
      </c>
      <c r="F388" s="153" t="s">
        <v>797</v>
      </c>
      <c r="H388" s="154">
        <v>41.759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</v>
      </c>
      <c r="AX388" s="12" t="s">
        <v>81</v>
      </c>
      <c r="AY388" s="152" t="s">
        <v>236</v>
      </c>
    </row>
    <row r="389" spans="2:65" s="1" customFormat="1" ht="16.5" customHeight="1">
      <c r="B389" s="133"/>
      <c r="C389" s="180" t="s">
        <v>798</v>
      </c>
      <c r="D389" s="180" t="s">
        <v>333</v>
      </c>
      <c r="E389" s="181" t="s">
        <v>799</v>
      </c>
      <c r="F389" s="182" t="s">
        <v>800</v>
      </c>
      <c r="G389" s="183" t="s">
        <v>528</v>
      </c>
      <c r="H389" s="184">
        <v>1547.34</v>
      </c>
      <c r="I389" s="185"/>
      <c r="J389" s="186">
        <f>ROUND(I389*H389,2)</f>
        <v>0</v>
      </c>
      <c r="K389" s="182" t="s">
        <v>1</v>
      </c>
      <c r="L389" s="187"/>
      <c r="M389" s="188" t="s">
        <v>1</v>
      </c>
      <c r="N389" s="189" t="s">
        <v>38</v>
      </c>
      <c r="P389" s="143">
        <f>O389*H389</f>
        <v>0</v>
      </c>
      <c r="Q389" s="143">
        <v>0.125</v>
      </c>
      <c r="R389" s="143">
        <f>Q389*H389</f>
        <v>193.41749999999999</v>
      </c>
      <c r="S389" s="143">
        <v>0</v>
      </c>
      <c r="T389" s="144">
        <f>S389*H389</f>
        <v>0</v>
      </c>
      <c r="AR389" s="145" t="s">
        <v>273</v>
      </c>
      <c r="AT389" s="145" t="s">
        <v>333</v>
      </c>
      <c r="AU389" s="145" t="s">
        <v>83</v>
      </c>
      <c r="AY389" s="18" t="s">
        <v>236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258</v>
      </c>
      <c r="BM389" s="145" t="s">
        <v>801</v>
      </c>
    </row>
    <row r="390" spans="2:65" s="1" customFormat="1" ht="11.25">
      <c r="B390" s="33"/>
      <c r="D390" s="147" t="s">
        <v>246</v>
      </c>
      <c r="F390" s="148" t="s">
        <v>800</v>
      </c>
      <c r="I390" s="149"/>
      <c r="L390" s="33"/>
      <c r="M390" s="150"/>
      <c r="T390" s="57"/>
      <c r="AT390" s="18" t="s">
        <v>246</v>
      </c>
      <c r="AU390" s="18" t="s">
        <v>83</v>
      </c>
    </row>
    <row r="391" spans="2:65" s="1" customFormat="1" ht="19.5">
      <c r="B391" s="33"/>
      <c r="D391" s="147" t="s">
        <v>802</v>
      </c>
      <c r="F391" s="194" t="s">
        <v>803</v>
      </c>
      <c r="I391" s="149"/>
      <c r="L391" s="33"/>
      <c r="M391" s="150"/>
      <c r="T391" s="57"/>
      <c r="AT391" s="18" t="s">
        <v>802</v>
      </c>
      <c r="AU391" s="18" t="s">
        <v>83</v>
      </c>
    </row>
    <row r="392" spans="2:65" s="12" customFormat="1" ht="11.25">
      <c r="B392" s="151"/>
      <c r="D392" s="147" t="s">
        <v>247</v>
      </c>
      <c r="E392" s="152" t="s">
        <v>1</v>
      </c>
      <c r="F392" s="153" t="s">
        <v>752</v>
      </c>
      <c r="H392" s="154">
        <v>1517</v>
      </c>
      <c r="I392" s="155"/>
      <c r="L392" s="151"/>
      <c r="M392" s="156"/>
      <c r="T392" s="157"/>
      <c r="AT392" s="152" t="s">
        <v>247</v>
      </c>
      <c r="AU392" s="152" t="s">
        <v>83</v>
      </c>
      <c r="AV392" s="12" t="s">
        <v>83</v>
      </c>
      <c r="AW392" s="12" t="s">
        <v>30</v>
      </c>
      <c r="AX392" s="12" t="s">
        <v>81</v>
      </c>
      <c r="AY392" s="152" t="s">
        <v>236</v>
      </c>
    </row>
    <row r="393" spans="2:65" s="12" customFormat="1" ht="11.25">
      <c r="B393" s="151"/>
      <c r="D393" s="147" t="s">
        <v>247</v>
      </c>
      <c r="F393" s="153" t="s">
        <v>804</v>
      </c>
      <c r="H393" s="154">
        <v>1547.34</v>
      </c>
      <c r="I393" s="155"/>
      <c r="L393" s="151"/>
      <c r="M393" s="156"/>
      <c r="T393" s="157"/>
      <c r="AT393" s="152" t="s">
        <v>247</v>
      </c>
      <c r="AU393" s="152" t="s">
        <v>83</v>
      </c>
      <c r="AV393" s="12" t="s">
        <v>83</v>
      </c>
      <c r="AW393" s="12" t="s">
        <v>3</v>
      </c>
      <c r="AX393" s="12" t="s">
        <v>81</v>
      </c>
      <c r="AY393" s="152" t="s">
        <v>236</v>
      </c>
    </row>
    <row r="394" spans="2:65" s="1" customFormat="1" ht="24.2" customHeight="1">
      <c r="B394" s="133"/>
      <c r="C394" s="180" t="s">
        <v>805</v>
      </c>
      <c r="D394" s="180" t="s">
        <v>333</v>
      </c>
      <c r="E394" s="181" t="s">
        <v>806</v>
      </c>
      <c r="F394" s="182" t="s">
        <v>807</v>
      </c>
      <c r="G394" s="183" t="s">
        <v>528</v>
      </c>
      <c r="H394" s="184">
        <v>36.72</v>
      </c>
      <c r="I394" s="185"/>
      <c r="J394" s="186">
        <f>ROUND(I394*H394,2)</f>
        <v>0</v>
      </c>
      <c r="K394" s="182" t="s">
        <v>1</v>
      </c>
      <c r="L394" s="187"/>
      <c r="M394" s="188" t="s">
        <v>1</v>
      </c>
      <c r="N394" s="189" t="s">
        <v>38</v>
      </c>
      <c r="P394" s="143">
        <f>O394*H394</f>
        <v>0</v>
      </c>
      <c r="Q394" s="143">
        <v>0.125</v>
      </c>
      <c r="R394" s="143">
        <f>Q394*H394</f>
        <v>4.59</v>
      </c>
      <c r="S394" s="143">
        <v>0</v>
      </c>
      <c r="T394" s="144">
        <f>S394*H394</f>
        <v>0</v>
      </c>
      <c r="AR394" s="145" t="s">
        <v>273</v>
      </c>
      <c r="AT394" s="145" t="s">
        <v>333</v>
      </c>
      <c r="AU394" s="145" t="s">
        <v>83</v>
      </c>
      <c r="AY394" s="18" t="s">
        <v>236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258</v>
      </c>
      <c r="BM394" s="145" t="s">
        <v>808</v>
      </c>
    </row>
    <row r="395" spans="2:65" s="1" customFormat="1" ht="11.25">
      <c r="B395" s="33"/>
      <c r="D395" s="147" t="s">
        <v>246</v>
      </c>
      <c r="F395" s="148" t="s">
        <v>807</v>
      </c>
      <c r="I395" s="149"/>
      <c r="L395" s="33"/>
      <c r="M395" s="150"/>
      <c r="T395" s="57"/>
      <c r="AT395" s="18" t="s">
        <v>246</v>
      </c>
      <c r="AU395" s="18" t="s">
        <v>83</v>
      </c>
    </row>
    <row r="396" spans="2:65" s="1" customFormat="1" ht="19.5">
      <c r="B396" s="33"/>
      <c r="D396" s="147" t="s">
        <v>802</v>
      </c>
      <c r="F396" s="194" t="s">
        <v>803</v>
      </c>
      <c r="I396" s="149"/>
      <c r="L396" s="33"/>
      <c r="M396" s="150"/>
      <c r="T396" s="57"/>
      <c r="AT396" s="18" t="s">
        <v>802</v>
      </c>
      <c r="AU396" s="18" t="s">
        <v>83</v>
      </c>
    </row>
    <row r="397" spans="2:65" s="12" customFormat="1" ht="11.25">
      <c r="B397" s="151"/>
      <c r="D397" s="147" t="s">
        <v>247</v>
      </c>
      <c r="E397" s="152" t="s">
        <v>1</v>
      </c>
      <c r="F397" s="153" t="s">
        <v>754</v>
      </c>
      <c r="H397" s="154">
        <v>36</v>
      </c>
      <c r="I397" s="155"/>
      <c r="L397" s="151"/>
      <c r="M397" s="156"/>
      <c r="T397" s="157"/>
      <c r="AT397" s="152" t="s">
        <v>247</v>
      </c>
      <c r="AU397" s="152" t="s">
        <v>83</v>
      </c>
      <c r="AV397" s="12" t="s">
        <v>83</v>
      </c>
      <c r="AW397" s="12" t="s">
        <v>30</v>
      </c>
      <c r="AX397" s="12" t="s">
        <v>81</v>
      </c>
      <c r="AY397" s="152" t="s">
        <v>236</v>
      </c>
    </row>
    <row r="398" spans="2:65" s="12" customFormat="1" ht="11.25">
      <c r="B398" s="151"/>
      <c r="D398" s="147" t="s">
        <v>247</v>
      </c>
      <c r="F398" s="153" t="s">
        <v>809</v>
      </c>
      <c r="H398" s="154">
        <v>36.72</v>
      </c>
      <c r="I398" s="155"/>
      <c r="L398" s="151"/>
      <c r="M398" s="156"/>
      <c r="T398" s="157"/>
      <c r="AT398" s="152" t="s">
        <v>247</v>
      </c>
      <c r="AU398" s="152" t="s">
        <v>83</v>
      </c>
      <c r="AV398" s="12" t="s">
        <v>83</v>
      </c>
      <c r="AW398" s="12" t="s">
        <v>3</v>
      </c>
      <c r="AX398" s="12" t="s">
        <v>81</v>
      </c>
      <c r="AY398" s="152" t="s">
        <v>236</v>
      </c>
    </row>
    <row r="399" spans="2:65" s="1" customFormat="1" ht="24.2" customHeight="1">
      <c r="B399" s="133"/>
      <c r="C399" s="180" t="s">
        <v>810</v>
      </c>
      <c r="D399" s="180" t="s">
        <v>333</v>
      </c>
      <c r="E399" s="181" t="s">
        <v>811</v>
      </c>
      <c r="F399" s="182" t="s">
        <v>812</v>
      </c>
      <c r="G399" s="183" t="s">
        <v>528</v>
      </c>
      <c r="H399" s="184">
        <v>463.08</v>
      </c>
      <c r="I399" s="185"/>
      <c r="J399" s="186">
        <f>ROUND(I399*H399,2)</f>
        <v>0</v>
      </c>
      <c r="K399" s="182" t="s">
        <v>1</v>
      </c>
      <c r="L399" s="187"/>
      <c r="M399" s="188" t="s">
        <v>1</v>
      </c>
      <c r="N399" s="189" t="s">
        <v>38</v>
      </c>
      <c r="P399" s="143">
        <f>O399*H399</f>
        <v>0</v>
      </c>
      <c r="Q399" s="143">
        <v>0.125</v>
      </c>
      <c r="R399" s="143">
        <f>Q399*H399</f>
        <v>57.884999999999998</v>
      </c>
      <c r="S399" s="143">
        <v>0</v>
      </c>
      <c r="T399" s="144">
        <f>S399*H399</f>
        <v>0</v>
      </c>
      <c r="AR399" s="145" t="s">
        <v>273</v>
      </c>
      <c r="AT399" s="145" t="s">
        <v>333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813</v>
      </c>
    </row>
    <row r="400" spans="2:65" s="1" customFormat="1" ht="11.25">
      <c r="B400" s="33"/>
      <c r="D400" s="147" t="s">
        <v>246</v>
      </c>
      <c r="F400" s="148" t="s">
        <v>812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65" s="1" customFormat="1" ht="19.5">
      <c r="B401" s="33"/>
      <c r="D401" s="147" t="s">
        <v>802</v>
      </c>
      <c r="F401" s="194" t="s">
        <v>814</v>
      </c>
      <c r="I401" s="149"/>
      <c r="L401" s="33"/>
      <c r="M401" s="150"/>
      <c r="T401" s="57"/>
      <c r="AT401" s="18" t="s">
        <v>802</v>
      </c>
      <c r="AU401" s="18" t="s">
        <v>83</v>
      </c>
    </row>
    <row r="402" spans="2:65" s="12" customFormat="1" ht="22.5">
      <c r="B402" s="151"/>
      <c r="D402" s="147" t="s">
        <v>247</v>
      </c>
      <c r="E402" s="152" t="s">
        <v>1</v>
      </c>
      <c r="F402" s="153" t="s">
        <v>755</v>
      </c>
      <c r="H402" s="154">
        <v>454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81</v>
      </c>
      <c r="AY402" s="152" t="s">
        <v>236</v>
      </c>
    </row>
    <row r="403" spans="2:65" s="12" customFormat="1" ht="11.25">
      <c r="B403" s="151"/>
      <c r="D403" s="147" t="s">
        <v>247</v>
      </c>
      <c r="F403" s="153" t="s">
        <v>815</v>
      </c>
      <c r="H403" s="154">
        <v>463.08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</v>
      </c>
      <c r="AX403" s="12" t="s">
        <v>81</v>
      </c>
      <c r="AY403" s="152" t="s">
        <v>236</v>
      </c>
    </row>
    <row r="404" spans="2:65" s="1" customFormat="1" ht="16.5" customHeight="1">
      <c r="B404" s="133"/>
      <c r="C404" s="180" t="s">
        <v>816</v>
      </c>
      <c r="D404" s="180" t="s">
        <v>333</v>
      </c>
      <c r="E404" s="181" t="s">
        <v>817</v>
      </c>
      <c r="F404" s="182" t="s">
        <v>818</v>
      </c>
      <c r="G404" s="183" t="s">
        <v>528</v>
      </c>
      <c r="H404" s="184">
        <v>9.69</v>
      </c>
      <c r="I404" s="185"/>
      <c r="J404" s="186">
        <f>ROUND(I404*H404,2)</f>
        <v>0</v>
      </c>
      <c r="K404" s="182" t="s">
        <v>1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0.15</v>
      </c>
      <c r="R404" s="143">
        <f>Q404*H404</f>
        <v>1.4534999999999998</v>
      </c>
      <c r="S404" s="143">
        <v>0</v>
      </c>
      <c r="T404" s="144">
        <f>S404*H404</f>
        <v>0</v>
      </c>
      <c r="AR404" s="145" t="s">
        <v>273</v>
      </c>
      <c r="AT404" s="145" t="s">
        <v>333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819</v>
      </c>
    </row>
    <row r="405" spans="2:65" s="1" customFormat="1" ht="11.25">
      <c r="B405" s="33"/>
      <c r="D405" s="147" t="s">
        <v>246</v>
      </c>
      <c r="F405" s="148" t="s">
        <v>818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" customFormat="1" ht="19.5">
      <c r="B406" s="33"/>
      <c r="D406" s="147" t="s">
        <v>802</v>
      </c>
      <c r="F406" s="194" t="s">
        <v>820</v>
      </c>
      <c r="I406" s="149"/>
      <c r="L406" s="33"/>
      <c r="M406" s="150"/>
      <c r="T406" s="57"/>
      <c r="AT406" s="18" t="s">
        <v>802</v>
      </c>
      <c r="AU406" s="18" t="s">
        <v>83</v>
      </c>
    </row>
    <row r="407" spans="2:65" s="12" customFormat="1" ht="11.25">
      <c r="B407" s="151"/>
      <c r="D407" s="147" t="s">
        <v>247</v>
      </c>
      <c r="E407" s="152" t="s">
        <v>1</v>
      </c>
      <c r="F407" s="153" t="s">
        <v>771</v>
      </c>
      <c r="H407" s="154">
        <v>9.5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30</v>
      </c>
      <c r="AX407" s="12" t="s">
        <v>81</v>
      </c>
      <c r="AY407" s="152" t="s">
        <v>236</v>
      </c>
    </row>
    <row r="408" spans="2:65" s="12" customFormat="1" ht="11.25">
      <c r="B408" s="151"/>
      <c r="D408" s="147" t="s">
        <v>247</v>
      </c>
      <c r="F408" s="153" t="s">
        <v>821</v>
      </c>
      <c r="H408" s="154">
        <v>9.69</v>
      </c>
      <c r="I408" s="155"/>
      <c r="L408" s="151"/>
      <c r="M408" s="156"/>
      <c r="T408" s="157"/>
      <c r="AT408" s="152" t="s">
        <v>247</v>
      </c>
      <c r="AU408" s="152" t="s">
        <v>83</v>
      </c>
      <c r="AV408" s="12" t="s">
        <v>83</v>
      </c>
      <c r="AW408" s="12" t="s">
        <v>3</v>
      </c>
      <c r="AX408" s="12" t="s">
        <v>81</v>
      </c>
      <c r="AY408" s="152" t="s">
        <v>236</v>
      </c>
    </row>
    <row r="409" spans="2:65" s="1" customFormat="1" ht="24.2" customHeight="1">
      <c r="B409" s="133"/>
      <c r="C409" s="180" t="s">
        <v>822</v>
      </c>
      <c r="D409" s="180" t="s">
        <v>333</v>
      </c>
      <c r="E409" s="181" t="s">
        <v>823</v>
      </c>
      <c r="F409" s="182" t="s">
        <v>824</v>
      </c>
      <c r="G409" s="183" t="s">
        <v>528</v>
      </c>
      <c r="H409" s="184">
        <v>8.8130000000000006</v>
      </c>
      <c r="I409" s="185"/>
      <c r="J409" s="186">
        <f>ROUND(I409*H409,2)</f>
        <v>0</v>
      </c>
      <c r="K409" s="182" t="s">
        <v>1</v>
      </c>
      <c r="L409" s="187"/>
      <c r="M409" s="188" t="s">
        <v>1</v>
      </c>
      <c r="N409" s="189" t="s">
        <v>38</v>
      </c>
      <c r="P409" s="143">
        <f>O409*H409</f>
        <v>0</v>
      </c>
      <c r="Q409" s="143">
        <v>0.15</v>
      </c>
      <c r="R409" s="143">
        <f>Q409*H409</f>
        <v>1.32195</v>
      </c>
      <c r="S409" s="143">
        <v>0</v>
      </c>
      <c r="T409" s="144">
        <f>S409*H409</f>
        <v>0</v>
      </c>
      <c r="AR409" s="145" t="s">
        <v>273</v>
      </c>
      <c r="AT409" s="145" t="s">
        <v>333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258</v>
      </c>
      <c r="BM409" s="145" t="s">
        <v>825</v>
      </c>
    </row>
    <row r="410" spans="2:65" s="1" customFormat="1" ht="11.25">
      <c r="B410" s="33"/>
      <c r="D410" s="147" t="s">
        <v>246</v>
      </c>
      <c r="F410" s="148" t="s">
        <v>824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2" customFormat="1" ht="11.25">
      <c r="B411" s="151"/>
      <c r="D411" s="147" t="s">
        <v>247</v>
      </c>
      <c r="E411" s="152" t="s">
        <v>1</v>
      </c>
      <c r="F411" s="153" t="s">
        <v>826</v>
      </c>
      <c r="H411" s="154">
        <v>8.64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81</v>
      </c>
      <c r="AY411" s="152" t="s">
        <v>236</v>
      </c>
    </row>
    <row r="412" spans="2:65" s="12" customFormat="1" ht="11.25">
      <c r="B412" s="151"/>
      <c r="D412" s="147" t="s">
        <v>247</v>
      </c>
      <c r="F412" s="153" t="s">
        <v>827</v>
      </c>
      <c r="H412" s="154">
        <v>8.8130000000000006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</v>
      </c>
      <c r="AX412" s="12" t="s">
        <v>81</v>
      </c>
      <c r="AY412" s="152" t="s">
        <v>236</v>
      </c>
    </row>
    <row r="413" spans="2:65" s="1" customFormat="1" ht="24.2" customHeight="1">
      <c r="B413" s="133"/>
      <c r="C413" s="134" t="s">
        <v>828</v>
      </c>
      <c r="D413" s="134" t="s">
        <v>239</v>
      </c>
      <c r="E413" s="135" t="s">
        <v>829</v>
      </c>
      <c r="F413" s="136" t="s">
        <v>830</v>
      </c>
      <c r="G413" s="137" t="s">
        <v>528</v>
      </c>
      <c r="H413" s="138">
        <v>42.84</v>
      </c>
      <c r="I413" s="139"/>
      <c r="J413" s="140">
        <f>ROUND(I413*H413,2)</f>
        <v>0</v>
      </c>
      <c r="K413" s="136" t="s">
        <v>1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0.34612999999999999</v>
      </c>
      <c r="R413" s="143">
        <f>Q413*H413</f>
        <v>14.828209200000002</v>
      </c>
      <c r="S413" s="143">
        <v>0</v>
      </c>
      <c r="T413" s="144">
        <f>S413*H413</f>
        <v>0</v>
      </c>
      <c r="AR413" s="145" t="s">
        <v>258</v>
      </c>
      <c r="AT413" s="145" t="s">
        <v>239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258</v>
      </c>
      <c r="BM413" s="145" t="s">
        <v>831</v>
      </c>
    </row>
    <row r="414" spans="2:65" s="1" customFormat="1" ht="19.5">
      <c r="B414" s="33"/>
      <c r="D414" s="147" t="s">
        <v>246</v>
      </c>
      <c r="F414" s="148" t="s">
        <v>832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4" customFormat="1" ht="22.5">
      <c r="B415" s="167"/>
      <c r="D415" s="147" t="s">
        <v>247</v>
      </c>
      <c r="E415" s="168" t="s">
        <v>1</v>
      </c>
      <c r="F415" s="169" t="s">
        <v>833</v>
      </c>
      <c r="H415" s="168" t="s">
        <v>1</v>
      </c>
      <c r="I415" s="170"/>
      <c r="L415" s="167"/>
      <c r="M415" s="171"/>
      <c r="T415" s="172"/>
      <c r="AT415" s="168" t="s">
        <v>247</v>
      </c>
      <c r="AU415" s="168" t="s">
        <v>83</v>
      </c>
      <c r="AV415" s="14" t="s">
        <v>81</v>
      </c>
      <c r="AW415" s="14" t="s">
        <v>30</v>
      </c>
      <c r="AX415" s="14" t="s">
        <v>73</v>
      </c>
      <c r="AY415" s="168" t="s">
        <v>236</v>
      </c>
    </row>
    <row r="416" spans="2:65" s="12" customFormat="1" ht="11.25">
      <c r="B416" s="151"/>
      <c r="D416" s="147" t="s">
        <v>247</v>
      </c>
      <c r="E416" s="152" t="s">
        <v>1</v>
      </c>
      <c r="F416" s="153" t="s">
        <v>834</v>
      </c>
      <c r="H416" s="154">
        <v>38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65" s="12" customFormat="1" ht="22.5">
      <c r="B417" s="151"/>
      <c r="D417" s="147" t="s">
        <v>247</v>
      </c>
      <c r="E417" s="152" t="s">
        <v>1</v>
      </c>
      <c r="F417" s="153" t="s">
        <v>835</v>
      </c>
      <c r="H417" s="154">
        <v>4</v>
      </c>
      <c r="I417" s="155"/>
      <c r="L417" s="151"/>
      <c r="M417" s="156"/>
      <c r="T417" s="157"/>
      <c r="AT417" s="152" t="s">
        <v>247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236</v>
      </c>
    </row>
    <row r="418" spans="2:65" s="15" customFormat="1" ht="11.25">
      <c r="B418" s="173"/>
      <c r="D418" s="147" t="s">
        <v>247</v>
      </c>
      <c r="E418" s="174" t="s">
        <v>1</v>
      </c>
      <c r="F418" s="175" t="s">
        <v>344</v>
      </c>
      <c r="H418" s="176">
        <v>42</v>
      </c>
      <c r="I418" s="177"/>
      <c r="L418" s="173"/>
      <c r="M418" s="178"/>
      <c r="T418" s="179"/>
      <c r="AT418" s="174" t="s">
        <v>247</v>
      </c>
      <c r="AU418" s="174" t="s">
        <v>83</v>
      </c>
      <c r="AV418" s="15" t="s">
        <v>258</v>
      </c>
      <c r="AW418" s="15" t="s">
        <v>30</v>
      </c>
      <c r="AX418" s="15" t="s">
        <v>81</v>
      </c>
      <c r="AY418" s="174" t="s">
        <v>236</v>
      </c>
    </row>
    <row r="419" spans="2:65" s="12" customFormat="1" ht="11.25">
      <c r="B419" s="151"/>
      <c r="D419" s="147" t="s">
        <v>247</v>
      </c>
      <c r="F419" s="153" t="s">
        <v>836</v>
      </c>
      <c r="H419" s="154">
        <v>42.84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</v>
      </c>
      <c r="AX419" s="12" t="s">
        <v>81</v>
      </c>
      <c r="AY419" s="152" t="s">
        <v>236</v>
      </c>
    </row>
    <row r="420" spans="2:65" s="1" customFormat="1" ht="16.5" customHeight="1">
      <c r="B420" s="133"/>
      <c r="C420" s="180" t="s">
        <v>837</v>
      </c>
      <c r="D420" s="180" t="s">
        <v>333</v>
      </c>
      <c r="E420" s="181" t="s">
        <v>838</v>
      </c>
      <c r="F420" s="182" t="s">
        <v>839</v>
      </c>
      <c r="G420" s="183" t="s">
        <v>528</v>
      </c>
      <c r="H420" s="184">
        <v>38.76</v>
      </c>
      <c r="I420" s="185"/>
      <c r="J420" s="186">
        <f>ROUND(I420*H420,2)</f>
        <v>0</v>
      </c>
      <c r="K420" s="182" t="s">
        <v>1</v>
      </c>
      <c r="L420" s="187"/>
      <c r="M420" s="188" t="s">
        <v>1</v>
      </c>
      <c r="N420" s="189" t="s">
        <v>38</v>
      </c>
      <c r="P420" s="143">
        <f>O420*H420</f>
        <v>0</v>
      </c>
      <c r="Q420" s="143">
        <v>0.22500000000000001</v>
      </c>
      <c r="R420" s="143">
        <f>Q420*H420</f>
        <v>8.7210000000000001</v>
      </c>
      <c r="S420" s="143">
        <v>0</v>
      </c>
      <c r="T420" s="144">
        <f>S420*H420</f>
        <v>0</v>
      </c>
      <c r="AR420" s="145" t="s">
        <v>273</v>
      </c>
      <c r="AT420" s="145" t="s">
        <v>333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840</v>
      </c>
    </row>
    <row r="421" spans="2:65" s="1" customFormat="1" ht="11.25">
      <c r="B421" s="33"/>
      <c r="D421" s="147" t="s">
        <v>246</v>
      </c>
      <c r="F421" s="148" t="s">
        <v>839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16.5" customHeight="1">
      <c r="B422" s="133"/>
      <c r="C422" s="180" t="s">
        <v>841</v>
      </c>
      <c r="D422" s="180" t="s">
        <v>333</v>
      </c>
      <c r="E422" s="181" t="s">
        <v>842</v>
      </c>
      <c r="F422" s="182" t="s">
        <v>843</v>
      </c>
      <c r="G422" s="183" t="s">
        <v>528</v>
      </c>
      <c r="H422" s="184">
        <v>4.08</v>
      </c>
      <c r="I422" s="185"/>
      <c r="J422" s="186">
        <f>ROUND(I422*H422,2)</f>
        <v>0</v>
      </c>
      <c r="K422" s="182" t="s">
        <v>1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0.15</v>
      </c>
      <c r="R422" s="143">
        <f>Q422*H422</f>
        <v>0.61199999999999999</v>
      </c>
      <c r="S422" s="143">
        <v>0</v>
      </c>
      <c r="T422" s="144">
        <f>S422*H422</f>
        <v>0</v>
      </c>
      <c r="AR422" s="145" t="s">
        <v>273</v>
      </c>
      <c r="AT422" s="145" t="s">
        <v>333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258</v>
      </c>
      <c r="BM422" s="145" t="s">
        <v>844</v>
      </c>
    </row>
    <row r="423" spans="2:65" s="1" customFormat="1" ht="11.25">
      <c r="B423" s="33"/>
      <c r="D423" s="147" t="s">
        <v>246</v>
      </c>
      <c r="F423" s="148" t="s">
        <v>843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" customFormat="1" ht="24.2" customHeight="1">
      <c r="B424" s="133"/>
      <c r="C424" s="134" t="s">
        <v>845</v>
      </c>
      <c r="D424" s="134" t="s">
        <v>239</v>
      </c>
      <c r="E424" s="135" t="s">
        <v>846</v>
      </c>
      <c r="F424" s="136" t="s">
        <v>847</v>
      </c>
      <c r="G424" s="137" t="s">
        <v>539</v>
      </c>
      <c r="H424" s="138">
        <v>100.843</v>
      </c>
      <c r="I424" s="139"/>
      <c r="J424" s="140">
        <f>ROUND(I424*H424,2)</f>
        <v>0</v>
      </c>
      <c r="K424" s="136" t="s">
        <v>1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2.2563399999999998</v>
      </c>
      <c r="R424" s="143">
        <f>Q424*H424</f>
        <v>227.53609462</v>
      </c>
      <c r="S424" s="143">
        <v>0</v>
      </c>
      <c r="T424" s="144">
        <f>S424*H424</f>
        <v>0</v>
      </c>
      <c r="AR424" s="145" t="s">
        <v>258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258</v>
      </c>
      <c r="BM424" s="145" t="s">
        <v>848</v>
      </c>
    </row>
    <row r="425" spans="2:65" s="1" customFormat="1" ht="19.5">
      <c r="B425" s="33"/>
      <c r="D425" s="147" t="s">
        <v>246</v>
      </c>
      <c r="F425" s="148" t="s">
        <v>849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4" customFormat="1" ht="22.5">
      <c r="B426" s="167"/>
      <c r="D426" s="147" t="s">
        <v>247</v>
      </c>
      <c r="E426" s="168" t="s">
        <v>1</v>
      </c>
      <c r="F426" s="169" t="s">
        <v>850</v>
      </c>
      <c r="H426" s="168" t="s">
        <v>1</v>
      </c>
      <c r="I426" s="170"/>
      <c r="L426" s="167"/>
      <c r="M426" s="171"/>
      <c r="T426" s="172"/>
      <c r="AT426" s="168" t="s">
        <v>247</v>
      </c>
      <c r="AU426" s="168" t="s">
        <v>83</v>
      </c>
      <c r="AV426" s="14" t="s">
        <v>81</v>
      </c>
      <c r="AW426" s="14" t="s">
        <v>30</v>
      </c>
      <c r="AX426" s="14" t="s">
        <v>73</v>
      </c>
      <c r="AY426" s="168" t="s">
        <v>236</v>
      </c>
    </row>
    <row r="427" spans="2:65" s="12" customFormat="1" ht="11.25">
      <c r="B427" s="151"/>
      <c r="D427" s="147" t="s">
        <v>247</v>
      </c>
      <c r="E427" s="152" t="s">
        <v>1</v>
      </c>
      <c r="F427" s="153" t="s">
        <v>851</v>
      </c>
      <c r="H427" s="154">
        <v>58.563000000000002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2" customFormat="1" ht="11.25">
      <c r="B428" s="151"/>
      <c r="D428" s="147" t="s">
        <v>247</v>
      </c>
      <c r="E428" s="152" t="s">
        <v>1</v>
      </c>
      <c r="F428" s="153" t="s">
        <v>852</v>
      </c>
      <c r="H428" s="154">
        <v>31.78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65" s="12" customFormat="1" ht="11.25">
      <c r="B429" s="151"/>
      <c r="D429" s="147" t="s">
        <v>247</v>
      </c>
      <c r="E429" s="152" t="s">
        <v>1</v>
      </c>
      <c r="F429" s="153" t="s">
        <v>853</v>
      </c>
      <c r="H429" s="154">
        <v>10.5</v>
      </c>
      <c r="I429" s="155"/>
      <c r="L429" s="151"/>
      <c r="M429" s="156"/>
      <c r="T429" s="157"/>
      <c r="AT429" s="152" t="s">
        <v>247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236</v>
      </c>
    </row>
    <row r="430" spans="2:65" s="15" customFormat="1" ht="11.25">
      <c r="B430" s="173"/>
      <c r="D430" s="147" t="s">
        <v>247</v>
      </c>
      <c r="E430" s="174" t="s">
        <v>1</v>
      </c>
      <c r="F430" s="175" t="s">
        <v>344</v>
      </c>
      <c r="H430" s="176">
        <v>100.843</v>
      </c>
      <c r="I430" s="177"/>
      <c r="L430" s="173"/>
      <c r="M430" s="178"/>
      <c r="T430" s="179"/>
      <c r="AT430" s="174" t="s">
        <v>247</v>
      </c>
      <c r="AU430" s="174" t="s">
        <v>83</v>
      </c>
      <c r="AV430" s="15" t="s">
        <v>258</v>
      </c>
      <c r="AW430" s="15" t="s">
        <v>30</v>
      </c>
      <c r="AX430" s="15" t="s">
        <v>81</v>
      </c>
      <c r="AY430" s="174" t="s">
        <v>236</v>
      </c>
    </row>
    <row r="431" spans="2:65" s="1" customFormat="1" ht="24.2" customHeight="1">
      <c r="B431" s="133"/>
      <c r="C431" s="134" t="s">
        <v>341</v>
      </c>
      <c r="D431" s="134" t="s">
        <v>239</v>
      </c>
      <c r="E431" s="135" t="s">
        <v>854</v>
      </c>
      <c r="F431" s="136" t="s">
        <v>855</v>
      </c>
      <c r="G431" s="137" t="s">
        <v>528</v>
      </c>
      <c r="H431" s="138">
        <v>2596.35</v>
      </c>
      <c r="I431" s="139"/>
      <c r="J431" s="140">
        <f>ROUND(I431*H431,2)</f>
        <v>0</v>
      </c>
      <c r="K431" s="136" t="s">
        <v>1</v>
      </c>
      <c r="L431" s="33"/>
      <c r="M431" s="141" t="s">
        <v>1</v>
      </c>
      <c r="N431" s="142" t="s">
        <v>38</v>
      </c>
      <c r="P431" s="143">
        <f>O431*H431</f>
        <v>0</v>
      </c>
      <c r="Q431" s="143">
        <v>8.8000000000000003E-4</v>
      </c>
      <c r="R431" s="143">
        <f>Q431*H431</f>
        <v>2.2847879999999998</v>
      </c>
      <c r="S431" s="143">
        <v>0</v>
      </c>
      <c r="T431" s="144">
        <f>S431*H431</f>
        <v>0</v>
      </c>
      <c r="AR431" s="145" t="s">
        <v>258</v>
      </c>
      <c r="AT431" s="145" t="s">
        <v>239</v>
      </c>
      <c r="AU431" s="145" t="s">
        <v>83</v>
      </c>
      <c r="AY431" s="18" t="s">
        <v>236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81</v>
      </c>
      <c r="BK431" s="146">
        <f>ROUND(I431*H431,2)</f>
        <v>0</v>
      </c>
      <c r="BL431" s="18" t="s">
        <v>258</v>
      </c>
      <c r="BM431" s="145" t="s">
        <v>856</v>
      </c>
    </row>
    <row r="432" spans="2:65" s="1" customFormat="1" ht="29.25">
      <c r="B432" s="33"/>
      <c r="D432" s="147" t="s">
        <v>246</v>
      </c>
      <c r="F432" s="148" t="s">
        <v>857</v>
      </c>
      <c r="I432" s="149"/>
      <c r="L432" s="33"/>
      <c r="M432" s="150"/>
      <c r="T432" s="57"/>
      <c r="AT432" s="18" t="s">
        <v>246</v>
      </c>
      <c r="AU432" s="18" t="s">
        <v>83</v>
      </c>
    </row>
    <row r="433" spans="2:65" s="14" customFormat="1" ht="11.25">
      <c r="B433" s="167"/>
      <c r="D433" s="147" t="s">
        <v>247</v>
      </c>
      <c r="E433" s="168" t="s">
        <v>1</v>
      </c>
      <c r="F433" s="169" t="s">
        <v>858</v>
      </c>
      <c r="H433" s="168" t="s">
        <v>1</v>
      </c>
      <c r="I433" s="170"/>
      <c r="L433" s="167"/>
      <c r="M433" s="171"/>
      <c r="T433" s="172"/>
      <c r="AT433" s="168" t="s">
        <v>247</v>
      </c>
      <c r="AU433" s="168" t="s">
        <v>83</v>
      </c>
      <c r="AV433" s="14" t="s">
        <v>81</v>
      </c>
      <c r="AW433" s="14" t="s">
        <v>30</v>
      </c>
      <c r="AX433" s="14" t="s">
        <v>73</v>
      </c>
      <c r="AY433" s="168" t="s">
        <v>236</v>
      </c>
    </row>
    <row r="434" spans="2:65" s="12" customFormat="1" ht="11.25">
      <c r="B434" s="151"/>
      <c r="D434" s="147" t="s">
        <v>247</v>
      </c>
      <c r="E434" s="152" t="s">
        <v>1</v>
      </c>
      <c r="F434" s="153" t="s">
        <v>859</v>
      </c>
      <c r="H434" s="154">
        <v>2004.85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65" s="12" customFormat="1" ht="11.25">
      <c r="B435" s="151"/>
      <c r="D435" s="147" t="s">
        <v>247</v>
      </c>
      <c r="E435" s="152" t="s">
        <v>1</v>
      </c>
      <c r="F435" s="153" t="s">
        <v>860</v>
      </c>
      <c r="H435" s="154">
        <v>70.5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2" customFormat="1" ht="11.25">
      <c r="B436" s="151"/>
      <c r="D436" s="147" t="s">
        <v>247</v>
      </c>
      <c r="E436" s="152" t="s">
        <v>1</v>
      </c>
      <c r="F436" s="153" t="s">
        <v>861</v>
      </c>
      <c r="H436" s="154">
        <v>190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65" s="12" customFormat="1" ht="11.25">
      <c r="B437" s="151"/>
      <c r="D437" s="147" t="s">
        <v>247</v>
      </c>
      <c r="E437" s="152" t="s">
        <v>1</v>
      </c>
      <c r="F437" s="153" t="s">
        <v>862</v>
      </c>
      <c r="H437" s="154">
        <v>331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65" s="15" customFormat="1" ht="11.25">
      <c r="B438" s="173"/>
      <c r="D438" s="147" t="s">
        <v>247</v>
      </c>
      <c r="E438" s="174" t="s">
        <v>1</v>
      </c>
      <c r="F438" s="175" t="s">
        <v>344</v>
      </c>
      <c r="H438" s="176">
        <v>2596.35</v>
      </c>
      <c r="I438" s="177"/>
      <c r="L438" s="173"/>
      <c r="M438" s="178"/>
      <c r="T438" s="179"/>
      <c r="AT438" s="174" t="s">
        <v>247</v>
      </c>
      <c r="AU438" s="174" t="s">
        <v>83</v>
      </c>
      <c r="AV438" s="15" t="s">
        <v>258</v>
      </c>
      <c r="AW438" s="15" t="s">
        <v>30</v>
      </c>
      <c r="AX438" s="15" t="s">
        <v>81</v>
      </c>
      <c r="AY438" s="174" t="s">
        <v>236</v>
      </c>
    </row>
    <row r="439" spans="2:65" s="1" customFormat="1" ht="16.5" customHeight="1">
      <c r="B439" s="133"/>
      <c r="C439" s="134" t="s">
        <v>863</v>
      </c>
      <c r="D439" s="134" t="s">
        <v>239</v>
      </c>
      <c r="E439" s="135" t="s">
        <v>864</v>
      </c>
      <c r="F439" s="136" t="s">
        <v>865</v>
      </c>
      <c r="G439" s="137" t="s">
        <v>528</v>
      </c>
      <c r="H439" s="138">
        <v>2075.35</v>
      </c>
      <c r="I439" s="139"/>
      <c r="J439" s="140">
        <f>ROUND(I439*H439,2)</f>
        <v>0</v>
      </c>
      <c r="K439" s="136" t="s">
        <v>1</v>
      </c>
      <c r="L439" s="33"/>
      <c r="M439" s="141" t="s">
        <v>1</v>
      </c>
      <c r="N439" s="142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258</v>
      </c>
      <c r="AT439" s="145" t="s">
        <v>239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258</v>
      </c>
      <c r="BM439" s="145" t="s">
        <v>866</v>
      </c>
    </row>
    <row r="440" spans="2:65" s="1" customFormat="1" ht="19.5">
      <c r="B440" s="33"/>
      <c r="D440" s="147" t="s">
        <v>246</v>
      </c>
      <c r="F440" s="148" t="s">
        <v>867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4" customFormat="1" ht="11.25">
      <c r="B441" s="167"/>
      <c r="D441" s="147" t="s">
        <v>247</v>
      </c>
      <c r="E441" s="168" t="s">
        <v>1</v>
      </c>
      <c r="F441" s="169" t="s">
        <v>858</v>
      </c>
      <c r="H441" s="168" t="s">
        <v>1</v>
      </c>
      <c r="I441" s="170"/>
      <c r="L441" s="167"/>
      <c r="M441" s="171"/>
      <c r="T441" s="172"/>
      <c r="AT441" s="168" t="s">
        <v>247</v>
      </c>
      <c r="AU441" s="168" t="s">
        <v>83</v>
      </c>
      <c r="AV441" s="14" t="s">
        <v>81</v>
      </c>
      <c r="AW441" s="14" t="s">
        <v>30</v>
      </c>
      <c r="AX441" s="14" t="s">
        <v>73</v>
      </c>
      <c r="AY441" s="168" t="s">
        <v>236</v>
      </c>
    </row>
    <row r="442" spans="2:65" s="12" customFormat="1" ht="11.25">
      <c r="B442" s="151"/>
      <c r="D442" s="147" t="s">
        <v>247</v>
      </c>
      <c r="E442" s="152" t="s">
        <v>1</v>
      </c>
      <c r="F442" s="153" t="s">
        <v>859</v>
      </c>
      <c r="H442" s="154">
        <v>2004.85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2" customFormat="1" ht="11.25">
      <c r="B443" s="151"/>
      <c r="D443" s="147" t="s">
        <v>247</v>
      </c>
      <c r="E443" s="152" t="s">
        <v>1</v>
      </c>
      <c r="F443" s="153" t="s">
        <v>860</v>
      </c>
      <c r="H443" s="154">
        <v>70.5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65" s="15" customFormat="1" ht="11.25">
      <c r="B444" s="173"/>
      <c r="D444" s="147" t="s">
        <v>247</v>
      </c>
      <c r="E444" s="174" t="s">
        <v>1</v>
      </c>
      <c r="F444" s="175" t="s">
        <v>344</v>
      </c>
      <c r="H444" s="176">
        <v>2075.35</v>
      </c>
      <c r="I444" s="177"/>
      <c r="L444" s="173"/>
      <c r="M444" s="178"/>
      <c r="T444" s="179"/>
      <c r="AT444" s="174" t="s">
        <v>247</v>
      </c>
      <c r="AU444" s="174" t="s">
        <v>83</v>
      </c>
      <c r="AV444" s="15" t="s">
        <v>258</v>
      </c>
      <c r="AW444" s="15" t="s">
        <v>30</v>
      </c>
      <c r="AX444" s="15" t="s">
        <v>81</v>
      </c>
      <c r="AY444" s="174" t="s">
        <v>236</v>
      </c>
    </row>
    <row r="445" spans="2:65" s="1" customFormat="1" ht="24.2" customHeight="1">
      <c r="B445" s="133"/>
      <c r="C445" s="134" t="s">
        <v>868</v>
      </c>
      <c r="D445" s="134" t="s">
        <v>239</v>
      </c>
      <c r="E445" s="135" t="s">
        <v>869</v>
      </c>
      <c r="F445" s="136" t="s">
        <v>870</v>
      </c>
      <c r="G445" s="137" t="s">
        <v>528</v>
      </c>
      <c r="H445" s="138">
        <v>521</v>
      </c>
      <c r="I445" s="139"/>
      <c r="J445" s="140">
        <f>ROUND(I445*H445,2)</f>
        <v>0</v>
      </c>
      <c r="K445" s="136" t="s">
        <v>1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258</v>
      </c>
      <c r="AT445" s="145" t="s">
        <v>239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258</v>
      </c>
      <c r="BM445" s="145" t="s">
        <v>871</v>
      </c>
    </row>
    <row r="446" spans="2:65" s="1" customFormat="1" ht="19.5">
      <c r="B446" s="33"/>
      <c r="D446" s="147" t="s">
        <v>246</v>
      </c>
      <c r="F446" s="148" t="s">
        <v>872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2" customFormat="1" ht="11.25">
      <c r="B447" s="151"/>
      <c r="D447" s="147" t="s">
        <v>247</v>
      </c>
      <c r="E447" s="152" t="s">
        <v>1</v>
      </c>
      <c r="F447" s="153" t="s">
        <v>861</v>
      </c>
      <c r="H447" s="154">
        <v>190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65" s="12" customFormat="1" ht="11.25">
      <c r="B448" s="151"/>
      <c r="D448" s="147" t="s">
        <v>247</v>
      </c>
      <c r="E448" s="152" t="s">
        <v>1</v>
      </c>
      <c r="F448" s="153" t="s">
        <v>862</v>
      </c>
      <c r="H448" s="154">
        <v>331</v>
      </c>
      <c r="I448" s="155"/>
      <c r="L448" s="151"/>
      <c r="M448" s="156"/>
      <c r="T448" s="157"/>
      <c r="AT448" s="152" t="s">
        <v>247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236</v>
      </c>
    </row>
    <row r="449" spans="2:65" s="15" customFormat="1" ht="11.25">
      <c r="B449" s="173"/>
      <c r="D449" s="147" t="s">
        <v>247</v>
      </c>
      <c r="E449" s="174" t="s">
        <v>1</v>
      </c>
      <c r="F449" s="175" t="s">
        <v>344</v>
      </c>
      <c r="H449" s="176">
        <v>521</v>
      </c>
      <c r="I449" s="177"/>
      <c r="L449" s="173"/>
      <c r="M449" s="178"/>
      <c r="T449" s="179"/>
      <c r="AT449" s="174" t="s">
        <v>247</v>
      </c>
      <c r="AU449" s="174" t="s">
        <v>83</v>
      </c>
      <c r="AV449" s="15" t="s">
        <v>258</v>
      </c>
      <c r="AW449" s="15" t="s">
        <v>30</v>
      </c>
      <c r="AX449" s="15" t="s">
        <v>81</v>
      </c>
      <c r="AY449" s="174" t="s">
        <v>236</v>
      </c>
    </row>
    <row r="450" spans="2:65" s="1" customFormat="1" ht="21.75" customHeight="1">
      <c r="B450" s="133"/>
      <c r="C450" s="134" t="s">
        <v>873</v>
      </c>
      <c r="D450" s="134" t="s">
        <v>239</v>
      </c>
      <c r="E450" s="135" t="s">
        <v>874</v>
      </c>
      <c r="F450" s="136" t="s">
        <v>875</v>
      </c>
      <c r="G450" s="137" t="s">
        <v>528</v>
      </c>
      <c r="H450" s="138">
        <v>2180</v>
      </c>
      <c r="I450" s="139"/>
      <c r="J450" s="140">
        <f>ROUND(I450*H450,2)</f>
        <v>0</v>
      </c>
      <c r="K450" s="136" t="s">
        <v>243</v>
      </c>
      <c r="L450" s="33"/>
      <c r="M450" s="141" t="s">
        <v>1</v>
      </c>
      <c r="N450" s="142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468</v>
      </c>
      <c r="AT450" s="145" t="s">
        <v>239</v>
      </c>
      <c r="AU450" s="145" t="s">
        <v>83</v>
      </c>
      <c r="AY450" s="18" t="s">
        <v>236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468</v>
      </c>
      <c r="BM450" s="145" t="s">
        <v>876</v>
      </c>
    </row>
    <row r="451" spans="2:65" s="1" customFormat="1" ht="39">
      <c r="B451" s="33"/>
      <c r="D451" s="147" t="s">
        <v>246</v>
      </c>
      <c r="F451" s="148" t="s">
        <v>877</v>
      </c>
      <c r="I451" s="149"/>
      <c r="L451" s="33"/>
      <c r="M451" s="150"/>
      <c r="T451" s="57"/>
      <c r="AT451" s="18" t="s">
        <v>246</v>
      </c>
      <c r="AU451" s="18" t="s">
        <v>83</v>
      </c>
    </row>
    <row r="452" spans="2:65" s="12" customFormat="1" ht="11.25">
      <c r="B452" s="151"/>
      <c r="D452" s="147" t="s">
        <v>247</v>
      </c>
      <c r="E452" s="152" t="s">
        <v>1</v>
      </c>
      <c r="F452" s="153" t="s">
        <v>878</v>
      </c>
      <c r="H452" s="154">
        <v>2180</v>
      </c>
      <c r="I452" s="155"/>
      <c r="L452" s="151"/>
      <c r="M452" s="156"/>
      <c r="T452" s="157"/>
      <c r="AT452" s="152" t="s">
        <v>247</v>
      </c>
      <c r="AU452" s="152" t="s">
        <v>83</v>
      </c>
      <c r="AV452" s="12" t="s">
        <v>83</v>
      </c>
      <c r="AW452" s="12" t="s">
        <v>30</v>
      </c>
      <c r="AX452" s="12" t="s">
        <v>81</v>
      </c>
      <c r="AY452" s="152" t="s">
        <v>236</v>
      </c>
    </row>
    <row r="453" spans="2:65" s="1" customFormat="1" ht="24.2" customHeight="1">
      <c r="B453" s="133"/>
      <c r="C453" s="134" t="s">
        <v>879</v>
      </c>
      <c r="D453" s="134" t="s">
        <v>239</v>
      </c>
      <c r="E453" s="135" t="s">
        <v>880</v>
      </c>
      <c r="F453" s="136" t="s">
        <v>881</v>
      </c>
      <c r="G453" s="137" t="s">
        <v>467</v>
      </c>
      <c r="H453" s="138">
        <v>726</v>
      </c>
      <c r="I453" s="139"/>
      <c r="J453" s="140">
        <f>ROUND(I453*H453,2)</f>
        <v>0</v>
      </c>
      <c r="K453" s="136" t="s">
        <v>243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882</v>
      </c>
    </row>
    <row r="454" spans="2:65" s="1" customFormat="1" ht="48.75">
      <c r="B454" s="33"/>
      <c r="D454" s="147" t="s">
        <v>246</v>
      </c>
      <c r="F454" s="148" t="s">
        <v>883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2" customFormat="1" ht="22.5">
      <c r="B455" s="151"/>
      <c r="D455" s="147" t="s">
        <v>247</v>
      </c>
      <c r="E455" s="152" t="s">
        <v>1</v>
      </c>
      <c r="F455" s="153" t="s">
        <v>884</v>
      </c>
      <c r="H455" s="154">
        <v>726</v>
      </c>
      <c r="I455" s="155"/>
      <c r="L455" s="151"/>
      <c r="M455" s="156"/>
      <c r="T455" s="157"/>
      <c r="AT455" s="152" t="s">
        <v>247</v>
      </c>
      <c r="AU455" s="152" t="s">
        <v>83</v>
      </c>
      <c r="AV455" s="12" t="s">
        <v>83</v>
      </c>
      <c r="AW455" s="12" t="s">
        <v>30</v>
      </c>
      <c r="AX455" s="12" t="s">
        <v>81</v>
      </c>
      <c r="AY455" s="152" t="s">
        <v>236</v>
      </c>
    </row>
    <row r="456" spans="2:65" s="11" customFormat="1" ht="20.85" customHeight="1">
      <c r="B456" s="121"/>
      <c r="D456" s="122" t="s">
        <v>72</v>
      </c>
      <c r="E456" s="131" t="s">
        <v>420</v>
      </c>
      <c r="F456" s="131" t="s">
        <v>421</v>
      </c>
      <c r="I456" s="124"/>
      <c r="J456" s="132">
        <f>BK456</f>
        <v>0</v>
      </c>
      <c r="L456" s="121"/>
      <c r="M456" s="126"/>
      <c r="P456" s="127">
        <f>SUM(P457:P547)</f>
        <v>0</v>
      </c>
      <c r="R456" s="127">
        <f>SUM(R457:R547)</f>
        <v>0</v>
      </c>
      <c r="T456" s="128">
        <f>SUM(T457:T547)</f>
        <v>0</v>
      </c>
      <c r="AR456" s="122" t="s">
        <v>81</v>
      </c>
      <c r="AT456" s="129" t="s">
        <v>72</v>
      </c>
      <c r="AU456" s="129" t="s">
        <v>83</v>
      </c>
      <c r="AY456" s="122" t="s">
        <v>236</v>
      </c>
      <c r="BK456" s="130">
        <f>SUM(BK457:BK547)</f>
        <v>0</v>
      </c>
    </row>
    <row r="457" spans="2:65" s="1" customFormat="1" ht="33" customHeight="1">
      <c r="B457" s="133"/>
      <c r="C457" s="134" t="s">
        <v>885</v>
      </c>
      <c r="D457" s="134" t="s">
        <v>239</v>
      </c>
      <c r="E457" s="135" t="s">
        <v>886</v>
      </c>
      <c r="F457" s="136" t="s">
        <v>887</v>
      </c>
      <c r="G457" s="137" t="s">
        <v>424</v>
      </c>
      <c r="H457" s="138">
        <v>257.875</v>
      </c>
      <c r="I457" s="139"/>
      <c r="J457" s="140">
        <f>ROUND(I457*H457,2)</f>
        <v>0</v>
      </c>
      <c r="K457" s="136" t="s">
        <v>243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239</v>
      </c>
      <c r="AU457" s="145" t="s">
        <v>253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888</v>
      </c>
    </row>
    <row r="458" spans="2:65" s="1" customFormat="1" ht="29.25">
      <c r="B458" s="33"/>
      <c r="D458" s="147" t="s">
        <v>246</v>
      </c>
      <c r="F458" s="148" t="s">
        <v>889</v>
      </c>
      <c r="I458" s="149"/>
      <c r="L458" s="33"/>
      <c r="M458" s="150"/>
      <c r="T458" s="57"/>
      <c r="AT458" s="18" t="s">
        <v>246</v>
      </c>
      <c r="AU458" s="18" t="s">
        <v>253</v>
      </c>
    </row>
    <row r="459" spans="2:65" s="12" customFormat="1" ht="22.5">
      <c r="B459" s="151"/>
      <c r="D459" s="147" t="s">
        <v>247</v>
      </c>
      <c r="E459" s="152" t="s">
        <v>1</v>
      </c>
      <c r="F459" s="153" t="s">
        <v>890</v>
      </c>
      <c r="H459" s="154">
        <v>184.27500000000001</v>
      </c>
      <c r="I459" s="155"/>
      <c r="L459" s="151"/>
      <c r="M459" s="156"/>
      <c r="T459" s="157"/>
      <c r="AT459" s="152" t="s">
        <v>247</v>
      </c>
      <c r="AU459" s="152" t="s">
        <v>253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2" customFormat="1" ht="22.5">
      <c r="B460" s="151"/>
      <c r="D460" s="147" t="s">
        <v>247</v>
      </c>
      <c r="E460" s="152" t="s">
        <v>1</v>
      </c>
      <c r="F460" s="153" t="s">
        <v>891</v>
      </c>
      <c r="H460" s="154">
        <v>13.455</v>
      </c>
      <c r="I460" s="155"/>
      <c r="L460" s="151"/>
      <c r="M460" s="156"/>
      <c r="T460" s="157"/>
      <c r="AT460" s="152" t="s">
        <v>247</v>
      </c>
      <c r="AU460" s="152" t="s">
        <v>253</v>
      </c>
      <c r="AV460" s="12" t="s">
        <v>83</v>
      </c>
      <c r="AW460" s="12" t="s">
        <v>30</v>
      </c>
      <c r="AX460" s="12" t="s">
        <v>73</v>
      </c>
      <c r="AY460" s="152" t="s">
        <v>236</v>
      </c>
    </row>
    <row r="461" spans="2:65" s="12" customFormat="1" ht="22.5">
      <c r="B461" s="151"/>
      <c r="D461" s="147" t="s">
        <v>247</v>
      </c>
      <c r="E461" s="152" t="s">
        <v>1</v>
      </c>
      <c r="F461" s="153" t="s">
        <v>892</v>
      </c>
      <c r="H461" s="154">
        <v>60.145000000000003</v>
      </c>
      <c r="I461" s="155"/>
      <c r="L461" s="151"/>
      <c r="M461" s="156"/>
      <c r="T461" s="157"/>
      <c r="AT461" s="152" t="s">
        <v>247</v>
      </c>
      <c r="AU461" s="152" t="s">
        <v>253</v>
      </c>
      <c r="AV461" s="12" t="s">
        <v>83</v>
      </c>
      <c r="AW461" s="12" t="s">
        <v>30</v>
      </c>
      <c r="AX461" s="12" t="s">
        <v>73</v>
      </c>
      <c r="AY461" s="152" t="s">
        <v>236</v>
      </c>
    </row>
    <row r="462" spans="2:65" s="15" customFormat="1" ht="11.25">
      <c r="B462" s="173"/>
      <c r="D462" s="147" t="s">
        <v>247</v>
      </c>
      <c r="E462" s="174" t="s">
        <v>1</v>
      </c>
      <c r="F462" s="175" t="s">
        <v>344</v>
      </c>
      <c r="H462" s="176">
        <v>257.875</v>
      </c>
      <c r="I462" s="177"/>
      <c r="L462" s="173"/>
      <c r="M462" s="178"/>
      <c r="T462" s="179"/>
      <c r="AT462" s="174" t="s">
        <v>247</v>
      </c>
      <c r="AU462" s="174" t="s">
        <v>253</v>
      </c>
      <c r="AV462" s="15" t="s">
        <v>258</v>
      </c>
      <c r="AW462" s="15" t="s">
        <v>30</v>
      </c>
      <c r="AX462" s="15" t="s">
        <v>81</v>
      </c>
      <c r="AY462" s="174" t="s">
        <v>236</v>
      </c>
    </row>
    <row r="463" spans="2:65" s="1" customFormat="1" ht="21.75" customHeight="1">
      <c r="B463" s="133"/>
      <c r="C463" s="134" t="s">
        <v>893</v>
      </c>
      <c r="D463" s="134" t="s">
        <v>239</v>
      </c>
      <c r="E463" s="135" t="s">
        <v>428</v>
      </c>
      <c r="F463" s="136" t="s">
        <v>429</v>
      </c>
      <c r="G463" s="137" t="s">
        <v>424</v>
      </c>
      <c r="H463" s="138">
        <v>6514.9989999999998</v>
      </c>
      <c r="I463" s="139"/>
      <c r="J463" s="140">
        <f>ROUND(I463*H463,2)</f>
        <v>0</v>
      </c>
      <c r="K463" s="136" t="s">
        <v>243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239</v>
      </c>
      <c r="AU463" s="145" t="s">
        <v>253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258</v>
      </c>
      <c r="BM463" s="145" t="s">
        <v>894</v>
      </c>
    </row>
    <row r="464" spans="2:65" s="1" customFormat="1" ht="19.5">
      <c r="B464" s="33"/>
      <c r="D464" s="147" t="s">
        <v>246</v>
      </c>
      <c r="F464" s="148" t="s">
        <v>431</v>
      </c>
      <c r="I464" s="149"/>
      <c r="L464" s="33"/>
      <c r="M464" s="150"/>
      <c r="T464" s="57"/>
      <c r="AT464" s="18" t="s">
        <v>246</v>
      </c>
      <c r="AU464" s="18" t="s">
        <v>253</v>
      </c>
    </row>
    <row r="465" spans="2:51" s="14" customFormat="1" ht="11.25">
      <c r="B465" s="167"/>
      <c r="D465" s="147" t="s">
        <v>247</v>
      </c>
      <c r="E465" s="168" t="s">
        <v>1</v>
      </c>
      <c r="F465" s="169" t="s">
        <v>895</v>
      </c>
      <c r="H465" s="168" t="s">
        <v>1</v>
      </c>
      <c r="I465" s="170"/>
      <c r="L465" s="167"/>
      <c r="M465" s="171"/>
      <c r="T465" s="172"/>
      <c r="AT465" s="168" t="s">
        <v>247</v>
      </c>
      <c r="AU465" s="168" t="s">
        <v>253</v>
      </c>
      <c r="AV465" s="14" t="s">
        <v>81</v>
      </c>
      <c r="AW465" s="14" t="s">
        <v>30</v>
      </c>
      <c r="AX465" s="14" t="s">
        <v>73</v>
      </c>
      <c r="AY465" s="168" t="s">
        <v>236</v>
      </c>
    </row>
    <row r="466" spans="2:51" s="12" customFormat="1" ht="22.5">
      <c r="B466" s="151"/>
      <c r="D466" s="147" t="s">
        <v>247</v>
      </c>
      <c r="E466" s="152" t="s">
        <v>1</v>
      </c>
      <c r="F466" s="153" t="s">
        <v>896</v>
      </c>
      <c r="H466" s="154">
        <v>455.01</v>
      </c>
      <c r="I466" s="155"/>
      <c r="L466" s="151"/>
      <c r="M466" s="156"/>
      <c r="T466" s="157"/>
      <c r="AT466" s="152" t="s">
        <v>247</v>
      </c>
      <c r="AU466" s="152" t="s">
        <v>253</v>
      </c>
      <c r="AV466" s="12" t="s">
        <v>83</v>
      </c>
      <c r="AW466" s="12" t="s">
        <v>30</v>
      </c>
      <c r="AX466" s="12" t="s">
        <v>73</v>
      </c>
      <c r="AY466" s="152" t="s">
        <v>236</v>
      </c>
    </row>
    <row r="467" spans="2:51" s="12" customFormat="1" ht="22.5">
      <c r="B467" s="151"/>
      <c r="D467" s="147" t="s">
        <v>247</v>
      </c>
      <c r="E467" s="152" t="s">
        <v>1</v>
      </c>
      <c r="F467" s="153" t="s">
        <v>897</v>
      </c>
      <c r="H467" s="154">
        <v>42.51</v>
      </c>
      <c r="I467" s="155"/>
      <c r="L467" s="151"/>
      <c r="M467" s="156"/>
      <c r="T467" s="157"/>
      <c r="AT467" s="152" t="s">
        <v>247</v>
      </c>
      <c r="AU467" s="152" t="s">
        <v>253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51" s="12" customFormat="1" ht="22.5">
      <c r="B468" s="151"/>
      <c r="D468" s="147" t="s">
        <v>247</v>
      </c>
      <c r="E468" s="152" t="s">
        <v>1</v>
      </c>
      <c r="F468" s="153" t="s">
        <v>898</v>
      </c>
      <c r="H468" s="154">
        <v>395.67</v>
      </c>
      <c r="I468" s="155"/>
      <c r="L468" s="151"/>
      <c r="M468" s="156"/>
      <c r="T468" s="157"/>
      <c r="AT468" s="152" t="s">
        <v>247</v>
      </c>
      <c r="AU468" s="152" t="s">
        <v>253</v>
      </c>
      <c r="AV468" s="12" t="s">
        <v>83</v>
      </c>
      <c r="AW468" s="12" t="s">
        <v>30</v>
      </c>
      <c r="AX468" s="12" t="s">
        <v>73</v>
      </c>
      <c r="AY468" s="152" t="s">
        <v>236</v>
      </c>
    </row>
    <row r="469" spans="2:51" s="12" customFormat="1" ht="22.5">
      <c r="B469" s="151"/>
      <c r="D469" s="147" t="s">
        <v>247</v>
      </c>
      <c r="E469" s="152" t="s">
        <v>1</v>
      </c>
      <c r="F469" s="153" t="s">
        <v>899</v>
      </c>
      <c r="H469" s="154">
        <v>451.26</v>
      </c>
      <c r="I469" s="155"/>
      <c r="L469" s="151"/>
      <c r="M469" s="156"/>
      <c r="T469" s="157"/>
      <c r="AT469" s="152" t="s">
        <v>247</v>
      </c>
      <c r="AU469" s="152" t="s">
        <v>253</v>
      </c>
      <c r="AV469" s="12" t="s">
        <v>83</v>
      </c>
      <c r="AW469" s="12" t="s">
        <v>30</v>
      </c>
      <c r="AX469" s="12" t="s">
        <v>73</v>
      </c>
      <c r="AY469" s="152" t="s">
        <v>236</v>
      </c>
    </row>
    <row r="470" spans="2:51" s="12" customFormat="1" ht="22.5">
      <c r="B470" s="151"/>
      <c r="D470" s="147" t="s">
        <v>247</v>
      </c>
      <c r="E470" s="152" t="s">
        <v>1</v>
      </c>
      <c r="F470" s="153" t="s">
        <v>900</v>
      </c>
      <c r="H470" s="154">
        <v>216.91</v>
      </c>
      <c r="I470" s="155"/>
      <c r="L470" s="151"/>
      <c r="M470" s="156"/>
      <c r="T470" s="157"/>
      <c r="AT470" s="152" t="s">
        <v>247</v>
      </c>
      <c r="AU470" s="152" t="s">
        <v>253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51" s="12" customFormat="1" ht="22.5">
      <c r="B471" s="151"/>
      <c r="D471" s="147" t="s">
        <v>247</v>
      </c>
      <c r="E471" s="152" t="s">
        <v>1</v>
      </c>
      <c r="F471" s="153" t="s">
        <v>901</v>
      </c>
      <c r="H471" s="154">
        <v>252.88</v>
      </c>
      <c r="I471" s="155"/>
      <c r="L471" s="151"/>
      <c r="M471" s="156"/>
      <c r="T471" s="157"/>
      <c r="AT471" s="152" t="s">
        <v>247</v>
      </c>
      <c r="AU471" s="152" t="s">
        <v>253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51" s="12" customFormat="1" ht="22.5">
      <c r="B472" s="151"/>
      <c r="D472" s="147" t="s">
        <v>247</v>
      </c>
      <c r="E472" s="152" t="s">
        <v>1</v>
      </c>
      <c r="F472" s="153" t="s">
        <v>902</v>
      </c>
      <c r="H472" s="154">
        <v>191.941</v>
      </c>
      <c r="I472" s="155"/>
      <c r="L472" s="151"/>
      <c r="M472" s="156"/>
      <c r="T472" s="157"/>
      <c r="AT472" s="152" t="s">
        <v>247</v>
      </c>
      <c r="AU472" s="152" t="s">
        <v>253</v>
      </c>
      <c r="AV472" s="12" t="s">
        <v>83</v>
      </c>
      <c r="AW472" s="12" t="s">
        <v>30</v>
      </c>
      <c r="AX472" s="12" t="s">
        <v>73</v>
      </c>
      <c r="AY472" s="152" t="s">
        <v>236</v>
      </c>
    </row>
    <row r="473" spans="2:51" s="12" customFormat="1" ht="22.5">
      <c r="B473" s="151"/>
      <c r="D473" s="147" t="s">
        <v>247</v>
      </c>
      <c r="E473" s="152" t="s">
        <v>1</v>
      </c>
      <c r="F473" s="153" t="s">
        <v>903</v>
      </c>
      <c r="H473" s="154">
        <v>153.22999999999999</v>
      </c>
      <c r="I473" s="155"/>
      <c r="L473" s="151"/>
      <c r="M473" s="156"/>
      <c r="T473" s="157"/>
      <c r="AT473" s="152" t="s">
        <v>247</v>
      </c>
      <c r="AU473" s="152" t="s">
        <v>253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51" s="12" customFormat="1" ht="22.5">
      <c r="B474" s="151"/>
      <c r="D474" s="147" t="s">
        <v>247</v>
      </c>
      <c r="E474" s="152" t="s">
        <v>1</v>
      </c>
      <c r="F474" s="153" t="s">
        <v>904</v>
      </c>
      <c r="H474" s="154">
        <v>654.12</v>
      </c>
      <c r="I474" s="155"/>
      <c r="L474" s="151"/>
      <c r="M474" s="156"/>
      <c r="T474" s="157"/>
      <c r="AT474" s="152" t="s">
        <v>247</v>
      </c>
      <c r="AU474" s="152" t="s">
        <v>253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51" s="12" customFormat="1" ht="22.5">
      <c r="B475" s="151"/>
      <c r="D475" s="147" t="s">
        <v>247</v>
      </c>
      <c r="E475" s="152" t="s">
        <v>1</v>
      </c>
      <c r="F475" s="153" t="s">
        <v>905</v>
      </c>
      <c r="H475" s="154">
        <v>304.38600000000002</v>
      </c>
      <c r="I475" s="155"/>
      <c r="L475" s="151"/>
      <c r="M475" s="156"/>
      <c r="T475" s="157"/>
      <c r="AT475" s="152" t="s">
        <v>247</v>
      </c>
      <c r="AU475" s="152" t="s">
        <v>253</v>
      </c>
      <c r="AV475" s="12" t="s">
        <v>83</v>
      </c>
      <c r="AW475" s="12" t="s">
        <v>30</v>
      </c>
      <c r="AX475" s="12" t="s">
        <v>73</v>
      </c>
      <c r="AY475" s="152" t="s">
        <v>236</v>
      </c>
    </row>
    <row r="476" spans="2:51" s="12" customFormat="1" ht="22.5">
      <c r="B476" s="151"/>
      <c r="D476" s="147" t="s">
        <v>247</v>
      </c>
      <c r="E476" s="152" t="s">
        <v>1</v>
      </c>
      <c r="F476" s="153" t="s">
        <v>906</v>
      </c>
      <c r="H476" s="154">
        <v>593.91999999999996</v>
      </c>
      <c r="I476" s="155"/>
      <c r="L476" s="151"/>
      <c r="M476" s="156"/>
      <c r="T476" s="157"/>
      <c r="AT476" s="152" t="s">
        <v>247</v>
      </c>
      <c r="AU476" s="152" t="s">
        <v>253</v>
      </c>
      <c r="AV476" s="12" t="s">
        <v>83</v>
      </c>
      <c r="AW476" s="12" t="s">
        <v>30</v>
      </c>
      <c r="AX476" s="12" t="s">
        <v>73</v>
      </c>
      <c r="AY476" s="152" t="s">
        <v>236</v>
      </c>
    </row>
    <row r="477" spans="2:51" s="12" customFormat="1" ht="22.5">
      <c r="B477" s="151"/>
      <c r="D477" s="147" t="s">
        <v>247</v>
      </c>
      <c r="E477" s="152" t="s">
        <v>1</v>
      </c>
      <c r="F477" s="153" t="s">
        <v>907</v>
      </c>
      <c r="H477" s="154">
        <v>1214.8920000000001</v>
      </c>
      <c r="I477" s="155"/>
      <c r="L477" s="151"/>
      <c r="M477" s="156"/>
      <c r="T477" s="157"/>
      <c r="AT477" s="152" t="s">
        <v>247</v>
      </c>
      <c r="AU477" s="152" t="s">
        <v>253</v>
      </c>
      <c r="AV477" s="12" t="s">
        <v>83</v>
      </c>
      <c r="AW477" s="12" t="s">
        <v>30</v>
      </c>
      <c r="AX477" s="12" t="s">
        <v>73</v>
      </c>
      <c r="AY477" s="152" t="s">
        <v>236</v>
      </c>
    </row>
    <row r="478" spans="2:51" s="12" customFormat="1" ht="22.5">
      <c r="B478" s="151"/>
      <c r="D478" s="147" t="s">
        <v>247</v>
      </c>
      <c r="E478" s="152" t="s">
        <v>1</v>
      </c>
      <c r="F478" s="153" t="s">
        <v>890</v>
      </c>
      <c r="H478" s="154">
        <v>184.27500000000001</v>
      </c>
      <c r="I478" s="155"/>
      <c r="L478" s="151"/>
      <c r="M478" s="156"/>
      <c r="T478" s="157"/>
      <c r="AT478" s="152" t="s">
        <v>247</v>
      </c>
      <c r="AU478" s="152" t="s">
        <v>253</v>
      </c>
      <c r="AV478" s="12" t="s">
        <v>83</v>
      </c>
      <c r="AW478" s="12" t="s">
        <v>30</v>
      </c>
      <c r="AX478" s="12" t="s">
        <v>73</v>
      </c>
      <c r="AY478" s="152" t="s">
        <v>236</v>
      </c>
    </row>
    <row r="479" spans="2:51" s="12" customFormat="1" ht="22.5">
      <c r="B479" s="151"/>
      <c r="D479" s="147" t="s">
        <v>247</v>
      </c>
      <c r="E479" s="152" t="s">
        <v>1</v>
      </c>
      <c r="F479" s="153" t="s">
        <v>908</v>
      </c>
      <c r="H479" s="154">
        <v>1330.395</v>
      </c>
      <c r="I479" s="155"/>
      <c r="L479" s="151"/>
      <c r="M479" s="156"/>
      <c r="T479" s="157"/>
      <c r="AT479" s="152" t="s">
        <v>247</v>
      </c>
      <c r="AU479" s="152" t="s">
        <v>253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51" s="12" customFormat="1" ht="22.5">
      <c r="B480" s="151"/>
      <c r="D480" s="147" t="s">
        <v>247</v>
      </c>
      <c r="E480" s="152" t="s">
        <v>1</v>
      </c>
      <c r="F480" s="153" t="s">
        <v>891</v>
      </c>
      <c r="H480" s="154">
        <v>13.455</v>
      </c>
      <c r="I480" s="155"/>
      <c r="L480" s="151"/>
      <c r="M480" s="156"/>
      <c r="T480" s="157"/>
      <c r="AT480" s="152" t="s">
        <v>247</v>
      </c>
      <c r="AU480" s="152" t="s">
        <v>253</v>
      </c>
      <c r="AV480" s="12" t="s">
        <v>83</v>
      </c>
      <c r="AW480" s="12" t="s">
        <v>30</v>
      </c>
      <c r="AX480" s="12" t="s">
        <v>73</v>
      </c>
      <c r="AY480" s="152" t="s">
        <v>236</v>
      </c>
    </row>
    <row r="481" spans="2:65" s="12" customFormat="1" ht="22.5">
      <c r="B481" s="151"/>
      <c r="D481" s="147" t="s">
        <v>247</v>
      </c>
      <c r="E481" s="152" t="s">
        <v>1</v>
      </c>
      <c r="F481" s="153" t="s">
        <v>892</v>
      </c>
      <c r="H481" s="154">
        <v>60.145000000000003</v>
      </c>
      <c r="I481" s="155"/>
      <c r="L481" s="151"/>
      <c r="M481" s="156"/>
      <c r="T481" s="157"/>
      <c r="AT481" s="152" t="s">
        <v>247</v>
      </c>
      <c r="AU481" s="152" t="s">
        <v>253</v>
      </c>
      <c r="AV481" s="12" t="s">
        <v>83</v>
      </c>
      <c r="AW481" s="12" t="s">
        <v>30</v>
      </c>
      <c r="AX481" s="12" t="s">
        <v>73</v>
      </c>
      <c r="AY481" s="152" t="s">
        <v>236</v>
      </c>
    </row>
    <row r="482" spans="2:65" s="15" customFormat="1" ht="11.25">
      <c r="B482" s="173"/>
      <c r="D482" s="147" t="s">
        <v>247</v>
      </c>
      <c r="E482" s="174" t="s">
        <v>1</v>
      </c>
      <c r="F482" s="175" t="s">
        <v>344</v>
      </c>
      <c r="H482" s="176">
        <v>6514.9989999999998</v>
      </c>
      <c r="I482" s="177"/>
      <c r="L482" s="173"/>
      <c r="M482" s="178"/>
      <c r="T482" s="179"/>
      <c r="AT482" s="174" t="s">
        <v>247</v>
      </c>
      <c r="AU482" s="174" t="s">
        <v>253</v>
      </c>
      <c r="AV482" s="15" t="s">
        <v>258</v>
      </c>
      <c r="AW482" s="15" t="s">
        <v>30</v>
      </c>
      <c r="AX482" s="15" t="s">
        <v>81</v>
      </c>
      <c r="AY482" s="174" t="s">
        <v>236</v>
      </c>
    </row>
    <row r="483" spans="2:65" s="1" customFormat="1" ht="24.2" customHeight="1">
      <c r="B483" s="133"/>
      <c r="C483" s="134" t="s">
        <v>909</v>
      </c>
      <c r="D483" s="134" t="s">
        <v>239</v>
      </c>
      <c r="E483" s="135" t="s">
        <v>437</v>
      </c>
      <c r="F483" s="136" t="s">
        <v>438</v>
      </c>
      <c r="G483" s="137" t="s">
        <v>424</v>
      </c>
      <c r="H483" s="138">
        <v>45604.993000000002</v>
      </c>
      <c r="I483" s="139"/>
      <c r="J483" s="140">
        <f>ROUND(I483*H483,2)</f>
        <v>0</v>
      </c>
      <c r="K483" s="136" t="s">
        <v>243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258</v>
      </c>
      <c r="AT483" s="145" t="s">
        <v>239</v>
      </c>
      <c r="AU483" s="145" t="s">
        <v>253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910</v>
      </c>
    </row>
    <row r="484" spans="2:65" s="1" customFormat="1" ht="29.25">
      <c r="B484" s="33"/>
      <c r="D484" s="147" t="s">
        <v>246</v>
      </c>
      <c r="F484" s="148" t="s">
        <v>440</v>
      </c>
      <c r="I484" s="149"/>
      <c r="L484" s="33"/>
      <c r="M484" s="150"/>
      <c r="T484" s="57"/>
      <c r="AT484" s="18" t="s">
        <v>246</v>
      </c>
      <c r="AU484" s="18" t="s">
        <v>253</v>
      </c>
    </row>
    <row r="485" spans="2:65" s="14" customFormat="1" ht="11.25">
      <c r="B485" s="167"/>
      <c r="D485" s="147" t="s">
        <v>247</v>
      </c>
      <c r="E485" s="168" t="s">
        <v>1</v>
      </c>
      <c r="F485" s="169" t="s">
        <v>911</v>
      </c>
      <c r="H485" s="168" t="s">
        <v>1</v>
      </c>
      <c r="I485" s="170"/>
      <c r="L485" s="167"/>
      <c r="M485" s="171"/>
      <c r="T485" s="172"/>
      <c r="AT485" s="168" t="s">
        <v>247</v>
      </c>
      <c r="AU485" s="168" t="s">
        <v>253</v>
      </c>
      <c r="AV485" s="14" t="s">
        <v>81</v>
      </c>
      <c r="AW485" s="14" t="s">
        <v>30</v>
      </c>
      <c r="AX485" s="14" t="s">
        <v>73</v>
      </c>
      <c r="AY485" s="168" t="s">
        <v>236</v>
      </c>
    </row>
    <row r="486" spans="2:65" s="12" customFormat="1" ht="22.5">
      <c r="B486" s="151"/>
      <c r="D486" s="147" t="s">
        <v>247</v>
      </c>
      <c r="E486" s="152" t="s">
        <v>1</v>
      </c>
      <c r="F486" s="153" t="s">
        <v>912</v>
      </c>
      <c r="H486" s="154">
        <v>3185.07</v>
      </c>
      <c r="I486" s="155"/>
      <c r="L486" s="151"/>
      <c r="M486" s="156"/>
      <c r="T486" s="157"/>
      <c r="AT486" s="152" t="s">
        <v>247</v>
      </c>
      <c r="AU486" s="152" t="s">
        <v>253</v>
      </c>
      <c r="AV486" s="12" t="s">
        <v>83</v>
      </c>
      <c r="AW486" s="12" t="s">
        <v>30</v>
      </c>
      <c r="AX486" s="12" t="s">
        <v>73</v>
      </c>
      <c r="AY486" s="152" t="s">
        <v>236</v>
      </c>
    </row>
    <row r="487" spans="2:65" s="12" customFormat="1" ht="22.5">
      <c r="B487" s="151"/>
      <c r="D487" s="147" t="s">
        <v>247</v>
      </c>
      <c r="E487" s="152" t="s">
        <v>1</v>
      </c>
      <c r="F487" s="153" t="s">
        <v>913</v>
      </c>
      <c r="H487" s="154">
        <v>297.57</v>
      </c>
      <c r="I487" s="155"/>
      <c r="L487" s="151"/>
      <c r="M487" s="156"/>
      <c r="T487" s="157"/>
      <c r="AT487" s="152" t="s">
        <v>247</v>
      </c>
      <c r="AU487" s="152" t="s">
        <v>253</v>
      </c>
      <c r="AV487" s="12" t="s">
        <v>83</v>
      </c>
      <c r="AW487" s="12" t="s">
        <v>30</v>
      </c>
      <c r="AX487" s="12" t="s">
        <v>73</v>
      </c>
      <c r="AY487" s="152" t="s">
        <v>236</v>
      </c>
    </row>
    <row r="488" spans="2:65" s="12" customFormat="1" ht="22.5">
      <c r="B488" s="151"/>
      <c r="D488" s="147" t="s">
        <v>247</v>
      </c>
      <c r="E488" s="152" t="s">
        <v>1</v>
      </c>
      <c r="F488" s="153" t="s">
        <v>914</v>
      </c>
      <c r="H488" s="154">
        <v>2769.69</v>
      </c>
      <c r="I488" s="155"/>
      <c r="L488" s="151"/>
      <c r="M488" s="156"/>
      <c r="T488" s="157"/>
      <c r="AT488" s="152" t="s">
        <v>247</v>
      </c>
      <c r="AU488" s="152" t="s">
        <v>253</v>
      </c>
      <c r="AV488" s="12" t="s">
        <v>83</v>
      </c>
      <c r="AW488" s="12" t="s">
        <v>30</v>
      </c>
      <c r="AX488" s="12" t="s">
        <v>73</v>
      </c>
      <c r="AY488" s="152" t="s">
        <v>236</v>
      </c>
    </row>
    <row r="489" spans="2:65" s="12" customFormat="1" ht="22.5">
      <c r="B489" s="151"/>
      <c r="D489" s="147" t="s">
        <v>247</v>
      </c>
      <c r="E489" s="152" t="s">
        <v>1</v>
      </c>
      <c r="F489" s="153" t="s">
        <v>915</v>
      </c>
      <c r="H489" s="154">
        <v>3158.82</v>
      </c>
      <c r="I489" s="155"/>
      <c r="L489" s="151"/>
      <c r="M489" s="156"/>
      <c r="T489" s="157"/>
      <c r="AT489" s="152" t="s">
        <v>247</v>
      </c>
      <c r="AU489" s="152" t="s">
        <v>253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 ht="22.5">
      <c r="B490" s="151"/>
      <c r="D490" s="147" t="s">
        <v>247</v>
      </c>
      <c r="E490" s="152" t="s">
        <v>1</v>
      </c>
      <c r="F490" s="153" t="s">
        <v>916</v>
      </c>
      <c r="H490" s="154">
        <v>1518.37</v>
      </c>
      <c r="I490" s="155"/>
      <c r="L490" s="151"/>
      <c r="M490" s="156"/>
      <c r="T490" s="157"/>
      <c r="AT490" s="152" t="s">
        <v>247</v>
      </c>
      <c r="AU490" s="152" t="s">
        <v>253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 ht="22.5">
      <c r="B491" s="151"/>
      <c r="D491" s="147" t="s">
        <v>247</v>
      </c>
      <c r="E491" s="152" t="s">
        <v>1</v>
      </c>
      <c r="F491" s="153" t="s">
        <v>917</v>
      </c>
      <c r="H491" s="154">
        <v>1770.16</v>
      </c>
      <c r="I491" s="155"/>
      <c r="L491" s="151"/>
      <c r="M491" s="156"/>
      <c r="T491" s="157"/>
      <c r="AT491" s="152" t="s">
        <v>247</v>
      </c>
      <c r="AU491" s="152" t="s">
        <v>253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2" customFormat="1" ht="22.5">
      <c r="B492" s="151"/>
      <c r="D492" s="147" t="s">
        <v>247</v>
      </c>
      <c r="E492" s="152" t="s">
        <v>1</v>
      </c>
      <c r="F492" s="153" t="s">
        <v>918</v>
      </c>
      <c r="H492" s="154">
        <v>1343.587</v>
      </c>
      <c r="I492" s="155"/>
      <c r="L492" s="151"/>
      <c r="M492" s="156"/>
      <c r="T492" s="157"/>
      <c r="AT492" s="152" t="s">
        <v>247</v>
      </c>
      <c r="AU492" s="152" t="s">
        <v>253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2" customFormat="1" ht="22.5">
      <c r="B493" s="151"/>
      <c r="D493" s="147" t="s">
        <v>247</v>
      </c>
      <c r="E493" s="152" t="s">
        <v>1</v>
      </c>
      <c r="F493" s="153" t="s">
        <v>919</v>
      </c>
      <c r="H493" s="154">
        <v>1072.6099999999999</v>
      </c>
      <c r="I493" s="155"/>
      <c r="L493" s="151"/>
      <c r="M493" s="156"/>
      <c r="T493" s="157"/>
      <c r="AT493" s="152" t="s">
        <v>247</v>
      </c>
      <c r="AU493" s="152" t="s">
        <v>253</v>
      </c>
      <c r="AV493" s="12" t="s">
        <v>83</v>
      </c>
      <c r="AW493" s="12" t="s">
        <v>30</v>
      </c>
      <c r="AX493" s="12" t="s">
        <v>73</v>
      </c>
      <c r="AY493" s="152" t="s">
        <v>236</v>
      </c>
    </row>
    <row r="494" spans="2:65" s="12" customFormat="1" ht="22.5">
      <c r="B494" s="151"/>
      <c r="D494" s="147" t="s">
        <v>247</v>
      </c>
      <c r="E494" s="152" t="s">
        <v>1</v>
      </c>
      <c r="F494" s="153" t="s">
        <v>920</v>
      </c>
      <c r="H494" s="154">
        <v>4578.84</v>
      </c>
      <c r="I494" s="155"/>
      <c r="L494" s="151"/>
      <c r="M494" s="156"/>
      <c r="T494" s="157"/>
      <c r="AT494" s="152" t="s">
        <v>247</v>
      </c>
      <c r="AU494" s="152" t="s">
        <v>253</v>
      </c>
      <c r="AV494" s="12" t="s">
        <v>83</v>
      </c>
      <c r="AW494" s="12" t="s">
        <v>30</v>
      </c>
      <c r="AX494" s="12" t="s">
        <v>73</v>
      </c>
      <c r="AY494" s="152" t="s">
        <v>236</v>
      </c>
    </row>
    <row r="495" spans="2:65" s="12" customFormat="1" ht="22.5">
      <c r="B495" s="151"/>
      <c r="D495" s="147" t="s">
        <v>247</v>
      </c>
      <c r="E495" s="152" t="s">
        <v>1</v>
      </c>
      <c r="F495" s="153" t="s">
        <v>921</v>
      </c>
      <c r="H495" s="154">
        <v>2130.7020000000002</v>
      </c>
      <c r="I495" s="155"/>
      <c r="L495" s="151"/>
      <c r="M495" s="156"/>
      <c r="T495" s="157"/>
      <c r="AT495" s="152" t="s">
        <v>247</v>
      </c>
      <c r="AU495" s="152" t="s">
        <v>253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2" customFormat="1" ht="22.5">
      <c r="B496" s="151"/>
      <c r="D496" s="147" t="s">
        <v>247</v>
      </c>
      <c r="E496" s="152" t="s">
        <v>1</v>
      </c>
      <c r="F496" s="153" t="s">
        <v>922</v>
      </c>
      <c r="H496" s="154">
        <v>4157.4399999999996</v>
      </c>
      <c r="I496" s="155"/>
      <c r="L496" s="151"/>
      <c r="M496" s="156"/>
      <c r="T496" s="157"/>
      <c r="AT496" s="152" t="s">
        <v>247</v>
      </c>
      <c r="AU496" s="152" t="s">
        <v>253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2" customFormat="1" ht="22.5">
      <c r="B497" s="151"/>
      <c r="D497" s="147" t="s">
        <v>247</v>
      </c>
      <c r="E497" s="152" t="s">
        <v>1</v>
      </c>
      <c r="F497" s="153" t="s">
        <v>923</v>
      </c>
      <c r="H497" s="154">
        <v>8504.2440000000006</v>
      </c>
      <c r="I497" s="155"/>
      <c r="L497" s="151"/>
      <c r="M497" s="156"/>
      <c r="T497" s="157"/>
      <c r="AT497" s="152" t="s">
        <v>247</v>
      </c>
      <c r="AU497" s="152" t="s">
        <v>253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2" customFormat="1" ht="22.5">
      <c r="B498" s="151"/>
      <c r="D498" s="147" t="s">
        <v>247</v>
      </c>
      <c r="E498" s="152" t="s">
        <v>1</v>
      </c>
      <c r="F498" s="153" t="s">
        <v>924</v>
      </c>
      <c r="H498" s="154">
        <v>1289.925</v>
      </c>
      <c r="I498" s="155"/>
      <c r="L498" s="151"/>
      <c r="M498" s="156"/>
      <c r="T498" s="157"/>
      <c r="AT498" s="152" t="s">
        <v>247</v>
      </c>
      <c r="AU498" s="152" t="s">
        <v>253</v>
      </c>
      <c r="AV498" s="12" t="s">
        <v>83</v>
      </c>
      <c r="AW498" s="12" t="s">
        <v>30</v>
      </c>
      <c r="AX498" s="12" t="s">
        <v>73</v>
      </c>
      <c r="AY498" s="152" t="s">
        <v>236</v>
      </c>
    </row>
    <row r="499" spans="2:65" s="12" customFormat="1" ht="22.5">
      <c r="B499" s="151"/>
      <c r="D499" s="147" t="s">
        <v>247</v>
      </c>
      <c r="E499" s="152" t="s">
        <v>1</v>
      </c>
      <c r="F499" s="153" t="s">
        <v>925</v>
      </c>
      <c r="H499" s="154">
        <v>9312.7649999999994</v>
      </c>
      <c r="I499" s="155"/>
      <c r="L499" s="151"/>
      <c r="M499" s="156"/>
      <c r="T499" s="157"/>
      <c r="AT499" s="152" t="s">
        <v>247</v>
      </c>
      <c r="AU499" s="152" t="s">
        <v>253</v>
      </c>
      <c r="AV499" s="12" t="s">
        <v>83</v>
      </c>
      <c r="AW499" s="12" t="s">
        <v>30</v>
      </c>
      <c r="AX499" s="12" t="s">
        <v>73</v>
      </c>
      <c r="AY499" s="152" t="s">
        <v>236</v>
      </c>
    </row>
    <row r="500" spans="2:65" s="12" customFormat="1" ht="22.5">
      <c r="B500" s="151"/>
      <c r="D500" s="147" t="s">
        <v>247</v>
      </c>
      <c r="E500" s="152" t="s">
        <v>1</v>
      </c>
      <c r="F500" s="153" t="s">
        <v>926</v>
      </c>
      <c r="H500" s="154">
        <v>94.185000000000002</v>
      </c>
      <c r="I500" s="155"/>
      <c r="L500" s="151"/>
      <c r="M500" s="156"/>
      <c r="T500" s="157"/>
      <c r="AT500" s="152" t="s">
        <v>247</v>
      </c>
      <c r="AU500" s="152" t="s">
        <v>253</v>
      </c>
      <c r="AV500" s="12" t="s">
        <v>83</v>
      </c>
      <c r="AW500" s="12" t="s">
        <v>30</v>
      </c>
      <c r="AX500" s="12" t="s">
        <v>73</v>
      </c>
      <c r="AY500" s="152" t="s">
        <v>236</v>
      </c>
    </row>
    <row r="501" spans="2:65" s="12" customFormat="1" ht="22.5">
      <c r="B501" s="151"/>
      <c r="D501" s="147" t="s">
        <v>247</v>
      </c>
      <c r="E501" s="152" t="s">
        <v>1</v>
      </c>
      <c r="F501" s="153" t="s">
        <v>927</v>
      </c>
      <c r="H501" s="154">
        <v>421.01499999999999</v>
      </c>
      <c r="I501" s="155"/>
      <c r="L501" s="151"/>
      <c r="M501" s="156"/>
      <c r="T501" s="157"/>
      <c r="AT501" s="152" t="s">
        <v>247</v>
      </c>
      <c r="AU501" s="152" t="s">
        <v>253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5" customFormat="1" ht="11.25">
      <c r="B502" s="173"/>
      <c r="D502" s="147" t="s">
        <v>247</v>
      </c>
      <c r="E502" s="174" t="s">
        <v>1</v>
      </c>
      <c r="F502" s="175" t="s">
        <v>344</v>
      </c>
      <c r="H502" s="176">
        <v>45604.993000000002</v>
      </c>
      <c r="I502" s="177"/>
      <c r="L502" s="173"/>
      <c r="M502" s="178"/>
      <c r="T502" s="179"/>
      <c r="AT502" s="174" t="s">
        <v>247</v>
      </c>
      <c r="AU502" s="174" t="s">
        <v>253</v>
      </c>
      <c r="AV502" s="15" t="s">
        <v>258</v>
      </c>
      <c r="AW502" s="15" t="s">
        <v>30</v>
      </c>
      <c r="AX502" s="15" t="s">
        <v>81</v>
      </c>
      <c r="AY502" s="174" t="s">
        <v>236</v>
      </c>
    </row>
    <row r="503" spans="2:65" s="1" customFormat="1" ht="16.5" customHeight="1">
      <c r="B503" s="133"/>
      <c r="C503" s="134" t="s">
        <v>928</v>
      </c>
      <c r="D503" s="134" t="s">
        <v>239</v>
      </c>
      <c r="E503" s="135" t="s">
        <v>929</v>
      </c>
      <c r="F503" s="136" t="s">
        <v>930</v>
      </c>
      <c r="G503" s="137" t="s">
        <v>424</v>
      </c>
      <c r="H503" s="138">
        <v>616.63</v>
      </c>
      <c r="I503" s="139"/>
      <c r="J503" s="140">
        <f>ROUND(I503*H503,2)</f>
        <v>0</v>
      </c>
      <c r="K503" s="136" t="s">
        <v>243</v>
      </c>
      <c r="L503" s="33"/>
      <c r="M503" s="141" t="s">
        <v>1</v>
      </c>
      <c r="N503" s="142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258</v>
      </c>
      <c r="AT503" s="145" t="s">
        <v>239</v>
      </c>
      <c r="AU503" s="145" t="s">
        <v>253</v>
      </c>
      <c r="AY503" s="18" t="s">
        <v>236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258</v>
      </c>
      <c r="BM503" s="145" t="s">
        <v>931</v>
      </c>
    </row>
    <row r="504" spans="2:65" s="1" customFormat="1" ht="19.5">
      <c r="B504" s="33"/>
      <c r="D504" s="147" t="s">
        <v>246</v>
      </c>
      <c r="F504" s="148" t="s">
        <v>932</v>
      </c>
      <c r="I504" s="149"/>
      <c r="L504" s="33"/>
      <c r="M504" s="150"/>
      <c r="T504" s="57"/>
      <c r="AT504" s="18" t="s">
        <v>246</v>
      </c>
      <c r="AU504" s="18" t="s">
        <v>253</v>
      </c>
    </row>
    <row r="505" spans="2:65" s="14" customFormat="1" ht="11.25">
      <c r="B505" s="167"/>
      <c r="D505" s="147" t="s">
        <v>247</v>
      </c>
      <c r="E505" s="168" t="s">
        <v>1</v>
      </c>
      <c r="F505" s="169" t="s">
        <v>933</v>
      </c>
      <c r="H505" s="168" t="s">
        <v>1</v>
      </c>
      <c r="I505" s="170"/>
      <c r="L505" s="167"/>
      <c r="M505" s="171"/>
      <c r="T505" s="172"/>
      <c r="AT505" s="168" t="s">
        <v>247</v>
      </c>
      <c r="AU505" s="168" t="s">
        <v>253</v>
      </c>
      <c r="AV505" s="14" t="s">
        <v>81</v>
      </c>
      <c r="AW505" s="14" t="s">
        <v>30</v>
      </c>
      <c r="AX505" s="14" t="s">
        <v>73</v>
      </c>
      <c r="AY505" s="168" t="s">
        <v>236</v>
      </c>
    </row>
    <row r="506" spans="2:65" s="12" customFormat="1" ht="22.5">
      <c r="B506" s="151"/>
      <c r="D506" s="147" t="s">
        <v>247</v>
      </c>
      <c r="E506" s="152" t="s">
        <v>1</v>
      </c>
      <c r="F506" s="153" t="s">
        <v>934</v>
      </c>
      <c r="H506" s="154">
        <v>279.04000000000002</v>
      </c>
      <c r="I506" s="155"/>
      <c r="L506" s="151"/>
      <c r="M506" s="156"/>
      <c r="T506" s="157"/>
      <c r="AT506" s="152" t="s">
        <v>247</v>
      </c>
      <c r="AU506" s="152" t="s">
        <v>253</v>
      </c>
      <c r="AV506" s="12" t="s">
        <v>83</v>
      </c>
      <c r="AW506" s="12" t="s">
        <v>30</v>
      </c>
      <c r="AX506" s="12" t="s">
        <v>73</v>
      </c>
      <c r="AY506" s="152" t="s">
        <v>236</v>
      </c>
    </row>
    <row r="507" spans="2:65" s="12" customFormat="1" ht="33.75">
      <c r="B507" s="151"/>
      <c r="D507" s="147" t="s">
        <v>247</v>
      </c>
      <c r="E507" s="152" t="s">
        <v>1</v>
      </c>
      <c r="F507" s="153" t="s">
        <v>935</v>
      </c>
      <c r="H507" s="154">
        <v>337.59</v>
      </c>
      <c r="I507" s="155"/>
      <c r="L507" s="151"/>
      <c r="M507" s="156"/>
      <c r="T507" s="157"/>
      <c r="AT507" s="152" t="s">
        <v>247</v>
      </c>
      <c r="AU507" s="152" t="s">
        <v>253</v>
      </c>
      <c r="AV507" s="12" t="s">
        <v>83</v>
      </c>
      <c r="AW507" s="12" t="s">
        <v>30</v>
      </c>
      <c r="AX507" s="12" t="s">
        <v>73</v>
      </c>
      <c r="AY507" s="152" t="s">
        <v>236</v>
      </c>
    </row>
    <row r="508" spans="2:65" s="15" customFormat="1" ht="11.25">
      <c r="B508" s="173"/>
      <c r="D508" s="147" t="s">
        <v>247</v>
      </c>
      <c r="E508" s="174" t="s">
        <v>1</v>
      </c>
      <c r="F508" s="175" t="s">
        <v>344</v>
      </c>
      <c r="H508" s="176">
        <v>616.63</v>
      </c>
      <c r="I508" s="177"/>
      <c r="L508" s="173"/>
      <c r="M508" s="178"/>
      <c r="T508" s="179"/>
      <c r="AT508" s="174" t="s">
        <v>247</v>
      </c>
      <c r="AU508" s="174" t="s">
        <v>253</v>
      </c>
      <c r="AV508" s="15" t="s">
        <v>258</v>
      </c>
      <c r="AW508" s="15" t="s">
        <v>30</v>
      </c>
      <c r="AX508" s="15" t="s">
        <v>81</v>
      </c>
      <c r="AY508" s="174" t="s">
        <v>236</v>
      </c>
    </row>
    <row r="509" spans="2:65" s="1" customFormat="1" ht="24.2" customHeight="1">
      <c r="B509" s="133"/>
      <c r="C509" s="134" t="s">
        <v>936</v>
      </c>
      <c r="D509" s="134" t="s">
        <v>239</v>
      </c>
      <c r="E509" s="135" t="s">
        <v>937</v>
      </c>
      <c r="F509" s="136" t="s">
        <v>938</v>
      </c>
      <c r="G509" s="137" t="s">
        <v>424</v>
      </c>
      <c r="H509" s="138">
        <v>3699.78</v>
      </c>
      <c r="I509" s="139"/>
      <c r="J509" s="140">
        <f>ROUND(I509*H509,2)</f>
        <v>0</v>
      </c>
      <c r="K509" s="136" t="s">
        <v>243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258</v>
      </c>
      <c r="AT509" s="145" t="s">
        <v>239</v>
      </c>
      <c r="AU509" s="145" t="s">
        <v>253</v>
      </c>
      <c r="AY509" s="18" t="s">
        <v>236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258</v>
      </c>
      <c r="BM509" s="145" t="s">
        <v>939</v>
      </c>
    </row>
    <row r="510" spans="2:65" s="1" customFormat="1" ht="29.25">
      <c r="B510" s="33"/>
      <c r="D510" s="147" t="s">
        <v>246</v>
      </c>
      <c r="F510" s="148" t="s">
        <v>940</v>
      </c>
      <c r="I510" s="149"/>
      <c r="L510" s="33"/>
      <c r="M510" s="150"/>
      <c r="T510" s="57"/>
      <c r="AT510" s="18" t="s">
        <v>246</v>
      </c>
      <c r="AU510" s="18" t="s">
        <v>253</v>
      </c>
    </row>
    <row r="511" spans="2:65" s="14" customFormat="1" ht="22.5">
      <c r="B511" s="167"/>
      <c r="D511" s="147" t="s">
        <v>247</v>
      </c>
      <c r="E511" s="168" t="s">
        <v>1</v>
      </c>
      <c r="F511" s="169" t="s">
        <v>941</v>
      </c>
      <c r="H511" s="168" t="s">
        <v>1</v>
      </c>
      <c r="I511" s="170"/>
      <c r="L511" s="167"/>
      <c r="M511" s="171"/>
      <c r="T511" s="172"/>
      <c r="AT511" s="168" t="s">
        <v>247</v>
      </c>
      <c r="AU511" s="168" t="s">
        <v>253</v>
      </c>
      <c r="AV511" s="14" t="s">
        <v>81</v>
      </c>
      <c r="AW511" s="14" t="s">
        <v>30</v>
      </c>
      <c r="AX511" s="14" t="s">
        <v>73</v>
      </c>
      <c r="AY511" s="168" t="s">
        <v>236</v>
      </c>
    </row>
    <row r="512" spans="2:65" s="12" customFormat="1" ht="22.5">
      <c r="B512" s="151"/>
      <c r="D512" s="147" t="s">
        <v>247</v>
      </c>
      <c r="E512" s="152" t="s">
        <v>1</v>
      </c>
      <c r="F512" s="153" t="s">
        <v>934</v>
      </c>
      <c r="H512" s="154">
        <v>279.04000000000002</v>
      </c>
      <c r="I512" s="155"/>
      <c r="L512" s="151"/>
      <c r="M512" s="156"/>
      <c r="T512" s="157"/>
      <c r="AT512" s="152" t="s">
        <v>247</v>
      </c>
      <c r="AU512" s="152" t="s">
        <v>253</v>
      </c>
      <c r="AV512" s="12" t="s">
        <v>83</v>
      </c>
      <c r="AW512" s="12" t="s">
        <v>30</v>
      </c>
      <c r="AX512" s="12" t="s">
        <v>73</v>
      </c>
      <c r="AY512" s="152" t="s">
        <v>236</v>
      </c>
    </row>
    <row r="513" spans="2:65" s="12" customFormat="1" ht="33.75">
      <c r="B513" s="151"/>
      <c r="D513" s="147" t="s">
        <v>247</v>
      </c>
      <c r="E513" s="152" t="s">
        <v>1</v>
      </c>
      <c r="F513" s="153" t="s">
        <v>935</v>
      </c>
      <c r="H513" s="154">
        <v>337.59</v>
      </c>
      <c r="I513" s="155"/>
      <c r="L513" s="151"/>
      <c r="M513" s="156"/>
      <c r="T513" s="157"/>
      <c r="AT513" s="152" t="s">
        <v>247</v>
      </c>
      <c r="AU513" s="152" t="s">
        <v>253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5" customFormat="1" ht="11.25">
      <c r="B514" s="173"/>
      <c r="D514" s="147" t="s">
        <v>247</v>
      </c>
      <c r="E514" s="174" t="s">
        <v>1</v>
      </c>
      <c r="F514" s="175" t="s">
        <v>344</v>
      </c>
      <c r="H514" s="176">
        <v>616.63</v>
      </c>
      <c r="I514" s="177"/>
      <c r="L514" s="173"/>
      <c r="M514" s="178"/>
      <c r="T514" s="179"/>
      <c r="AT514" s="174" t="s">
        <v>247</v>
      </c>
      <c r="AU514" s="174" t="s">
        <v>253</v>
      </c>
      <c r="AV514" s="15" t="s">
        <v>258</v>
      </c>
      <c r="AW514" s="15" t="s">
        <v>30</v>
      </c>
      <c r="AX514" s="15" t="s">
        <v>81</v>
      </c>
      <c r="AY514" s="174" t="s">
        <v>236</v>
      </c>
    </row>
    <row r="515" spans="2:65" s="12" customFormat="1" ht="11.25">
      <c r="B515" s="151"/>
      <c r="D515" s="147" t="s">
        <v>247</v>
      </c>
      <c r="F515" s="153" t="s">
        <v>942</v>
      </c>
      <c r="H515" s="154">
        <v>3699.78</v>
      </c>
      <c r="I515" s="155"/>
      <c r="L515" s="151"/>
      <c r="M515" s="156"/>
      <c r="T515" s="157"/>
      <c r="AT515" s="152" t="s">
        <v>247</v>
      </c>
      <c r="AU515" s="152" t="s">
        <v>253</v>
      </c>
      <c r="AV515" s="12" t="s">
        <v>83</v>
      </c>
      <c r="AW515" s="12" t="s">
        <v>3</v>
      </c>
      <c r="AX515" s="12" t="s">
        <v>81</v>
      </c>
      <c r="AY515" s="152" t="s">
        <v>236</v>
      </c>
    </row>
    <row r="516" spans="2:65" s="1" customFormat="1" ht="24.2" customHeight="1">
      <c r="B516" s="133"/>
      <c r="C516" s="134" t="s">
        <v>943</v>
      </c>
      <c r="D516" s="134" t="s">
        <v>239</v>
      </c>
      <c r="E516" s="135" t="s">
        <v>442</v>
      </c>
      <c r="F516" s="136" t="s">
        <v>443</v>
      </c>
      <c r="G516" s="137" t="s">
        <v>424</v>
      </c>
      <c r="H516" s="138">
        <v>330.44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258</v>
      </c>
      <c r="AT516" s="145" t="s">
        <v>239</v>
      </c>
      <c r="AU516" s="145" t="s">
        <v>253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944</v>
      </c>
    </row>
    <row r="517" spans="2:65" s="1" customFormat="1" ht="11.25">
      <c r="B517" s="33"/>
      <c r="D517" s="147" t="s">
        <v>246</v>
      </c>
      <c r="F517" s="148" t="s">
        <v>445</v>
      </c>
      <c r="I517" s="149"/>
      <c r="L517" s="33"/>
      <c r="M517" s="150"/>
      <c r="T517" s="57"/>
      <c r="AT517" s="18" t="s">
        <v>246</v>
      </c>
      <c r="AU517" s="18" t="s">
        <v>253</v>
      </c>
    </row>
    <row r="518" spans="2:65" s="14" customFormat="1" ht="11.25">
      <c r="B518" s="167"/>
      <c r="D518" s="147" t="s">
        <v>247</v>
      </c>
      <c r="E518" s="168" t="s">
        <v>1</v>
      </c>
      <c r="F518" s="169" t="s">
        <v>945</v>
      </c>
      <c r="H518" s="168" t="s">
        <v>1</v>
      </c>
      <c r="I518" s="170"/>
      <c r="L518" s="167"/>
      <c r="M518" s="171"/>
      <c r="T518" s="172"/>
      <c r="AT518" s="168" t="s">
        <v>247</v>
      </c>
      <c r="AU518" s="168" t="s">
        <v>253</v>
      </c>
      <c r="AV518" s="14" t="s">
        <v>81</v>
      </c>
      <c r="AW518" s="14" t="s">
        <v>30</v>
      </c>
      <c r="AX518" s="14" t="s">
        <v>73</v>
      </c>
      <c r="AY518" s="168" t="s">
        <v>236</v>
      </c>
    </row>
    <row r="519" spans="2:65" s="12" customFormat="1" ht="22.5">
      <c r="B519" s="151"/>
      <c r="D519" s="147" t="s">
        <v>247</v>
      </c>
      <c r="E519" s="152" t="s">
        <v>1</v>
      </c>
      <c r="F519" s="153" t="s">
        <v>946</v>
      </c>
      <c r="H519" s="154">
        <v>167.86</v>
      </c>
      <c r="I519" s="155"/>
      <c r="L519" s="151"/>
      <c r="M519" s="156"/>
      <c r="T519" s="157"/>
      <c r="AT519" s="152" t="s">
        <v>247</v>
      </c>
      <c r="AU519" s="152" t="s">
        <v>253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2" customFormat="1" ht="33.75">
      <c r="B520" s="151"/>
      <c r="D520" s="147" t="s">
        <v>247</v>
      </c>
      <c r="E520" s="152" t="s">
        <v>1</v>
      </c>
      <c r="F520" s="153" t="s">
        <v>947</v>
      </c>
      <c r="H520" s="154">
        <v>79.86</v>
      </c>
      <c r="I520" s="155"/>
      <c r="L520" s="151"/>
      <c r="M520" s="156"/>
      <c r="T520" s="157"/>
      <c r="AT520" s="152" t="s">
        <v>247</v>
      </c>
      <c r="AU520" s="152" t="s">
        <v>253</v>
      </c>
      <c r="AV520" s="12" t="s">
        <v>83</v>
      </c>
      <c r="AW520" s="12" t="s">
        <v>30</v>
      </c>
      <c r="AX520" s="12" t="s">
        <v>73</v>
      </c>
      <c r="AY520" s="152" t="s">
        <v>236</v>
      </c>
    </row>
    <row r="521" spans="2:65" s="12" customFormat="1" ht="22.5">
      <c r="B521" s="151"/>
      <c r="D521" s="147" t="s">
        <v>247</v>
      </c>
      <c r="E521" s="152" t="s">
        <v>1</v>
      </c>
      <c r="F521" s="153" t="s">
        <v>948</v>
      </c>
      <c r="H521" s="154">
        <v>82.72</v>
      </c>
      <c r="I521" s="155"/>
      <c r="L521" s="151"/>
      <c r="M521" s="156"/>
      <c r="T521" s="157"/>
      <c r="AT521" s="152" t="s">
        <v>247</v>
      </c>
      <c r="AU521" s="152" t="s">
        <v>253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5" customFormat="1" ht="11.25">
      <c r="B522" s="173"/>
      <c r="D522" s="147" t="s">
        <v>247</v>
      </c>
      <c r="E522" s="174" t="s">
        <v>1</v>
      </c>
      <c r="F522" s="175" t="s">
        <v>344</v>
      </c>
      <c r="H522" s="176">
        <v>330.44</v>
      </c>
      <c r="I522" s="177"/>
      <c r="L522" s="173"/>
      <c r="M522" s="178"/>
      <c r="T522" s="179"/>
      <c r="AT522" s="174" t="s">
        <v>247</v>
      </c>
      <c r="AU522" s="174" t="s">
        <v>253</v>
      </c>
      <c r="AV522" s="15" t="s">
        <v>258</v>
      </c>
      <c r="AW522" s="15" t="s">
        <v>30</v>
      </c>
      <c r="AX522" s="15" t="s">
        <v>81</v>
      </c>
      <c r="AY522" s="174" t="s">
        <v>236</v>
      </c>
    </row>
    <row r="523" spans="2:65" s="1" customFormat="1" ht="24.2" customHeight="1">
      <c r="B523" s="133"/>
      <c r="C523" s="134" t="s">
        <v>949</v>
      </c>
      <c r="D523" s="134" t="s">
        <v>239</v>
      </c>
      <c r="E523" s="135" t="s">
        <v>950</v>
      </c>
      <c r="F523" s="136" t="s">
        <v>951</v>
      </c>
      <c r="G523" s="137" t="s">
        <v>424</v>
      </c>
      <c r="H523" s="138">
        <v>616.63</v>
      </c>
      <c r="I523" s="139"/>
      <c r="J523" s="140">
        <f>ROUND(I523*H523,2)</f>
        <v>0</v>
      </c>
      <c r="K523" s="136" t="s">
        <v>243</v>
      </c>
      <c r="L523" s="33"/>
      <c r="M523" s="141" t="s">
        <v>1</v>
      </c>
      <c r="N523" s="142" t="s">
        <v>38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258</v>
      </c>
      <c r="AT523" s="145" t="s">
        <v>239</v>
      </c>
      <c r="AU523" s="145" t="s">
        <v>253</v>
      </c>
      <c r="AY523" s="18" t="s">
        <v>236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258</v>
      </c>
      <c r="BM523" s="145" t="s">
        <v>952</v>
      </c>
    </row>
    <row r="524" spans="2:65" s="1" customFormat="1" ht="19.5">
      <c r="B524" s="33"/>
      <c r="D524" s="147" t="s">
        <v>246</v>
      </c>
      <c r="F524" s="148" t="s">
        <v>953</v>
      </c>
      <c r="I524" s="149"/>
      <c r="L524" s="33"/>
      <c r="M524" s="150"/>
      <c r="T524" s="57"/>
      <c r="AT524" s="18" t="s">
        <v>246</v>
      </c>
      <c r="AU524" s="18" t="s">
        <v>253</v>
      </c>
    </row>
    <row r="525" spans="2:65" s="14" customFormat="1" ht="22.5">
      <c r="B525" s="167"/>
      <c r="D525" s="147" t="s">
        <v>247</v>
      </c>
      <c r="E525" s="168" t="s">
        <v>1</v>
      </c>
      <c r="F525" s="169" t="s">
        <v>954</v>
      </c>
      <c r="H525" s="168" t="s">
        <v>1</v>
      </c>
      <c r="I525" s="170"/>
      <c r="L525" s="167"/>
      <c r="M525" s="171"/>
      <c r="T525" s="172"/>
      <c r="AT525" s="168" t="s">
        <v>247</v>
      </c>
      <c r="AU525" s="168" t="s">
        <v>253</v>
      </c>
      <c r="AV525" s="14" t="s">
        <v>81</v>
      </c>
      <c r="AW525" s="14" t="s">
        <v>30</v>
      </c>
      <c r="AX525" s="14" t="s">
        <v>73</v>
      </c>
      <c r="AY525" s="168" t="s">
        <v>236</v>
      </c>
    </row>
    <row r="526" spans="2:65" s="12" customFormat="1" ht="22.5">
      <c r="B526" s="151"/>
      <c r="D526" s="147" t="s">
        <v>247</v>
      </c>
      <c r="E526" s="152" t="s">
        <v>1</v>
      </c>
      <c r="F526" s="153" t="s">
        <v>934</v>
      </c>
      <c r="H526" s="154">
        <v>279.04000000000002</v>
      </c>
      <c r="I526" s="155"/>
      <c r="L526" s="151"/>
      <c r="M526" s="156"/>
      <c r="T526" s="157"/>
      <c r="AT526" s="152" t="s">
        <v>247</v>
      </c>
      <c r="AU526" s="152" t="s">
        <v>253</v>
      </c>
      <c r="AV526" s="12" t="s">
        <v>83</v>
      </c>
      <c r="AW526" s="12" t="s">
        <v>30</v>
      </c>
      <c r="AX526" s="12" t="s">
        <v>73</v>
      </c>
      <c r="AY526" s="152" t="s">
        <v>236</v>
      </c>
    </row>
    <row r="527" spans="2:65" s="12" customFormat="1" ht="33.75">
      <c r="B527" s="151"/>
      <c r="D527" s="147" t="s">
        <v>247</v>
      </c>
      <c r="E527" s="152" t="s">
        <v>1</v>
      </c>
      <c r="F527" s="153" t="s">
        <v>935</v>
      </c>
      <c r="H527" s="154">
        <v>337.59</v>
      </c>
      <c r="I527" s="155"/>
      <c r="L527" s="151"/>
      <c r="M527" s="156"/>
      <c r="T527" s="157"/>
      <c r="AT527" s="152" t="s">
        <v>247</v>
      </c>
      <c r="AU527" s="152" t="s">
        <v>253</v>
      </c>
      <c r="AV527" s="12" t="s">
        <v>83</v>
      </c>
      <c r="AW527" s="12" t="s">
        <v>30</v>
      </c>
      <c r="AX527" s="12" t="s">
        <v>73</v>
      </c>
      <c r="AY527" s="152" t="s">
        <v>236</v>
      </c>
    </row>
    <row r="528" spans="2:65" s="15" customFormat="1" ht="11.25">
      <c r="B528" s="173"/>
      <c r="D528" s="147" t="s">
        <v>247</v>
      </c>
      <c r="E528" s="174" t="s">
        <v>1</v>
      </c>
      <c r="F528" s="175" t="s">
        <v>344</v>
      </c>
      <c r="H528" s="176">
        <v>616.63</v>
      </c>
      <c r="I528" s="177"/>
      <c r="L528" s="173"/>
      <c r="M528" s="178"/>
      <c r="T528" s="179"/>
      <c r="AT528" s="174" t="s">
        <v>247</v>
      </c>
      <c r="AU528" s="174" t="s">
        <v>253</v>
      </c>
      <c r="AV528" s="15" t="s">
        <v>258</v>
      </c>
      <c r="AW528" s="15" t="s">
        <v>30</v>
      </c>
      <c r="AX528" s="15" t="s">
        <v>81</v>
      </c>
      <c r="AY528" s="174" t="s">
        <v>236</v>
      </c>
    </row>
    <row r="529" spans="2:65" s="1" customFormat="1" ht="33" customHeight="1">
      <c r="B529" s="133"/>
      <c r="C529" s="134" t="s">
        <v>955</v>
      </c>
      <c r="D529" s="134" t="s">
        <v>239</v>
      </c>
      <c r="E529" s="135" t="s">
        <v>956</v>
      </c>
      <c r="F529" s="136" t="s">
        <v>957</v>
      </c>
      <c r="G529" s="137" t="s">
        <v>424</v>
      </c>
      <c r="H529" s="138">
        <v>4250.9430000000002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253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958</v>
      </c>
    </row>
    <row r="530" spans="2:65" s="1" customFormat="1" ht="29.25">
      <c r="B530" s="33"/>
      <c r="D530" s="147" t="s">
        <v>246</v>
      </c>
      <c r="F530" s="148" t="s">
        <v>959</v>
      </c>
      <c r="I530" s="149"/>
      <c r="L530" s="33"/>
      <c r="M530" s="150"/>
      <c r="T530" s="57"/>
      <c r="AT530" s="18" t="s">
        <v>246</v>
      </c>
      <c r="AU530" s="18" t="s">
        <v>253</v>
      </c>
    </row>
    <row r="531" spans="2:65" s="12" customFormat="1" ht="22.5">
      <c r="B531" s="151"/>
      <c r="D531" s="147" t="s">
        <v>247</v>
      </c>
      <c r="E531" s="152" t="s">
        <v>1</v>
      </c>
      <c r="F531" s="153" t="s">
        <v>903</v>
      </c>
      <c r="H531" s="154">
        <v>153.22999999999999</v>
      </c>
      <c r="I531" s="155"/>
      <c r="L531" s="151"/>
      <c r="M531" s="156"/>
      <c r="T531" s="157"/>
      <c r="AT531" s="152" t="s">
        <v>247</v>
      </c>
      <c r="AU531" s="152" t="s">
        <v>253</v>
      </c>
      <c r="AV531" s="12" t="s">
        <v>83</v>
      </c>
      <c r="AW531" s="12" t="s">
        <v>30</v>
      </c>
      <c r="AX531" s="12" t="s">
        <v>73</v>
      </c>
      <c r="AY531" s="152" t="s">
        <v>236</v>
      </c>
    </row>
    <row r="532" spans="2:65" s="12" customFormat="1" ht="22.5">
      <c r="B532" s="151"/>
      <c r="D532" s="147" t="s">
        <v>247</v>
      </c>
      <c r="E532" s="152" t="s">
        <v>1</v>
      </c>
      <c r="F532" s="153" t="s">
        <v>904</v>
      </c>
      <c r="H532" s="154">
        <v>654.12</v>
      </c>
      <c r="I532" s="155"/>
      <c r="L532" s="151"/>
      <c r="M532" s="156"/>
      <c r="T532" s="157"/>
      <c r="AT532" s="152" t="s">
        <v>247</v>
      </c>
      <c r="AU532" s="152" t="s">
        <v>253</v>
      </c>
      <c r="AV532" s="12" t="s">
        <v>83</v>
      </c>
      <c r="AW532" s="12" t="s">
        <v>30</v>
      </c>
      <c r="AX532" s="12" t="s">
        <v>73</v>
      </c>
      <c r="AY532" s="152" t="s">
        <v>236</v>
      </c>
    </row>
    <row r="533" spans="2:65" s="12" customFormat="1" ht="22.5">
      <c r="B533" s="151"/>
      <c r="D533" s="147" t="s">
        <v>247</v>
      </c>
      <c r="E533" s="152" t="s">
        <v>1</v>
      </c>
      <c r="F533" s="153" t="s">
        <v>905</v>
      </c>
      <c r="H533" s="154">
        <v>304.38600000000002</v>
      </c>
      <c r="I533" s="155"/>
      <c r="L533" s="151"/>
      <c r="M533" s="156"/>
      <c r="T533" s="157"/>
      <c r="AT533" s="152" t="s">
        <v>247</v>
      </c>
      <c r="AU533" s="152" t="s">
        <v>253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2" customFormat="1" ht="22.5">
      <c r="B534" s="151"/>
      <c r="D534" s="147" t="s">
        <v>247</v>
      </c>
      <c r="E534" s="152" t="s">
        <v>1</v>
      </c>
      <c r="F534" s="153" t="s">
        <v>906</v>
      </c>
      <c r="H534" s="154">
        <v>593.91999999999996</v>
      </c>
      <c r="I534" s="155"/>
      <c r="L534" s="151"/>
      <c r="M534" s="156"/>
      <c r="T534" s="157"/>
      <c r="AT534" s="152" t="s">
        <v>247</v>
      </c>
      <c r="AU534" s="152" t="s">
        <v>253</v>
      </c>
      <c r="AV534" s="12" t="s">
        <v>83</v>
      </c>
      <c r="AW534" s="12" t="s">
        <v>30</v>
      </c>
      <c r="AX534" s="12" t="s">
        <v>73</v>
      </c>
      <c r="AY534" s="152" t="s">
        <v>236</v>
      </c>
    </row>
    <row r="535" spans="2:65" s="12" customFormat="1" ht="22.5">
      <c r="B535" s="151"/>
      <c r="D535" s="147" t="s">
        <v>247</v>
      </c>
      <c r="E535" s="152" t="s">
        <v>1</v>
      </c>
      <c r="F535" s="153" t="s">
        <v>907</v>
      </c>
      <c r="H535" s="154">
        <v>1214.8920000000001</v>
      </c>
      <c r="I535" s="155"/>
      <c r="L535" s="151"/>
      <c r="M535" s="156"/>
      <c r="T535" s="157"/>
      <c r="AT535" s="152" t="s">
        <v>247</v>
      </c>
      <c r="AU535" s="152" t="s">
        <v>253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2" customFormat="1" ht="22.5">
      <c r="B536" s="151"/>
      <c r="D536" s="147" t="s">
        <v>247</v>
      </c>
      <c r="E536" s="152" t="s">
        <v>1</v>
      </c>
      <c r="F536" s="153" t="s">
        <v>908</v>
      </c>
      <c r="H536" s="154">
        <v>1330.395</v>
      </c>
      <c r="I536" s="155"/>
      <c r="L536" s="151"/>
      <c r="M536" s="156"/>
      <c r="T536" s="157"/>
      <c r="AT536" s="152" t="s">
        <v>247</v>
      </c>
      <c r="AU536" s="152" t="s">
        <v>253</v>
      </c>
      <c r="AV536" s="12" t="s">
        <v>83</v>
      </c>
      <c r="AW536" s="12" t="s">
        <v>30</v>
      </c>
      <c r="AX536" s="12" t="s">
        <v>73</v>
      </c>
      <c r="AY536" s="152" t="s">
        <v>236</v>
      </c>
    </row>
    <row r="537" spans="2:65" s="15" customFormat="1" ht="11.25">
      <c r="B537" s="173"/>
      <c r="D537" s="147" t="s">
        <v>247</v>
      </c>
      <c r="E537" s="174" t="s">
        <v>1</v>
      </c>
      <c r="F537" s="175" t="s">
        <v>344</v>
      </c>
      <c r="H537" s="176">
        <v>4250.9430000000002</v>
      </c>
      <c r="I537" s="177"/>
      <c r="L537" s="173"/>
      <c r="M537" s="178"/>
      <c r="T537" s="179"/>
      <c r="AT537" s="174" t="s">
        <v>247</v>
      </c>
      <c r="AU537" s="174" t="s">
        <v>253</v>
      </c>
      <c r="AV537" s="15" t="s">
        <v>258</v>
      </c>
      <c r="AW537" s="15" t="s">
        <v>30</v>
      </c>
      <c r="AX537" s="15" t="s">
        <v>81</v>
      </c>
      <c r="AY537" s="174" t="s">
        <v>236</v>
      </c>
    </row>
    <row r="538" spans="2:65" s="1" customFormat="1" ht="24.2" customHeight="1">
      <c r="B538" s="133"/>
      <c r="C538" s="134" t="s">
        <v>960</v>
      </c>
      <c r="D538" s="134" t="s">
        <v>239</v>
      </c>
      <c r="E538" s="135" t="s">
        <v>961</v>
      </c>
      <c r="F538" s="136" t="s">
        <v>962</v>
      </c>
      <c r="G538" s="137" t="s">
        <v>424</v>
      </c>
      <c r="H538" s="138">
        <v>2006.181</v>
      </c>
      <c r="I538" s="139"/>
      <c r="J538" s="140">
        <f>ROUND(I538*H538,2)</f>
        <v>0</v>
      </c>
      <c r="K538" s="136" t="s">
        <v>243</v>
      </c>
      <c r="L538" s="33"/>
      <c r="M538" s="141" t="s">
        <v>1</v>
      </c>
      <c r="N538" s="142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258</v>
      </c>
      <c r="AT538" s="145" t="s">
        <v>239</v>
      </c>
      <c r="AU538" s="145" t="s">
        <v>253</v>
      </c>
      <c r="AY538" s="18" t="s">
        <v>236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258</v>
      </c>
      <c r="BM538" s="145" t="s">
        <v>963</v>
      </c>
    </row>
    <row r="539" spans="2:65" s="1" customFormat="1" ht="29.25">
      <c r="B539" s="33"/>
      <c r="D539" s="147" t="s">
        <v>246</v>
      </c>
      <c r="F539" s="148" t="s">
        <v>964</v>
      </c>
      <c r="I539" s="149"/>
      <c r="L539" s="33"/>
      <c r="M539" s="150"/>
      <c r="T539" s="57"/>
      <c r="AT539" s="18" t="s">
        <v>246</v>
      </c>
      <c r="AU539" s="18" t="s">
        <v>253</v>
      </c>
    </row>
    <row r="540" spans="2:65" s="12" customFormat="1" ht="22.5">
      <c r="B540" s="151"/>
      <c r="D540" s="147" t="s">
        <v>247</v>
      </c>
      <c r="E540" s="152" t="s">
        <v>1</v>
      </c>
      <c r="F540" s="153" t="s">
        <v>896</v>
      </c>
      <c r="H540" s="154">
        <v>455.01</v>
      </c>
      <c r="I540" s="155"/>
      <c r="L540" s="151"/>
      <c r="M540" s="156"/>
      <c r="T540" s="157"/>
      <c r="AT540" s="152" t="s">
        <v>247</v>
      </c>
      <c r="AU540" s="152" t="s">
        <v>253</v>
      </c>
      <c r="AV540" s="12" t="s">
        <v>83</v>
      </c>
      <c r="AW540" s="12" t="s">
        <v>30</v>
      </c>
      <c r="AX540" s="12" t="s">
        <v>73</v>
      </c>
      <c r="AY540" s="152" t="s">
        <v>236</v>
      </c>
    </row>
    <row r="541" spans="2:65" s="12" customFormat="1" ht="22.5">
      <c r="B541" s="151"/>
      <c r="D541" s="147" t="s">
        <v>247</v>
      </c>
      <c r="E541" s="152" t="s">
        <v>1</v>
      </c>
      <c r="F541" s="153" t="s">
        <v>897</v>
      </c>
      <c r="H541" s="154">
        <v>42.51</v>
      </c>
      <c r="I541" s="155"/>
      <c r="L541" s="151"/>
      <c r="M541" s="156"/>
      <c r="T541" s="157"/>
      <c r="AT541" s="152" t="s">
        <v>247</v>
      </c>
      <c r="AU541" s="152" t="s">
        <v>253</v>
      </c>
      <c r="AV541" s="12" t="s">
        <v>83</v>
      </c>
      <c r="AW541" s="12" t="s">
        <v>30</v>
      </c>
      <c r="AX541" s="12" t="s">
        <v>73</v>
      </c>
      <c r="AY541" s="152" t="s">
        <v>236</v>
      </c>
    </row>
    <row r="542" spans="2:65" s="12" customFormat="1" ht="22.5">
      <c r="B542" s="151"/>
      <c r="D542" s="147" t="s">
        <v>247</v>
      </c>
      <c r="E542" s="152" t="s">
        <v>1</v>
      </c>
      <c r="F542" s="153" t="s">
        <v>898</v>
      </c>
      <c r="H542" s="154">
        <v>395.67</v>
      </c>
      <c r="I542" s="155"/>
      <c r="L542" s="151"/>
      <c r="M542" s="156"/>
      <c r="T542" s="157"/>
      <c r="AT542" s="152" t="s">
        <v>247</v>
      </c>
      <c r="AU542" s="152" t="s">
        <v>253</v>
      </c>
      <c r="AV542" s="12" t="s">
        <v>83</v>
      </c>
      <c r="AW542" s="12" t="s">
        <v>30</v>
      </c>
      <c r="AX542" s="12" t="s">
        <v>73</v>
      </c>
      <c r="AY542" s="152" t="s">
        <v>236</v>
      </c>
    </row>
    <row r="543" spans="2:65" s="12" customFormat="1" ht="22.5">
      <c r="B543" s="151"/>
      <c r="D543" s="147" t="s">
        <v>247</v>
      </c>
      <c r="E543" s="152" t="s">
        <v>1</v>
      </c>
      <c r="F543" s="153" t="s">
        <v>899</v>
      </c>
      <c r="H543" s="154">
        <v>451.26</v>
      </c>
      <c r="I543" s="155"/>
      <c r="L543" s="151"/>
      <c r="M543" s="156"/>
      <c r="T543" s="157"/>
      <c r="AT543" s="152" t="s">
        <v>247</v>
      </c>
      <c r="AU543" s="152" t="s">
        <v>253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2" customFormat="1" ht="22.5">
      <c r="B544" s="151"/>
      <c r="D544" s="147" t="s">
        <v>247</v>
      </c>
      <c r="E544" s="152" t="s">
        <v>1</v>
      </c>
      <c r="F544" s="153" t="s">
        <v>900</v>
      </c>
      <c r="H544" s="154">
        <v>216.91</v>
      </c>
      <c r="I544" s="155"/>
      <c r="L544" s="151"/>
      <c r="M544" s="156"/>
      <c r="T544" s="157"/>
      <c r="AT544" s="152" t="s">
        <v>247</v>
      </c>
      <c r="AU544" s="152" t="s">
        <v>253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2" customFormat="1" ht="22.5">
      <c r="B545" s="151"/>
      <c r="D545" s="147" t="s">
        <v>247</v>
      </c>
      <c r="E545" s="152" t="s">
        <v>1</v>
      </c>
      <c r="F545" s="153" t="s">
        <v>901</v>
      </c>
      <c r="H545" s="154">
        <v>252.88</v>
      </c>
      <c r="I545" s="155"/>
      <c r="L545" s="151"/>
      <c r="M545" s="156"/>
      <c r="T545" s="157"/>
      <c r="AT545" s="152" t="s">
        <v>247</v>
      </c>
      <c r="AU545" s="152" t="s">
        <v>253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2" customFormat="1" ht="22.5">
      <c r="B546" s="151"/>
      <c r="D546" s="147" t="s">
        <v>247</v>
      </c>
      <c r="E546" s="152" t="s">
        <v>1</v>
      </c>
      <c r="F546" s="153" t="s">
        <v>902</v>
      </c>
      <c r="H546" s="154">
        <v>191.941</v>
      </c>
      <c r="I546" s="155"/>
      <c r="L546" s="151"/>
      <c r="M546" s="156"/>
      <c r="T546" s="157"/>
      <c r="AT546" s="152" t="s">
        <v>247</v>
      </c>
      <c r="AU546" s="152" t="s">
        <v>253</v>
      </c>
      <c r="AV546" s="12" t="s">
        <v>83</v>
      </c>
      <c r="AW546" s="12" t="s">
        <v>30</v>
      </c>
      <c r="AX546" s="12" t="s">
        <v>73</v>
      </c>
      <c r="AY546" s="152" t="s">
        <v>236</v>
      </c>
    </row>
    <row r="547" spans="2:65" s="15" customFormat="1" ht="11.25">
      <c r="B547" s="173"/>
      <c r="D547" s="147" t="s">
        <v>247</v>
      </c>
      <c r="E547" s="174" t="s">
        <v>1</v>
      </c>
      <c r="F547" s="175" t="s">
        <v>344</v>
      </c>
      <c r="H547" s="176">
        <v>2006.181</v>
      </c>
      <c r="I547" s="177"/>
      <c r="L547" s="173"/>
      <c r="M547" s="178"/>
      <c r="T547" s="179"/>
      <c r="AT547" s="174" t="s">
        <v>247</v>
      </c>
      <c r="AU547" s="174" t="s">
        <v>253</v>
      </c>
      <c r="AV547" s="15" t="s">
        <v>258</v>
      </c>
      <c r="AW547" s="15" t="s">
        <v>30</v>
      </c>
      <c r="AX547" s="15" t="s">
        <v>81</v>
      </c>
      <c r="AY547" s="174" t="s">
        <v>236</v>
      </c>
    </row>
    <row r="548" spans="2:65" s="11" customFormat="1" ht="22.9" customHeight="1">
      <c r="B548" s="121"/>
      <c r="D548" s="122" t="s">
        <v>72</v>
      </c>
      <c r="E548" s="131" t="s">
        <v>965</v>
      </c>
      <c r="F548" s="131" t="s">
        <v>966</v>
      </c>
      <c r="I548" s="124"/>
      <c r="J548" s="132">
        <f>BK548</f>
        <v>0</v>
      </c>
      <c r="L548" s="121"/>
      <c r="M548" s="126"/>
      <c r="P548" s="127">
        <f>SUM(P549:P550)</f>
        <v>0</v>
      </c>
      <c r="R548" s="127">
        <f>SUM(R549:R550)</f>
        <v>0</v>
      </c>
      <c r="T548" s="128">
        <f>SUM(T549:T550)</f>
        <v>0</v>
      </c>
      <c r="AR548" s="122" t="s">
        <v>258</v>
      </c>
      <c r="AT548" s="129" t="s">
        <v>72</v>
      </c>
      <c r="AU548" s="129" t="s">
        <v>81</v>
      </c>
      <c r="AY548" s="122" t="s">
        <v>236</v>
      </c>
      <c r="BK548" s="130">
        <f>SUM(BK549:BK550)</f>
        <v>0</v>
      </c>
    </row>
    <row r="549" spans="2:65" s="1" customFormat="1" ht="24.2" customHeight="1">
      <c r="B549" s="133"/>
      <c r="C549" s="134" t="s">
        <v>967</v>
      </c>
      <c r="D549" s="134" t="s">
        <v>239</v>
      </c>
      <c r="E549" s="135" t="s">
        <v>968</v>
      </c>
      <c r="F549" s="136" t="s">
        <v>969</v>
      </c>
      <c r="G549" s="137" t="s">
        <v>424</v>
      </c>
      <c r="H549" s="138">
        <v>1658.1869999999999</v>
      </c>
      <c r="I549" s="139"/>
      <c r="J549" s="140">
        <f>ROUND(I549*H549,2)</f>
        <v>0</v>
      </c>
      <c r="K549" s="136" t="s">
        <v>1</v>
      </c>
      <c r="L549" s="33"/>
      <c r="M549" s="141" t="s">
        <v>1</v>
      </c>
      <c r="N549" s="142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468</v>
      </c>
      <c r="AT549" s="145" t="s">
        <v>239</v>
      </c>
      <c r="AU549" s="145" t="s">
        <v>83</v>
      </c>
      <c r="AY549" s="18" t="s">
        <v>236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468</v>
      </c>
      <c r="BM549" s="145" t="s">
        <v>970</v>
      </c>
    </row>
    <row r="550" spans="2:65" s="1" customFormat="1" ht="19.5">
      <c r="B550" s="33"/>
      <c r="D550" s="147" t="s">
        <v>246</v>
      </c>
      <c r="F550" s="148" t="s">
        <v>971</v>
      </c>
      <c r="I550" s="149"/>
      <c r="L550" s="33"/>
      <c r="M550" s="195"/>
      <c r="N550" s="196"/>
      <c r="O550" s="196"/>
      <c r="P550" s="196"/>
      <c r="Q550" s="196"/>
      <c r="R550" s="196"/>
      <c r="S550" s="196"/>
      <c r="T550" s="197"/>
      <c r="AT550" s="18" t="s">
        <v>246</v>
      </c>
      <c r="AU550" s="18" t="s">
        <v>83</v>
      </c>
    </row>
    <row r="551" spans="2:65" s="1" customFormat="1" ht="6.95" customHeight="1">
      <c r="B551" s="45"/>
      <c r="C551" s="46"/>
      <c r="D551" s="46"/>
      <c r="E551" s="46"/>
      <c r="F551" s="46"/>
      <c r="G551" s="46"/>
      <c r="H551" s="46"/>
      <c r="I551" s="46"/>
      <c r="J551" s="46"/>
      <c r="K551" s="46"/>
      <c r="L551" s="33"/>
    </row>
  </sheetData>
  <autoFilter ref="C124:K550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34"/>
  <sheetViews>
    <sheetView showGridLines="0" tabSelected="1" topLeftCell="A507" workbookViewId="0">
      <selection activeCell="G416" sqref="G41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92</v>
      </c>
      <c r="AZ2" s="193" t="s">
        <v>972</v>
      </c>
      <c r="BA2" s="193" t="s">
        <v>973</v>
      </c>
      <c r="BB2" s="193" t="s">
        <v>1</v>
      </c>
      <c r="BC2" s="193" t="s">
        <v>974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975</v>
      </c>
      <c r="BA3" s="193" t="s">
        <v>976</v>
      </c>
      <c r="BB3" s="193" t="s">
        <v>1</v>
      </c>
      <c r="BC3" s="193" t="s">
        <v>977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978</v>
      </c>
      <c r="BA4" s="193" t="s">
        <v>979</v>
      </c>
      <c r="BB4" s="193" t="s">
        <v>1</v>
      </c>
      <c r="BC4" s="193" t="s">
        <v>980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53" t="s">
        <v>981</v>
      </c>
      <c r="F9" s="258"/>
      <c r="G9" s="258"/>
      <c r="H9" s="25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ROUND((SUM(BE122:BE533)),  2)</f>
        <v>0</v>
      </c>
      <c r="I33" s="93">
        <v>0.21</v>
      </c>
      <c r="J33" s="92">
        <f>ROUND(((SUM(BE122:BE533))*I33),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ROUND((SUM(BF122:BF533)),  2)</f>
        <v>0</v>
      </c>
      <c r="I34" s="93">
        <v>0.15</v>
      </c>
      <c r="J34" s="92">
        <f>ROUND(((SUM(BF122:BF533))*I34),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ROUND((SUM(BG122:BG533)),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ROUND((SUM(BH122:BH533)),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ROUND((SUM(BI122:BI533)),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102 - Chodníky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J255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J416</f>
        <v>0</v>
      </c>
      <c r="L100" s="109"/>
    </row>
    <row r="101" spans="2:12" s="9" customFormat="1" ht="19.899999999999999" customHeight="1">
      <c r="B101" s="109"/>
      <c r="D101" s="110" t="s">
        <v>355</v>
      </c>
      <c r="E101" s="111"/>
      <c r="F101" s="111"/>
      <c r="G101" s="111"/>
      <c r="H101" s="111"/>
      <c r="I101" s="111"/>
      <c r="J101" s="112">
        <f>J464</f>
        <v>0</v>
      </c>
      <c r="L101" s="109"/>
    </row>
    <row r="102" spans="2:12" s="9" customFormat="1" ht="19.899999999999999" customHeight="1">
      <c r="B102" s="109"/>
      <c r="D102" s="110" t="s">
        <v>464</v>
      </c>
      <c r="E102" s="111"/>
      <c r="F102" s="111"/>
      <c r="G102" s="111"/>
      <c r="H102" s="111"/>
      <c r="I102" s="111"/>
      <c r="J102" s="112">
        <f>J531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6" t="str">
        <f>E7</f>
        <v>Rekonstrukce Údolní od Husovy po Úvoz</v>
      </c>
      <c r="F112" s="257"/>
      <c r="G112" s="257"/>
      <c r="H112" s="257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53" t="str">
        <f>E9</f>
        <v>SO 102 - Chodníky</v>
      </c>
      <c r="F114" s="258"/>
      <c r="G114" s="258"/>
      <c r="H114" s="258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2206.42105898</v>
      </c>
      <c r="S122" s="54"/>
      <c r="T122" s="119">
        <f>T123</f>
        <v>4551.0952500000012</v>
      </c>
      <c r="AT122" s="18" t="s">
        <v>72</v>
      </c>
      <c r="AU122" s="18" t="s">
        <v>211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356</v>
      </c>
      <c r="F123" s="123" t="s">
        <v>357</v>
      </c>
      <c r="I123" s="124"/>
      <c r="J123" s="125">
        <f>BK123</f>
        <v>0</v>
      </c>
      <c r="L123" s="121"/>
      <c r="M123" s="126"/>
      <c r="P123" s="127">
        <f>P124+P255+P416+P464+P531</f>
        <v>0</v>
      </c>
      <c r="R123" s="127">
        <f>R124+R255+R416+R464+R531</f>
        <v>2206.42105898</v>
      </c>
      <c r="T123" s="128">
        <f>T124+T255+T416+T464+T531</f>
        <v>4551.0952500000012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BK124+BK255+BK416+BK464+BK531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358</v>
      </c>
      <c r="I124" s="124"/>
      <c r="J124" s="132">
        <f>BK124</f>
        <v>0</v>
      </c>
      <c r="L124" s="121"/>
      <c r="M124" s="126"/>
      <c r="P124" s="127">
        <f>SUM(P125:P254)</f>
        <v>0</v>
      </c>
      <c r="R124" s="127">
        <f>SUM(R125:R254)</f>
        <v>95.485585000000015</v>
      </c>
      <c r="T124" s="128">
        <f>SUM(T125:T254)</f>
        <v>4547.3450000000012</v>
      </c>
      <c r="AR124" s="122" t="s">
        <v>81</v>
      </c>
      <c r="AT124" s="129" t="s">
        <v>72</v>
      </c>
      <c r="AU124" s="129" t="s">
        <v>81</v>
      </c>
      <c r="AY124" s="122" t="s">
        <v>236</v>
      </c>
      <c r="BK124" s="130">
        <f>SUM(BK125:BK254)</f>
        <v>0</v>
      </c>
    </row>
    <row r="125" spans="2:65" s="1" customFormat="1" ht="33" customHeight="1">
      <c r="B125" s="133"/>
      <c r="C125" s="134" t="s">
        <v>81</v>
      </c>
      <c r="D125" s="134" t="s">
        <v>239</v>
      </c>
      <c r="E125" s="135" t="s">
        <v>982</v>
      </c>
      <c r="F125" s="136" t="s">
        <v>983</v>
      </c>
      <c r="G125" s="137" t="s">
        <v>467</v>
      </c>
      <c r="H125" s="138">
        <v>752</v>
      </c>
      <c r="I125" s="139"/>
      <c r="J125" s="140">
        <f>ROUND(I125*H125,2)</f>
        <v>0</v>
      </c>
      <c r="K125" s="136" t="s">
        <v>243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0.255</v>
      </c>
      <c r="T125" s="144">
        <f>S125*H125</f>
        <v>191.76</v>
      </c>
      <c r="AR125" s="145" t="s">
        <v>258</v>
      </c>
      <c r="AT125" s="145" t="s">
        <v>239</v>
      </c>
      <c r="AU125" s="145" t="s">
        <v>83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984</v>
      </c>
    </row>
    <row r="126" spans="2:65" s="1" customFormat="1" ht="48.75">
      <c r="B126" s="33"/>
      <c r="D126" s="147" t="s">
        <v>246</v>
      </c>
      <c r="F126" s="148" t="s">
        <v>985</v>
      </c>
      <c r="I126" s="149"/>
      <c r="L126" s="33"/>
      <c r="M126" s="150"/>
      <c r="T126" s="57"/>
      <c r="AT126" s="18" t="s">
        <v>246</v>
      </c>
      <c r="AU126" s="18" t="s">
        <v>83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986</v>
      </c>
      <c r="H127" s="154">
        <v>752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24.2" customHeight="1">
      <c r="B128" s="133"/>
      <c r="C128" s="134" t="s">
        <v>83</v>
      </c>
      <c r="D128" s="134" t="s">
        <v>239</v>
      </c>
      <c r="E128" s="135" t="s">
        <v>987</v>
      </c>
      <c r="F128" s="136" t="s">
        <v>988</v>
      </c>
      <c r="G128" s="137" t="s">
        <v>467</v>
      </c>
      <c r="H128" s="138">
        <v>1490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0.26</v>
      </c>
      <c r="T128" s="144">
        <f>S128*H128</f>
        <v>387.40000000000003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989</v>
      </c>
    </row>
    <row r="129" spans="2:65" s="1" customFormat="1" ht="39">
      <c r="B129" s="33"/>
      <c r="D129" s="147" t="s">
        <v>246</v>
      </c>
      <c r="F129" s="148" t="s">
        <v>990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991</v>
      </c>
      <c r="H130" s="154">
        <v>1490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4.2" customHeight="1">
      <c r="B131" s="133"/>
      <c r="C131" s="134" t="s">
        <v>253</v>
      </c>
      <c r="D131" s="134" t="s">
        <v>239</v>
      </c>
      <c r="E131" s="135" t="s">
        <v>992</v>
      </c>
      <c r="F131" s="136" t="s">
        <v>993</v>
      </c>
      <c r="G131" s="137" t="s">
        <v>467</v>
      </c>
      <c r="H131" s="138">
        <v>85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0.32</v>
      </c>
      <c r="T131" s="144">
        <f>S131*H131</f>
        <v>27.2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994</v>
      </c>
    </row>
    <row r="132" spans="2:65" s="1" customFormat="1" ht="39">
      <c r="B132" s="33"/>
      <c r="D132" s="147" t="s">
        <v>246</v>
      </c>
      <c r="F132" s="148" t="s">
        <v>995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22.5">
      <c r="B133" s="151"/>
      <c r="D133" s="147" t="s">
        <v>247</v>
      </c>
      <c r="E133" s="152" t="s">
        <v>1</v>
      </c>
      <c r="F133" s="153" t="s">
        <v>996</v>
      </c>
      <c r="H133" s="154">
        <v>85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24.2" customHeight="1">
      <c r="B134" s="133"/>
      <c r="C134" s="134" t="s">
        <v>258</v>
      </c>
      <c r="D134" s="134" t="s">
        <v>239</v>
      </c>
      <c r="E134" s="135" t="s">
        <v>997</v>
      </c>
      <c r="F134" s="136" t="s">
        <v>998</v>
      </c>
      <c r="G134" s="137" t="s">
        <v>467</v>
      </c>
      <c r="H134" s="138">
        <v>25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0.29499999999999998</v>
      </c>
      <c r="T134" s="144">
        <f>S134*H134</f>
        <v>7.375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999</v>
      </c>
    </row>
    <row r="135" spans="2:65" s="1" customFormat="1" ht="29.25">
      <c r="B135" s="33"/>
      <c r="D135" s="147" t="s">
        <v>246</v>
      </c>
      <c r="F135" s="148" t="s">
        <v>1000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2" customFormat="1" ht="22.5">
      <c r="B136" s="151"/>
      <c r="D136" s="147" t="s">
        <v>247</v>
      </c>
      <c r="E136" s="152" t="s">
        <v>1</v>
      </c>
      <c r="F136" s="153" t="s">
        <v>1001</v>
      </c>
      <c r="H136" s="154">
        <v>25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81</v>
      </c>
      <c r="AY136" s="152" t="s">
        <v>236</v>
      </c>
    </row>
    <row r="137" spans="2:65" s="1" customFormat="1" ht="24.2" customHeight="1">
      <c r="B137" s="133"/>
      <c r="C137" s="134" t="s">
        <v>235</v>
      </c>
      <c r="D137" s="134" t="s">
        <v>239</v>
      </c>
      <c r="E137" s="135" t="s">
        <v>1002</v>
      </c>
      <c r="F137" s="136" t="s">
        <v>1003</v>
      </c>
      <c r="G137" s="137" t="s">
        <v>467</v>
      </c>
      <c r="H137" s="138">
        <v>116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0.29499999999999998</v>
      </c>
      <c r="T137" s="144">
        <f>S137*H137</f>
        <v>34.22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1004</v>
      </c>
    </row>
    <row r="138" spans="2:65" s="1" customFormat="1" ht="39">
      <c r="B138" s="33"/>
      <c r="D138" s="147" t="s">
        <v>246</v>
      </c>
      <c r="F138" s="148" t="s">
        <v>1005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2" customFormat="1" ht="22.5">
      <c r="B139" s="151"/>
      <c r="D139" s="147" t="s">
        <v>247</v>
      </c>
      <c r="E139" s="152" t="s">
        <v>1</v>
      </c>
      <c r="F139" s="153" t="s">
        <v>1006</v>
      </c>
      <c r="H139" s="154">
        <v>116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236</v>
      </c>
    </row>
    <row r="140" spans="2:65" s="1" customFormat="1" ht="33" customHeight="1">
      <c r="B140" s="133"/>
      <c r="C140" s="134" t="s">
        <v>265</v>
      </c>
      <c r="D140" s="134" t="s">
        <v>239</v>
      </c>
      <c r="E140" s="135" t="s">
        <v>1007</v>
      </c>
      <c r="F140" s="136" t="s">
        <v>1008</v>
      </c>
      <c r="G140" s="137" t="s">
        <v>467</v>
      </c>
      <c r="H140" s="138">
        <v>122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0.32500000000000001</v>
      </c>
      <c r="T140" s="144">
        <f>S140*H140</f>
        <v>39.65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1009</v>
      </c>
    </row>
    <row r="141" spans="2:65" s="1" customFormat="1" ht="39">
      <c r="B141" s="33"/>
      <c r="D141" s="147" t="s">
        <v>246</v>
      </c>
      <c r="F141" s="148" t="s">
        <v>1010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 ht="22.5">
      <c r="B142" s="151"/>
      <c r="D142" s="147" t="s">
        <v>247</v>
      </c>
      <c r="E142" s="152" t="s">
        <v>1</v>
      </c>
      <c r="F142" s="153" t="s">
        <v>1011</v>
      </c>
      <c r="H142" s="154">
        <v>122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24.2" customHeight="1">
      <c r="B143" s="133"/>
      <c r="C143" s="134" t="s">
        <v>269</v>
      </c>
      <c r="D143" s="134" t="s">
        <v>239</v>
      </c>
      <c r="E143" s="135" t="s">
        <v>1012</v>
      </c>
      <c r="F143" s="136" t="s">
        <v>1013</v>
      </c>
      <c r="G143" s="137" t="s">
        <v>467</v>
      </c>
      <c r="H143" s="138">
        <v>7233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</v>
      </c>
      <c r="T143" s="144">
        <f>S143*H143</f>
        <v>2169.9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1014</v>
      </c>
    </row>
    <row r="144" spans="2:65" s="1" customFormat="1" ht="39">
      <c r="B144" s="33"/>
      <c r="D144" s="147" t="s">
        <v>246</v>
      </c>
      <c r="F144" s="148" t="s">
        <v>1015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22.5">
      <c r="B145" s="151"/>
      <c r="D145" s="147" t="s">
        <v>247</v>
      </c>
      <c r="E145" s="152" t="s">
        <v>1</v>
      </c>
      <c r="F145" s="153" t="s">
        <v>1016</v>
      </c>
      <c r="H145" s="154">
        <v>6481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2" customFormat="1" ht="22.5">
      <c r="B146" s="151"/>
      <c r="D146" s="147" t="s">
        <v>247</v>
      </c>
      <c r="E146" s="152" t="s">
        <v>1</v>
      </c>
      <c r="F146" s="153" t="s">
        <v>1017</v>
      </c>
      <c r="H146" s="154">
        <v>752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 ht="11.25">
      <c r="B147" s="173"/>
      <c r="D147" s="147" t="s">
        <v>247</v>
      </c>
      <c r="E147" s="174" t="s">
        <v>1</v>
      </c>
      <c r="F147" s="175" t="s">
        <v>344</v>
      </c>
      <c r="H147" s="176">
        <v>7233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24.2" customHeight="1">
      <c r="B148" s="133"/>
      <c r="C148" s="134" t="s">
        <v>273</v>
      </c>
      <c r="D148" s="134" t="s">
        <v>239</v>
      </c>
      <c r="E148" s="135" t="s">
        <v>1018</v>
      </c>
      <c r="F148" s="136" t="s">
        <v>1019</v>
      </c>
      <c r="G148" s="137" t="s">
        <v>467</v>
      </c>
      <c r="H148" s="138">
        <v>4966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0.24</v>
      </c>
      <c r="T148" s="144">
        <f>S148*H148</f>
        <v>1191.8399999999999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1020</v>
      </c>
    </row>
    <row r="149" spans="2:65" s="1" customFormat="1" ht="39">
      <c r="B149" s="33"/>
      <c r="D149" s="147" t="s">
        <v>246</v>
      </c>
      <c r="F149" s="148" t="s">
        <v>1021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2" customFormat="1" ht="22.5">
      <c r="B150" s="151"/>
      <c r="D150" s="147" t="s">
        <v>247</v>
      </c>
      <c r="E150" s="152" t="s">
        <v>1</v>
      </c>
      <c r="F150" s="153" t="s">
        <v>1022</v>
      </c>
      <c r="H150" s="154">
        <v>4966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" customFormat="1" ht="24.2" customHeight="1">
      <c r="B151" s="133"/>
      <c r="C151" s="134" t="s">
        <v>280</v>
      </c>
      <c r="D151" s="134" t="s">
        <v>239</v>
      </c>
      <c r="E151" s="135" t="s">
        <v>1023</v>
      </c>
      <c r="F151" s="136" t="s">
        <v>1024</v>
      </c>
      <c r="G151" s="137" t="s">
        <v>467</v>
      </c>
      <c r="H151" s="138">
        <v>4765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9.8000000000000004E-2</v>
      </c>
      <c r="T151" s="144">
        <f>S151*H151</f>
        <v>466.97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1025</v>
      </c>
    </row>
    <row r="152" spans="2:65" s="1" customFormat="1" ht="29.25">
      <c r="B152" s="33"/>
      <c r="D152" s="147" t="s">
        <v>246</v>
      </c>
      <c r="F152" s="148" t="s">
        <v>1026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11.25">
      <c r="B153" s="151"/>
      <c r="D153" s="147" t="s">
        <v>247</v>
      </c>
      <c r="E153" s="152" t="s">
        <v>1</v>
      </c>
      <c r="F153" s="153" t="s">
        <v>1027</v>
      </c>
      <c r="H153" s="154">
        <v>4765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81</v>
      </c>
      <c r="AY153" s="152" t="s">
        <v>236</v>
      </c>
    </row>
    <row r="154" spans="2:65" s="1" customFormat="1" ht="24.2" customHeight="1">
      <c r="B154" s="133"/>
      <c r="C154" s="134" t="s">
        <v>286</v>
      </c>
      <c r="D154" s="134" t="s">
        <v>239</v>
      </c>
      <c r="E154" s="135" t="s">
        <v>1028</v>
      </c>
      <c r="F154" s="136" t="s">
        <v>1029</v>
      </c>
      <c r="G154" s="137" t="s">
        <v>467</v>
      </c>
      <c r="H154" s="138">
        <v>97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8.0000000000000007E-5</v>
      </c>
      <c r="R154" s="143">
        <f>Q154*H154</f>
        <v>7.7600000000000004E-3</v>
      </c>
      <c r="S154" s="143">
        <v>0.23</v>
      </c>
      <c r="T154" s="144">
        <f>S154*H154</f>
        <v>22.310000000000002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1030</v>
      </c>
    </row>
    <row r="155" spans="2:65" s="1" customFormat="1" ht="29.25">
      <c r="B155" s="33"/>
      <c r="D155" s="147" t="s">
        <v>246</v>
      </c>
      <c r="F155" s="148" t="s">
        <v>1031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22.5">
      <c r="B156" s="151"/>
      <c r="D156" s="147" t="s">
        <v>247</v>
      </c>
      <c r="E156" s="152" t="s">
        <v>1</v>
      </c>
      <c r="F156" s="153" t="s">
        <v>1032</v>
      </c>
      <c r="H156" s="154">
        <v>97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236</v>
      </c>
    </row>
    <row r="157" spans="2:65" s="1" customFormat="1" ht="16.5" customHeight="1">
      <c r="B157" s="133"/>
      <c r="C157" s="134" t="s">
        <v>291</v>
      </c>
      <c r="D157" s="134" t="s">
        <v>239</v>
      </c>
      <c r="E157" s="135" t="s">
        <v>1033</v>
      </c>
      <c r="F157" s="136" t="s">
        <v>1034</v>
      </c>
      <c r="G157" s="137" t="s">
        <v>528</v>
      </c>
      <c r="H157" s="138">
        <v>218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0.04</v>
      </c>
      <c r="T157" s="144">
        <f>S157*H157</f>
        <v>8.7200000000000006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1035</v>
      </c>
    </row>
    <row r="158" spans="2:65" s="1" customFormat="1" ht="29.25">
      <c r="B158" s="33"/>
      <c r="D158" s="147" t="s">
        <v>246</v>
      </c>
      <c r="F158" s="148" t="s">
        <v>1036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1037</v>
      </c>
      <c r="H159" s="154">
        <v>218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33" customHeight="1">
      <c r="B160" s="133"/>
      <c r="C160" s="134" t="s">
        <v>295</v>
      </c>
      <c r="D160" s="134" t="s">
        <v>239</v>
      </c>
      <c r="E160" s="135" t="s">
        <v>1038</v>
      </c>
      <c r="F160" s="136" t="s">
        <v>1039</v>
      </c>
      <c r="G160" s="137" t="s">
        <v>539</v>
      </c>
      <c r="H160" s="138">
        <v>973.74800000000005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1040</v>
      </c>
    </row>
    <row r="161" spans="2:65" s="1" customFormat="1" ht="19.5">
      <c r="B161" s="33"/>
      <c r="D161" s="147" t="s">
        <v>246</v>
      </c>
      <c r="F161" s="148" t="s">
        <v>1041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 ht="22.5">
      <c r="B162" s="167"/>
      <c r="D162" s="147" t="s">
        <v>247</v>
      </c>
      <c r="E162" s="168" t="s">
        <v>1</v>
      </c>
      <c r="F162" s="169" t="s">
        <v>1042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 ht="11.25">
      <c r="B163" s="151"/>
      <c r="D163" s="147" t="s">
        <v>247</v>
      </c>
      <c r="E163" s="152" t="s">
        <v>1</v>
      </c>
      <c r="F163" s="153" t="s">
        <v>1043</v>
      </c>
      <c r="H163" s="154">
        <v>321.64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2" customFormat="1" ht="11.25">
      <c r="B164" s="151"/>
      <c r="D164" s="147" t="s">
        <v>247</v>
      </c>
      <c r="E164" s="152" t="s">
        <v>1</v>
      </c>
      <c r="F164" s="153" t="s">
        <v>1044</v>
      </c>
      <c r="H164" s="154">
        <v>275.70999999999998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236</v>
      </c>
    </row>
    <row r="165" spans="2:65" s="12" customFormat="1" ht="11.25">
      <c r="B165" s="151"/>
      <c r="D165" s="147" t="s">
        <v>247</v>
      </c>
      <c r="E165" s="152" t="s">
        <v>1</v>
      </c>
      <c r="F165" s="153" t="s">
        <v>1045</v>
      </c>
      <c r="H165" s="154">
        <v>35.53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2" customFormat="1" ht="11.25">
      <c r="B166" s="151"/>
      <c r="D166" s="147" t="s">
        <v>247</v>
      </c>
      <c r="E166" s="152" t="s">
        <v>1</v>
      </c>
      <c r="F166" s="153" t="s">
        <v>1046</v>
      </c>
      <c r="H166" s="154">
        <v>38.9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 ht="11.25">
      <c r="B167" s="151"/>
      <c r="D167" s="147" t="s">
        <v>247</v>
      </c>
      <c r="E167" s="152" t="s">
        <v>1</v>
      </c>
      <c r="F167" s="153" t="s">
        <v>1047</v>
      </c>
      <c r="H167" s="154">
        <v>54.128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1048</v>
      </c>
      <c r="H168" s="154">
        <v>31.62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 ht="11.25">
      <c r="B169" s="151"/>
      <c r="D169" s="147" t="s">
        <v>247</v>
      </c>
      <c r="E169" s="152" t="s">
        <v>1</v>
      </c>
      <c r="F169" s="153" t="s">
        <v>1049</v>
      </c>
      <c r="H169" s="154">
        <v>9.24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1050</v>
      </c>
      <c r="H170" s="154">
        <v>141.9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1051</v>
      </c>
      <c r="H171" s="154">
        <v>24.02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2" customFormat="1" ht="11.25">
      <c r="B172" s="151"/>
      <c r="D172" s="147" t="s">
        <v>247</v>
      </c>
      <c r="E172" s="152" t="s">
        <v>1</v>
      </c>
      <c r="F172" s="153" t="s">
        <v>1052</v>
      </c>
      <c r="H172" s="154">
        <v>16.059999999999999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 ht="11.25">
      <c r="B173" s="151"/>
      <c r="D173" s="147" t="s">
        <v>247</v>
      </c>
      <c r="E173" s="152" t="s">
        <v>1</v>
      </c>
      <c r="F173" s="153" t="s">
        <v>1053</v>
      </c>
      <c r="H173" s="154">
        <v>25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 ht="11.25">
      <c r="B174" s="173"/>
      <c r="D174" s="147" t="s">
        <v>247</v>
      </c>
      <c r="E174" s="174" t="s">
        <v>972</v>
      </c>
      <c r="F174" s="175" t="s">
        <v>344</v>
      </c>
      <c r="H174" s="176">
        <v>973.74800000000005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37.9" customHeight="1">
      <c r="B175" s="133"/>
      <c r="C175" s="134" t="s">
        <v>300</v>
      </c>
      <c r="D175" s="134" t="s">
        <v>239</v>
      </c>
      <c r="E175" s="135" t="s">
        <v>559</v>
      </c>
      <c r="F175" s="136" t="s">
        <v>560</v>
      </c>
      <c r="G175" s="137" t="s">
        <v>539</v>
      </c>
      <c r="H175" s="138">
        <v>973.74800000000005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1054</v>
      </c>
    </row>
    <row r="176" spans="2:65" s="1" customFormat="1" ht="39">
      <c r="B176" s="33"/>
      <c r="D176" s="147" t="s">
        <v>246</v>
      </c>
      <c r="F176" s="148" t="s">
        <v>562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22.5">
      <c r="B177" s="151"/>
      <c r="D177" s="147" t="s">
        <v>247</v>
      </c>
      <c r="E177" s="152" t="s">
        <v>1</v>
      </c>
      <c r="F177" s="153" t="s">
        <v>1055</v>
      </c>
      <c r="H177" s="154">
        <v>973.74800000000005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" customFormat="1" ht="33" customHeight="1">
      <c r="B178" s="133"/>
      <c r="C178" s="134" t="s">
        <v>306</v>
      </c>
      <c r="D178" s="134" t="s">
        <v>239</v>
      </c>
      <c r="E178" s="135" t="s">
        <v>575</v>
      </c>
      <c r="F178" s="136" t="s">
        <v>576</v>
      </c>
      <c r="G178" s="137" t="s">
        <v>424</v>
      </c>
      <c r="H178" s="138">
        <v>1850.1210000000001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1056</v>
      </c>
    </row>
    <row r="179" spans="2:65" s="1" customFormat="1" ht="29.25">
      <c r="B179" s="33"/>
      <c r="D179" s="147" t="s">
        <v>246</v>
      </c>
      <c r="F179" s="148" t="s">
        <v>578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 ht="11.25">
      <c r="B180" s="151"/>
      <c r="D180" s="147" t="s">
        <v>247</v>
      </c>
      <c r="E180" s="152" t="s">
        <v>1</v>
      </c>
      <c r="F180" s="153" t="s">
        <v>972</v>
      </c>
      <c r="H180" s="154">
        <v>973.74800000000005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236</v>
      </c>
    </row>
    <row r="181" spans="2:65" s="12" customFormat="1" ht="11.25">
      <c r="B181" s="151"/>
      <c r="D181" s="147" t="s">
        <v>247</v>
      </c>
      <c r="F181" s="153" t="s">
        <v>1057</v>
      </c>
      <c r="H181" s="154">
        <v>1850.1210000000001</v>
      </c>
      <c r="I181" s="155"/>
      <c r="L181" s="151"/>
      <c r="M181" s="156"/>
      <c r="T181" s="157"/>
      <c r="AT181" s="152" t="s">
        <v>247</v>
      </c>
      <c r="AU181" s="152" t="s">
        <v>83</v>
      </c>
      <c r="AV181" s="12" t="s">
        <v>83</v>
      </c>
      <c r="AW181" s="12" t="s">
        <v>3</v>
      </c>
      <c r="AX181" s="12" t="s">
        <v>81</v>
      </c>
      <c r="AY181" s="152" t="s">
        <v>236</v>
      </c>
    </row>
    <row r="182" spans="2:65" s="1" customFormat="1" ht="16.5" customHeight="1">
      <c r="B182" s="133"/>
      <c r="C182" s="134" t="s">
        <v>8</v>
      </c>
      <c r="D182" s="134" t="s">
        <v>239</v>
      </c>
      <c r="E182" s="135" t="s">
        <v>584</v>
      </c>
      <c r="F182" s="136" t="s">
        <v>585</v>
      </c>
      <c r="G182" s="137" t="s">
        <v>539</v>
      </c>
      <c r="H182" s="138">
        <v>973.74800000000005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1058</v>
      </c>
    </row>
    <row r="183" spans="2:65" s="1" customFormat="1" ht="19.5">
      <c r="B183" s="33"/>
      <c r="D183" s="147" t="s">
        <v>246</v>
      </c>
      <c r="F183" s="148" t="s">
        <v>587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972</v>
      </c>
      <c r="H184" s="154">
        <v>973.74800000000005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81</v>
      </c>
      <c r="AY184" s="152" t="s">
        <v>236</v>
      </c>
    </row>
    <row r="185" spans="2:65" s="1" customFormat="1" ht="33" customHeight="1">
      <c r="B185" s="133"/>
      <c r="C185" s="134" t="s">
        <v>316</v>
      </c>
      <c r="D185" s="134" t="s">
        <v>239</v>
      </c>
      <c r="E185" s="135" t="s">
        <v>1059</v>
      </c>
      <c r="F185" s="136" t="s">
        <v>1060</v>
      </c>
      <c r="G185" s="137" t="s">
        <v>467</v>
      </c>
      <c r="H185" s="138">
        <v>353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1061</v>
      </c>
    </row>
    <row r="186" spans="2:65" s="1" customFormat="1" ht="29.25">
      <c r="B186" s="33"/>
      <c r="D186" s="147" t="s">
        <v>246</v>
      </c>
      <c r="F186" s="148" t="s">
        <v>1062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2" customFormat="1" ht="11.25">
      <c r="B187" s="151"/>
      <c r="D187" s="147" t="s">
        <v>247</v>
      </c>
      <c r="E187" s="152" t="s">
        <v>978</v>
      </c>
      <c r="F187" s="153" t="s">
        <v>1063</v>
      </c>
      <c r="H187" s="154">
        <v>353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81</v>
      </c>
      <c r="AY187" s="152" t="s">
        <v>236</v>
      </c>
    </row>
    <row r="188" spans="2:65" s="1" customFormat="1" ht="16.5" customHeight="1">
      <c r="B188" s="133"/>
      <c r="C188" s="180" t="s">
        <v>323</v>
      </c>
      <c r="D188" s="180" t="s">
        <v>333</v>
      </c>
      <c r="E188" s="181" t="s">
        <v>1064</v>
      </c>
      <c r="F188" s="182" t="s">
        <v>1065</v>
      </c>
      <c r="G188" s="183" t="s">
        <v>424</v>
      </c>
      <c r="H188" s="184">
        <v>95.31</v>
      </c>
      <c r="I188" s="185"/>
      <c r="J188" s="186">
        <f>ROUND(I188*H188,2)</f>
        <v>0</v>
      </c>
      <c r="K188" s="182" t="s">
        <v>243</v>
      </c>
      <c r="L188" s="187"/>
      <c r="M188" s="188" t="s">
        <v>1</v>
      </c>
      <c r="N188" s="189" t="s">
        <v>38</v>
      </c>
      <c r="P188" s="143">
        <f>O188*H188</f>
        <v>0</v>
      </c>
      <c r="Q188" s="143">
        <v>1</v>
      </c>
      <c r="R188" s="143">
        <f>Q188*H188</f>
        <v>95.31</v>
      </c>
      <c r="S188" s="143">
        <v>0</v>
      </c>
      <c r="T188" s="144">
        <f>S188*H188</f>
        <v>0</v>
      </c>
      <c r="AR188" s="145" t="s">
        <v>273</v>
      </c>
      <c r="AT188" s="145" t="s">
        <v>333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1066</v>
      </c>
    </row>
    <row r="189" spans="2:65" s="1" customFormat="1" ht="11.25">
      <c r="B189" s="33"/>
      <c r="D189" s="147" t="s">
        <v>246</v>
      </c>
      <c r="F189" s="148" t="s">
        <v>1065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1067</v>
      </c>
      <c r="H190" s="154">
        <v>52.95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2" customFormat="1" ht="11.25">
      <c r="B191" s="151"/>
      <c r="D191" s="147" t="s">
        <v>247</v>
      </c>
      <c r="F191" s="153" t="s">
        <v>1068</v>
      </c>
      <c r="H191" s="154">
        <v>95.31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</v>
      </c>
      <c r="AX191" s="12" t="s">
        <v>81</v>
      </c>
      <c r="AY191" s="152" t="s">
        <v>236</v>
      </c>
    </row>
    <row r="192" spans="2:65" s="1" customFormat="1" ht="24.2" customHeight="1">
      <c r="B192" s="133"/>
      <c r="C192" s="134" t="s">
        <v>328</v>
      </c>
      <c r="D192" s="134" t="s">
        <v>239</v>
      </c>
      <c r="E192" s="135" t="s">
        <v>1069</v>
      </c>
      <c r="F192" s="136" t="s">
        <v>1070</v>
      </c>
      <c r="G192" s="137" t="s">
        <v>467</v>
      </c>
      <c r="H192" s="138">
        <v>353</v>
      </c>
      <c r="I192" s="139"/>
      <c r="J192" s="140">
        <f>ROUND(I192*H192,2)</f>
        <v>0</v>
      </c>
      <c r="K192" s="136" t="s">
        <v>243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1071</v>
      </c>
    </row>
    <row r="193" spans="2:65" s="1" customFormat="1" ht="19.5">
      <c r="B193" s="33"/>
      <c r="D193" s="147" t="s">
        <v>246</v>
      </c>
      <c r="F193" s="148" t="s">
        <v>1072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1073</v>
      </c>
      <c r="H194" s="154">
        <v>353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81</v>
      </c>
      <c r="AY194" s="152" t="s">
        <v>236</v>
      </c>
    </row>
    <row r="195" spans="2:65" s="1" customFormat="1" ht="16.5" customHeight="1">
      <c r="B195" s="133"/>
      <c r="C195" s="180" t="s">
        <v>337</v>
      </c>
      <c r="D195" s="180" t="s">
        <v>333</v>
      </c>
      <c r="E195" s="181" t="s">
        <v>1074</v>
      </c>
      <c r="F195" s="182" t="s">
        <v>1075</v>
      </c>
      <c r="G195" s="183" t="s">
        <v>1076</v>
      </c>
      <c r="H195" s="184">
        <v>7.06</v>
      </c>
      <c r="I195" s="185"/>
      <c r="J195" s="186">
        <f>ROUND(I195*H195,2)</f>
        <v>0</v>
      </c>
      <c r="K195" s="182" t="s">
        <v>243</v>
      </c>
      <c r="L195" s="187"/>
      <c r="M195" s="188" t="s">
        <v>1</v>
      </c>
      <c r="N195" s="189" t="s">
        <v>38</v>
      </c>
      <c r="P195" s="143">
        <f>O195*H195</f>
        <v>0</v>
      </c>
      <c r="Q195" s="143">
        <v>1E-3</v>
      </c>
      <c r="R195" s="143">
        <f>Q195*H195</f>
        <v>7.0599999999999994E-3</v>
      </c>
      <c r="S195" s="143">
        <v>0</v>
      </c>
      <c r="T195" s="144">
        <f>S195*H195</f>
        <v>0</v>
      </c>
      <c r="AR195" s="145" t="s">
        <v>273</v>
      </c>
      <c r="AT195" s="145" t="s">
        <v>333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1077</v>
      </c>
    </row>
    <row r="196" spans="2:65" s="1" customFormat="1" ht="11.25">
      <c r="B196" s="33"/>
      <c r="D196" s="147" t="s">
        <v>246</v>
      </c>
      <c r="F196" s="148" t="s">
        <v>1075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2" customFormat="1" ht="11.25">
      <c r="B197" s="151"/>
      <c r="D197" s="147" t="s">
        <v>247</v>
      </c>
      <c r="F197" s="153" t="s">
        <v>1078</v>
      </c>
      <c r="H197" s="154">
        <v>7.06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</v>
      </c>
      <c r="AX197" s="12" t="s">
        <v>81</v>
      </c>
      <c r="AY197" s="152" t="s">
        <v>236</v>
      </c>
    </row>
    <row r="198" spans="2:65" s="1" customFormat="1" ht="24.2" customHeight="1">
      <c r="B198" s="133"/>
      <c r="C198" s="134" t="s">
        <v>345</v>
      </c>
      <c r="D198" s="134" t="s">
        <v>239</v>
      </c>
      <c r="E198" s="135" t="s">
        <v>1069</v>
      </c>
      <c r="F198" s="136" t="s">
        <v>1070</v>
      </c>
      <c r="G198" s="137" t="s">
        <v>467</v>
      </c>
      <c r="H198" s="138">
        <v>88.25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1079</v>
      </c>
    </row>
    <row r="199" spans="2:65" s="1" customFormat="1" ht="19.5">
      <c r="B199" s="33"/>
      <c r="D199" s="147" t="s">
        <v>246</v>
      </c>
      <c r="F199" s="148" t="s">
        <v>1072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2" customFormat="1" ht="22.5">
      <c r="B200" s="151"/>
      <c r="D200" s="147" t="s">
        <v>247</v>
      </c>
      <c r="E200" s="152" t="s">
        <v>1</v>
      </c>
      <c r="F200" s="153" t="s">
        <v>1080</v>
      </c>
      <c r="H200" s="154">
        <v>88.25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81</v>
      </c>
      <c r="AY200" s="152" t="s">
        <v>236</v>
      </c>
    </row>
    <row r="201" spans="2:65" s="1" customFormat="1" ht="16.5" customHeight="1">
      <c r="B201" s="133"/>
      <c r="C201" s="180" t="s">
        <v>7</v>
      </c>
      <c r="D201" s="180" t="s">
        <v>333</v>
      </c>
      <c r="E201" s="181" t="s">
        <v>1074</v>
      </c>
      <c r="F201" s="182" t="s">
        <v>1075</v>
      </c>
      <c r="G201" s="183" t="s">
        <v>1076</v>
      </c>
      <c r="H201" s="184">
        <v>1.7649999999999999</v>
      </c>
      <c r="I201" s="185"/>
      <c r="J201" s="186">
        <f>ROUND(I201*H201,2)</f>
        <v>0</v>
      </c>
      <c r="K201" s="182" t="s">
        <v>243</v>
      </c>
      <c r="L201" s="187"/>
      <c r="M201" s="188" t="s">
        <v>1</v>
      </c>
      <c r="N201" s="189" t="s">
        <v>38</v>
      </c>
      <c r="P201" s="143">
        <f>O201*H201</f>
        <v>0</v>
      </c>
      <c r="Q201" s="143">
        <v>1E-3</v>
      </c>
      <c r="R201" s="143">
        <f>Q201*H201</f>
        <v>1.7649999999999999E-3</v>
      </c>
      <c r="S201" s="143">
        <v>0</v>
      </c>
      <c r="T201" s="144">
        <f>S201*H201</f>
        <v>0</v>
      </c>
      <c r="AR201" s="145" t="s">
        <v>273</v>
      </c>
      <c r="AT201" s="145" t="s">
        <v>333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1081</v>
      </c>
    </row>
    <row r="202" spans="2:65" s="1" customFormat="1" ht="11.25">
      <c r="B202" s="33"/>
      <c r="D202" s="147" t="s">
        <v>246</v>
      </c>
      <c r="F202" s="148" t="s">
        <v>1075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2" customFormat="1" ht="11.25">
      <c r="B203" s="151"/>
      <c r="D203" s="147" t="s">
        <v>247</v>
      </c>
      <c r="F203" s="153" t="s">
        <v>1082</v>
      </c>
      <c r="H203" s="154">
        <v>1.7649999999999999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</v>
      </c>
      <c r="AX203" s="12" t="s">
        <v>81</v>
      </c>
      <c r="AY203" s="152" t="s">
        <v>236</v>
      </c>
    </row>
    <row r="204" spans="2:65" s="1" customFormat="1" ht="24.2" customHeight="1">
      <c r="B204" s="133"/>
      <c r="C204" s="134" t="s">
        <v>583</v>
      </c>
      <c r="D204" s="134" t="s">
        <v>239</v>
      </c>
      <c r="E204" s="135" t="s">
        <v>1083</v>
      </c>
      <c r="F204" s="136" t="s">
        <v>1084</v>
      </c>
      <c r="G204" s="137" t="s">
        <v>467</v>
      </c>
      <c r="H204" s="138">
        <v>353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1085</v>
      </c>
    </row>
    <row r="205" spans="2:65" s="1" customFormat="1" ht="19.5">
      <c r="B205" s="33"/>
      <c r="D205" s="147" t="s">
        <v>246</v>
      </c>
      <c r="F205" s="148" t="s">
        <v>1086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2" customFormat="1" ht="11.25">
      <c r="B206" s="151"/>
      <c r="D206" s="147" t="s">
        <v>247</v>
      </c>
      <c r="E206" s="152" t="s">
        <v>1</v>
      </c>
      <c r="F206" s="153" t="s">
        <v>1087</v>
      </c>
      <c r="H206" s="154">
        <v>353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81</v>
      </c>
      <c r="AY206" s="152" t="s">
        <v>236</v>
      </c>
    </row>
    <row r="207" spans="2:65" s="1" customFormat="1" ht="24.2" customHeight="1">
      <c r="B207" s="133"/>
      <c r="C207" s="134" t="s">
        <v>588</v>
      </c>
      <c r="D207" s="134" t="s">
        <v>239</v>
      </c>
      <c r="E207" s="135" t="s">
        <v>592</v>
      </c>
      <c r="F207" s="136" t="s">
        <v>593</v>
      </c>
      <c r="G207" s="137" t="s">
        <v>467</v>
      </c>
      <c r="H207" s="138">
        <v>7191.8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1088</v>
      </c>
    </row>
    <row r="208" spans="2:65" s="1" customFormat="1" ht="19.5">
      <c r="B208" s="33"/>
      <c r="D208" s="147" t="s">
        <v>246</v>
      </c>
      <c r="F208" s="148" t="s">
        <v>595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1089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1090</v>
      </c>
      <c r="H210" s="154">
        <v>1892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1091</v>
      </c>
      <c r="H211" s="154">
        <v>2297.6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 ht="11.25">
      <c r="B212" s="151"/>
      <c r="D212" s="147" t="s">
        <v>247</v>
      </c>
      <c r="E212" s="152" t="s">
        <v>1</v>
      </c>
      <c r="F212" s="153" t="s">
        <v>1092</v>
      </c>
      <c r="H212" s="154">
        <v>187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2" customFormat="1" ht="11.25">
      <c r="B213" s="151"/>
      <c r="D213" s="147" t="s">
        <v>247</v>
      </c>
      <c r="E213" s="152" t="s">
        <v>1</v>
      </c>
      <c r="F213" s="153" t="s">
        <v>1093</v>
      </c>
      <c r="H213" s="154">
        <v>389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236</v>
      </c>
    </row>
    <row r="214" spans="2:65" s="12" customFormat="1" ht="11.25">
      <c r="B214" s="151"/>
      <c r="D214" s="147" t="s">
        <v>247</v>
      </c>
      <c r="E214" s="152" t="s">
        <v>1</v>
      </c>
      <c r="F214" s="153" t="s">
        <v>1094</v>
      </c>
      <c r="H214" s="154">
        <v>318.39999999999998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2" customFormat="1" ht="11.25">
      <c r="B215" s="151"/>
      <c r="D215" s="147" t="s">
        <v>247</v>
      </c>
      <c r="E215" s="152" t="s">
        <v>1</v>
      </c>
      <c r="F215" s="153" t="s">
        <v>1095</v>
      </c>
      <c r="H215" s="154">
        <v>186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2" customFormat="1" ht="11.25">
      <c r="B216" s="151"/>
      <c r="D216" s="147" t="s">
        <v>247</v>
      </c>
      <c r="E216" s="152" t="s">
        <v>1</v>
      </c>
      <c r="F216" s="153" t="s">
        <v>1096</v>
      </c>
      <c r="H216" s="154">
        <v>77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1097</v>
      </c>
      <c r="H217" s="154">
        <v>1419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2" customFormat="1" ht="11.25">
      <c r="B218" s="151"/>
      <c r="D218" s="147" t="s">
        <v>247</v>
      </c>
      <c r="E218" s="152" t="s">
        <v>1</v>
      </c>
      <c r="F218" s="153" t="s">
        <v>1098</v>
      </c>
      <c r="H218" s="154">
        <v>240.2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1099</v>
      </c>
      <c r="H219" s="154">
        <v>160.6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 ht="11.25">
      <c r="B220" s="151"/>
      <c r="D220" s="147" t="s">
        <v>247</v>
      </c>
      <c r="E220" s="152" t="s">
        <v>1</v>
      </c>
      <c r="F220" s="153" t="s">
        <v>1053</v>
      </c>
      <c r="H220" s="154">
        <v>25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5" customFormat="1" ht="11.25">
      <c r="B221" s="173"/>
      <c r="D221" s="147" t="s">
        <v>247</v>
      </c>
      <c r="E221" s="174" t="s">
        <v>1</v>
      </c>
      <c r="F221" s="175" t="s">
        <v>344</v>
      </c>
      <c r="H221" s="176">
        <v>7191.8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1.75" customHeight="1">
      <c r="B222" s="133"/>
      <c r="C222" s="134" t="s">
        <v>591</v>
      </c>
      <c r="D222" s="134" t="s">
        <v>239</v>
      </c>
      <c r="E222" s="135" t="s">
        <v>1100</v>
      </c>
      <c r="F222" s="136" t="s">
        <v>1101</v>
      </c>
      <c r="G222" s="137" t="s">
        <v>467</v>
      </c>
      <c r="H222" s="138">
        <v>353</v>
      </c>
      <c r="I222" s="139"/>
      <c r="J222" s="140">
        <f>ROUND(I222*H222,2)</f>
        <v>0</v>
      </c>
      <c r="K222" s="136" t="s">
        <v>243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1102</v>
      </c>
    </row>
    <row r="223" spans="2:65" s="1" customFormat="1" ht="11.25">
      <c r="B223" s="33"/>
      <c r="D223" s="147" t="s">
        <v>246</v>
      </c>
      <c r="F223" s="148" t="s">
        <v>1103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2" customFormat="1" ht="11.25">
      <c r="B224" s="151"/>
      <c r="D224" s="147" t="s">
        <v>247</v>
      </c>
      <c r="E224" s="152" t="s">
        <v>1</v>
      </c>
      <c r="F224" s="153" t="s">
        <v>978</v>
      </c>
      <c r="H224" s="154">
        <v>353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236</v>
      </c>
    </row>
    <row r="225" spans="2:65" s="1" customFormat="1" ht="21.75" customHeight="1">
      <c r="B225" s="133"/>
      <c r="C225" s="134" t="s">
        <v>600</v>
      </c>
      <c r="D225" s="134" t="s">
        <v>239</v>
      </c>
      <c r="E225" s="135" t="s">
        <v>1100</v>
      </c>
      <c r="F225" s="136" t="s">
        <v>1101</v>
      </c>
      <c r="G225" s="137" t="s">
        <v>467</v>
      </c>
      <c r="H225" s="138">
        <v>1765</v>
      </c>
      <c r="I225" s="139"/>
      <c r="J225" s="140">
        <f>ROUND(I225*H225,2)</f>
        <v>0</v>
      </c>
      <c r="K225" s="136" t="s">
        <v>243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1104</v>
      </c>
    </row>
    <row r="226" spans="2:65" s="1" customFormat="1" ht="11.25">
      <c r="B226" s="33"/>
      <c r="D226" s="147" t="s">
        <v>246</v>
      </c>
      <c r="F226" s="148" t="s">
        <v>1103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 ht="22.5">
      <c r="B227" s="151"/>
      <c r="D227" s="147" t="s">
        <v>247</v>
      </c>
      <c r="E227" s="152" t="s">
        <v>1</v>
      </c>
      <c r="F227" s="153" t="s">
        <v>1105</v>
      </c>
      <c r="H227" s="154">
        <v>1765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81</v>
      </c>
      <c r="AY227" s="152" t="s">
        <v>236</v>
      </c>
    </row>
    <row r="228" spans="2:65" s="1" customFormat="1" ht="16.5" customHeight="1">
      <c r="B228" s="133"/>
      <c r="C228" s="134" t="s">
        <v>607</v>
      </c>
      <c r="D228" s="134" t="s">
        <v>239</v>
      </c>
      <c r="E228" s="135" t="s">
        <v>1106</v>
      </c>
      <c r="F228" s="136" t="s">
        <v>1107</v>
      </c>
      <c r="G228" s="137" t="s">
        <v>467</v>
      </c>
      <c r="H228" s="138">
        <v>353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1108</v>
      </c>
    </row>
    <row r="229" spans="2:65" s="1" customFormat="1" ht="11.25">
      <c r="B229" s="33"/>
      <c r="D229" s="147" t="s">
        <v>246</v>
      </c>
      <c r="F229" s="148" t="s">
        <v>1109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2" customFormat="1" ht="11.25">
      <c r="B230" s="151"/>
      <c r="D230" s="147" t="s">
        <v>247</v>
      </c>
      <c r="E230" s="152" t="s">
        <v>1</v>
      </c>
      <c r="F230" s="153" t="s">
        <v>978</v>
      </c>
      <c r="H230" s="154">
        <v>353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81</v>
      </c>
      <c r="AY230" s="152" t="s">
        <v>236</v>
      </c>
    </row>
    <row r="231" spans="2:65" s="1" customFormat="1" ht="33" customHeight="1">
      <c r="B231" s="133"/>
      <c r="C231" s="134" t="s">
        <v>611</v>
      </c>
      <c r="D231" s="134" t="s">
        <v>239</v>
      </c>
      <c r="E231" s="135" t="s">
        <v>1110</v>
      </c>
      <c r="F231" s="136" t="s">
        <v>1111</v>
      </c>
      <c r="G231" s="137" t="s">
        <v>467</v>
      </c>
      <c r="H231" s="138">
        <v>706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1112</v>
      </c>
    </row>
    <row r="232" spans="2:65" s="1" customFormat="1" ht="29.25">
      <c r="B232" s="33"/>
      <c r="D232" s="147" t="s">
        <v>246</v>
      </c>
      <c r="F232" s="148" t="s">
        <v>1113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 ht="11.25">
      <c r="B233" s="151"/>
      <c r="D233" s="147" t="s">
        <v>247</v>
      </c>
      <c r="E233" s="152" t="s">
        <v>1</v>
      </c>
      <c r="F233" s="153" t="s">
        <v>1114</v>
      </c>
      <c r="H233" s="154">
        <v>706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236</v>
      </c>
    </row>
    <row r="234" spans="2:65" s="1" customFormat="1" ht="24.2" customHeight="1">
      <c r="B234" s="133"/>
      <c r="C234" s="134" t="s">
        <v>617</v>
      </c>
      <c r="D234" s="134" t="s">
        <v>239</v>
      </c>
      <c r="E234" s="135" t="s">
        <v>1115</v>
      </c>
      <c r="F234" s="136" t="s">
        <v>1116</v>
      </c>
      <c r="G234" s="137" t="s">
        <v>424</v>
      </c>
      <c r="H234" s="138">
        <v>0.159</v>
      </c>
      <c r="I234" s="139"/>
      <c r="J234" s="140">
        <f>ROUND(I234*H234,2)</f>
        <v>0</v>
      </c>
      <c r="K234" s="136" t="s">
        <v>243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1117</v>
      </c>
    </row>
    <row r="235" spans="2:65" s="1" customFormat="1" ht="19.5">
      <c r="B235" s="33"/>
      <c r="D235" s="147" t="s">
        <v>246</v>
      </c>
      <c r="F235" s="148" t="s">
        <v>1118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2" customFormat="1" ht="22.5">
      <c r="B236" s="151"/>
      <c r="D236" s="147" t="s">
        <v>247</v>
      </c>
      <c r="E236" s="152" t="s">
        <v>1</v>
      </c>
      <c r="F236" s="153" t="s">
        <v>1119</v>
      </c>
      <c r="H236" s="154">
        <v>0.159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236</v>
      </c>
    </row>
    <row r="237" spans="2:65" s="1" customFormat="1" ht="16.5" customHeight="1">
      <c r="B237" s="133"/>
      <c r="C237" s="180" t="s">
        <v>625</v>
      </c>
      <c r="D237" s="180" t="s">
        <v>333</v>
      </c>
      <c r="E237" s="181" t="s">
        <v>1120</v>
      </c>
      <c r="F237" s="182" t="s">
        <v>1121</v>
      </c>
      <c r="G237" s="183" t="s">
        <v>1076</v>
      </c>
      <c r="H237" s="184">
        <v>159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1E-3</v>
      </c>
      <c r="R237" s="143">
        <f>Q237*H237</f>
        <v>0.159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1122</v>
      </c>
    </row>
    <row r="238" spans="2:65" s="1" customFormat="1" ht="11.25">
      <c r="B238" s="33"/>
      <c r="D238" s="147" t="s">
        <v>246</v>
      </c>
      <c r="F238" s="148" t="s">
        <v>1121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 ht="11.25">
      <c r="B239" s="151"/>
      <c r="D239" s="147" t="s">
        <v>247</v>
      </c>
      <c r="F239" s="153" t="s">
        <v>1123</v>
      </c>
      <c r="H239" s="154">
        <v>159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21.75" customHeight="1">
      <c r="B240" s="133"/>
      <c r="C240" s="134" t="s">
        <v>630</v>
      </c>
      <c r="D240" s="134" t="s">
        <v>239</v>
      </c>
      <c r="E240" s="135" t="s">
        <v>1124</v>
      </c>
      <c r="F240" s="136" t="s">
        <v>1125</v>
      </c>
      <c r="G240" s="137" t="s">
        <v>467</v>
      </c>
      <c r="H240" s="138">
        <v>8825</v>
      </c>
      <c r="I240" s="139"/>
      <c r="J240" s="140">
        <f>ROUND(I240*H240,2)</f>
        <v>0</v>
      </c>
      <c r="K240" s="136" t="s">
        <v>243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1126</v>
      </c>
    </row>
    <row r="241" spans="2:65" s="1" customFormat="1" ht="11.25">
      <c r="B241" s="33"/>
      <c r="D241" s="147" t="s">
        <v>246</v>
      </c>
      <c r="F241" s="148" t="s">
        <v>1127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2" customFormat="1" ht="11.25">
      <c r="B242" s="151"/>
      <c r="D242" s="147" t="s">
        <v>247</v>
      </c>
      <c r="E242" s="152" t="s">
        <v>1</v>
      </c>
      <c r="F242" s="153" t="s">
        <v>1128</v>
      </c>
      <c r="H242" s="154">
        <v>8825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81</v>
      </c>
      <c r="AY242" s="152" t="s">
        <v>236</v>
      </c>
    </row>
    <row r="243" spans="2:65" s="1" customFormat="1" ht="16.5" customHeight="1">
      <c r="B243" s="133"/>
      <c r="C243" s="134" t="s">
        <v>637</v>
      </c>
      <c r="D243" s="134" t="s">
        <v>239</v>
      </c>
      <c r="E243" s="135" t="s">
        <v>1129</v>
      </c>
      <c r="F243" s="136" t="s">
        <v>1130</v>
      </c>
      <c r="G243" s="137" t="s">
        <v>539</v>
      </c>
      <c r="H243" s="138">
        <v>21.18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1131</v>
      </c>
    </row>
    <row r="244" spans="2:65" s="1" customFormat="1" ht="11.25">
      <c r="B244" s="33"/>
      <c r="D244" s="147" t="s">
        <v>246</v>
      </c>
      <c r="F244" s="148" t="s">
        <v>1132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2" customFormat="1" ht="22.5">
      <c r="B245" s="151"/>
      <c r="D245" s="147" t="s">
        <v>247</v>
      </c>
      <c r="E245" s="152" t="s">
        <v>975</v>
      </c>
      <c r="F245" s="153" t="s">
        <v>1133</v>
      </c>
      <c r="H245" s="154">
        <v>21.18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81</v>
      </c>
      <c r="AY245" s="152" t="s">
        <v>236</v>
      </c>
    </row>
    <row r="246" spans="2:65" s="1" customFormat="1" ht="24.2" customHeight="1">
      <c r="B246" s="133"/>
      <c r="C246" s="134" t="s">
        <v>643</v>
      </c>
      <c r="D246" s="134" t="s">
        <v>239</v>
      </c>
      <c r="E246" s="135" t="s">
        <v>1134</v>
      </c>
      <c r="F246" s="136" t="s">
        <v>1135</v>
      </c>
      <c r="G246" s="137" t="s">
        <v>467</v>
      </c>
      <c r="H246" s="138">
        <v>1765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1136</v>
      </c>
    </row>
    <row r="247" spans="2:65" s="1" customFormat="1" ht="29.25">
      <c r="B247" s="33"/>
      <c r="D247" s="147" t="s">
        <v>246</v>
      </c>
      <c r="F247" s="148" t="s">
        <v>1137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2" customFormat="1" ht="11.25">
      <c r="B248" s="151"/>
      <c r="D248" s="147" t="s">
        <v>247</v>
      </c>
      <c r="E248" s="152" t="s">
        <v>1</v>
      </c>
      <c r="F248" s="153" t="s">
        <v>1138</v>
      </c>
      <c r="H248" s="154">
        <v>1765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236</v>
      </c>
    </row>
    <row r="249" spans="2:65" s="1" customFormat="1" ht="21.75" customHeight="1">
      <c r="B249" s="133"/>
      <c r="C249" s="134" t="s">
        <v>649</v>
      </c>
      <c r="D249" s="134" t="s">
        <v>239</v>
      </c>
      <c r="E249" s="135" t="s">
        <v>1139</v>
      </c>
      <c r="F249" s="136" t="s">
        <v>1140</v>
      </c>
      <c r="G249" s="137" t="s">
        <v>539</v>
      </c>
      <c r="H249" s="138">
        <v>21.18</v>
      </c>
      <c r="I249" s="139"/>
      <c r="J249" s="140">
        <f>ROUND(I249*H249,2)</f>
        <v>0</v>
      </c>
      <c r="K249" s="136" t="s">
        <v>243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1141</v>
      </c>
    </row>
    <row r="250" spans="2:65" s="1" customFormat="1" ht="11.25">
      <c r="B250" s="33"/>
      <c r="D250" s="147" t="s">
        <v>246</v>
      </c>
      <c r="F250" s="148" t="s">
        <v>1142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2" customFormat="1" ht="11.25">
      <c r="B251" s="151"/>
      <c r="D251" s="147" t="s">
        <v>247</v>
      </c>
      <c r="E251" s="152" t="s">
        <v>1</v>
      </c>
      <c r="F251" s="153" t="s">
        <v>975</v>
      </c>
      <c r="H251" s="154">
        <v>21.18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81</v>
      </c>
      <c r="AY251" s="152" t="s">
        <v>236</v>
      </c>
    </row>
    <row r="252" spans="2:65" s="1" customFormat="1" ht="24.2" customHeight="1">
      <c r="B252" s="133"/>
      <c r="C252" s="134" t="s">
        <v>656</v>
      </c>
      <c r="D252" s="134" t="s">
        <v>239</v>
      </c>
      <c r="E252" s="135" t="s">
        <v>1143</v>
      </c>
      <c r="F252" s="136" t="s">
        <v>1144</v>
      </c>
      <c r="G252" s="137" t="s">
        <v>539</v>
      </c>
      <c r="H252" s="138">
        <v>84.72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1145</v>
      </c>
    </row>
    <row r="253" spans="2:65" s="1" customFormat="1" ht="19.5">
      <c r="B253" s="33"/>
      <c r="D253" s="147" t="s">
        <v>246</v>
      </c>
      <c r="F253" s="148" t="s">
        <v>1146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2" customFormat="1" ht="11.25">
      <c r="B254" s="151"/>
      <c r="D254" s="147" t="s">
        <v>247</v>
      </c>
      <c r="F254" s="153" t="s">
        <v>1147</v>
      </c>
      <c r="H254" s="154">
        <v>84.72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</v>
      </c>
      <c r="AX254" s="12" t="s">
        <v>81</v>
      </c>
      <c r="AY254" s="152" t="s">
        <v>236</v>
      </c>
    </row>
    <row r="255" spans="2:65" s="11" customFormat="1" ht="22.9" customHeight="1">
      <c r="B255" s="121"/>
      <c r="D255" s="122" t="s">
        <v>72</v>
      </c>
      <c r="E255" s="131" t="s">
        <v>235</v>
      </c>
      <c r="F255" s="131" t="s">
        <v>636</v>
      </c>
      <c r="I255" s="124"/>
      <c r="J255" s="132">
        <f>BK255</f>
        <v>0</v>
      </c>
      <c r="L255" s="121"/>
      <c r="M255" s="126"/>
      <c r="P255" s="127">
        <f>SUM(P256:P415)</f>
        <v>0</v>
      </c>
      <c r="R255" s="127">
        <f>SUM(R256:R415)</f>
        <v>1966.3552650800002</v>
      </c>
      <c r="T255" s="128">
        <f>SUM(T256:T415)</f>
        <v>0</v>
      </c>
      <c r="AR255" s="122" t="s">
        <v>81</v>
      </c>
      <c r="AT255" s="129" t="s">
        <v>72</v>
      </c>
      <c r="AU255" s="129" t="s">
        <v>81</v>
      </c>
      <c r="AY255" s="122" t="s">
        <v>236</v>
      </c>
      <c r="BK255" s="130">
        <f>SUM(BK256:BK415)</f>
        <v>0</v>
      </c>
    </row>
    <row r="256" spans="2:65" s="1" customFormat="1" ht="24.2" customHeight="1">
      <c r="B256" s="133"/>
      <c r="C256" s="134" t="s">
        <v>662</v>
      </c>
      <c r="D256" s="134" t="s">
        <v>239</v>
      </c>
      <c r="E256" s="135" t="s">
        <v>1148</v>
      </c>
      <c r="F256" s="136" t="s">
        <v>1149</v>
      </c>
      <c r="G256" s="137" t="s">
        <v>467</v>
      </c>
      <c r="H256" s="138">
        <v>2847.2</v>
      </c>
      <c r="I256" s="139"/>
      <c r="J256" s="140">
        <f>ROUND(I256*H256,2)</f>
        <v>0</v>
      </c>
      <c r="K256" s="136" t="s">
        <v>243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1150</v>
      </c>
    </row>
    <row r="257" spans="2:65" s="1" customFormat="1" ht="19.5">
      <c r="B257" s="33"/>
      <c r="D257" s="147" t="s">
        <v>246</v>
      </c>
      <c r="F257" s="148" t="s">
        <v>1151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4" customFormat="1" ht="22.5">
      <c r="B258" s="167"/>
      <c r="D258" s="147" t="s">
        <v>247</v>
      </c>
      <c r="E258" s="168" t="s">
        <v>1</v>
      </c>
      <c r="F258" s="169" t="s">
        <v>1152</v>
      </c>
      <c r="H258" s="168" t="s">
        <v>1</v>
      </c>
      <c r="I258" s="170"/>
      <c r="L258" s="167"/>
      <c r="M258" s="171"/>
      <c r="T258" s="172"/>
      <c r="AT258" s="168" t="s">
        <v>247</v>
      </c>
      <c r="AU258" s="168" t="s">
        <v>83</v>
      </c>
      <c r="AV258" s="14" t="s">
        <v>81</v>
      </c>
      <c r="AW258" s="14" t="s">
        <v>30</v>
      </c>
      <c r="AX258" s="14" t="s">
        <v>73</v>
      </c>
      <c r="AY258" s="168" t="s">
        <v>236</v>
      </c>
    </row>
    <row r="259" spans="2:65" s="14" customFormat="1" ht="11.25">
      <c r="B259" s="167"/>
      <c r="D259" s="147" t="s">
        <v>247</v>
      </c>
      <c r="E259" s="168" t="s">
        <v>1</v>
      </c>
      <c r="F259" s="169" t="s">
        <v>1153</v>
      </c>
      <c r="H259" s="168" t="s">
        <v>1</v>
      </c>
      <c r="I259" s="170"/>
      <c r="L259" s="167"/>
      <c r="M259" s="171"/>
      <c r="T259" s="172"/>
      <c r="AT259" s="168" t="s">
        <v>247</v>
      </c>
      <c r="AU259" s="168" t="s">
        <v>83</v>
      </c>
      <c r="AV259" s="14" t="s">
        <v>81</v>
      </c>
      <c r="AW259" s="14" t="s">
        <v>30</v>
      </c>
      <c r="AX259" s="14" t="s">
        <v>73</v>
      </c>
      <c r="AY259" s="168" t="s">
        <v>236</v>
      </c>
    </row>
    <row r="260" spans="2:65" s="12" customFormat="1" ht="11.25">
      <c r="B260" s="151"/>
      <c r="D260" s="147" t="s">
        <v>247</v>
      </c>
      <c r="E260" s="152" t="s">
        <v>1</v>
      </c>
      <c r="F260" s="153" t="s">
        <v>1091</v>
      </c>
      <c r="H260" s="154">
        <v>2297.6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2" customFormat="1" ht="11.25">
      <c r="B261" s="151"/>
      <c r="D261" s="147" t="s">
        <v>247</v>
      </c>
      <c r="E261" s="152" t="s">
        <v>1</v>
      </c>
      <c r="F261" s="153" t="s">
        <v>1093</v>
      </c>
      <c r="H261" s="154">
        <v>389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 ht="11.25">
      <c r="B262" s="151"/>
      <c r="D262" s="147" t="s">
        <v>247</v>
      </c>
      <c r="E262" s="152" t="s">
        <v>1</v>
      </c>
      <c r="F262" s="153" t="s">
        <v>1099</v>
      </c>
      <c r="H262" s="154">
        <v>160.6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5" customFormat="1" ht="11.25">
      <c r="B263" s="173"/>
      <c r="D263" s="147" t="s">
        <v>247</v>
      </c>
      <c r="E263" s="174" t="s">
        <v>1</v>
      </c>
      <c r="F263" s="175" t="s">
        <v>344</v>
      </c>
      <c r="H263" s="176">
        <v>2847.2</v>
      </c>
      <c r="I263" s="177"/>
      <c r="L263" s="173"/>
      <c r="M263" s="178"/>
      <c r="T263" s="179"/>
      <c r="AT263" s="174" t="s">
        <v>247</v>
      </c>
      <c r="AU263" s="174" t="s">
        <v>83</v>
      </c>
      <c r="AV263" s="15" t="s">
        <v>258</v>
      </c>
      <c r="AW263" s="15" t="s">
        <v>30</v>
      </c>
      <c r="AX263" s="15" t="s">
        <v>81</v>
      </c>
      <c r="AY263" s="174" t="s">
        <v>236</v>
      </c>
    </row>
    <row r="264" spans="2:65" s="1" customFormat="1" ht="24.2" customHeight="1">
      <c r="B264" s="133"/>
      <c r="C264" s="134" t="s">
        <v>669</v>
      </c>
      <c r="D264" s="134" t="s">
        <v>239</v>
      </c>
      <c r="E264" s="135" t="s">
        <v>1154</v>
      </c>
      <c r="F264" s="136" t="s">
        <v>1155</v>
      </c>
      <c r="G264" s="137" t="s">
        <v>467</v>
      </c>
      <c r="H264" s="138">
        <v>77</v>
      </c>
      <c r="I264" s="139"/>
      <c r="J264" s="140">
        <f>ROUND(I264*H264,2)</f>
        <v>0</v>
      </c>
      <c r="K264" s="136" t="s">
        <v>243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258</v>
      </c>
      <c r="AT264" s="145" t="s">
        <v>239</v>
      </c>
      <c r="AU264" s="145" t="s">
        <v>83</v>
      </c>
      <c r="AY264" s="18" t="s">
        <v>236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258</v>
      </c>
      <c r="BM264" s="145" t="s">
        <v>1156</v>
      </c>
    </row>
    <row r="265" spans="2:65" s="1" customFormat="1" ht="19.5">
      <c r="B265" s="33"/>
      <c r="D265" s="147" t="s">
        <v>246</v>
      </c>
      <c r="F265" s="148" t="s">
        <v>1157</v>
      </c>
      <c r="I265" s="149"/>
      <c r="L265" s="33"/>
      <c r="M265" s="150"/>
      <c r="T265" s="57"/>
      <c r="AT265" s="18" t="s">
        <v>246</v>
      </c>
      <c r="AU265" s="18" t="s">
        <v>83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1152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4" customFormat="1" ht="11.25">
      <c r="B267" s="167"/>
      <c r="D267" s="147" t="s">
        <v>247</v>
      </c>
      <c r="E267" s="168" t="s">
        <v>1</v>
      </c>
      <c r="F267" s="169" t="s">
        <v>1158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1096</v>
      </c>
      <c r="H268" s="154">
        <v>77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81</v>
      </c>
      <c r="AY268" s="152" t="s">
        <v>236</v>
      </c>
    </row>
    <row r="269" spans="2:65" s="1" customFormat="1" ht="24.2" customHeight="1">
      <c r="B269" s="133"/>
      <c r="C269" s="134" t="s">
        <v>675</v>
      </c>
      <c r="D269" s="134" t="s">
        <v>239</v>
      </c>
      <c r="E269" s="135" t="s">
        <v>1159</v>
      </c>
      <c r="F269" s="136" t="s">
        <v>1160</v>
      </c>
      <c r="G269" s="137" t="s">
        <v>467</v>
      </c>
      <c r="H269" s="138">
        <v>7191.8</v>
      </c>
      <c r="I269" s="139"/>
      <c r="J269" s="140">
        <f>ROUND(I269*H269,2)</f>
        <v>0</v>
      </c>
      <c r="K269" s="136" t="s">
        <v>243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1161</v>
      </c>
    </row>
    <row r="270" spans="2:65" s="1" customFormat="1" ht="19.5">
      <c r="B270" s="33"/>
      <c r="D270" s="147" t="s">
        <v>246</v>
      </c>
      <c r="F270" s="148" t="s">
        <v>1162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4" customFormat="1" ht="22.5">
      <c r="B271" s="167"/>
      <c r="D271" s="147" t="s">
        <v>247</v>
      </c>
      <c r="E271" s="168" t="s">
        <v>1</v>
      </c>
      <c r="F271" s="169" t="s">
        <v>1152</v>
      </c>
      <c r="H271" s="168" t="s">
        <v>1</v>
      </c>
      <c r="I271" s="170"/>
      <c r="L271" s="167"/>
      <c r="M271" s="171"/>
      <c r="T271" s="172"/>
      <c r="AT271" s="168" t="s">
        <v>247</v>
      </c>
      <c r="AU271" s="168" t="s">
        <v>83</v>
      </c>
      <c r="AV271" s="14" t="s">
        <v>81</v>
      </c>
      <c r="AW271" s="14" t="s">
        <v>30</v>
      </c>
      <c r="AX271" s="14" t="s">
        <v>73</v>
      </c>
      <c r="AY271" s="168" t="s">
        <v>236</v>
      </c>
    </row>
    <row r="272" spans="2:65" s="14" customFormat="1" ht="11.25">
      <c r="B272" s="167"/>
      <c r="D272" s="147" t="s">
        <v>247</v>
      </c>
      <c r="E272" s="168" t="s">
        <v>1</v>
      </c>
      <c r="F272" s="169" t="s">
        <v>1163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2" customFormat="1" ht="11.25">
      <c r="B273" s="151"/>
      <c r="D273" s="147" t="s">
        <v>247</v>
      </c>
      <c r="E273" s="152" t="s">
        <v>1</v>
      </c>
      <c r="F273" s="153" t="s">
        <v>1090</v>
      </c>
      <c r="H273" s="154">
        <v>1892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1091</v>
      </c>
      <c r="H274" s="154">
        <v>2297.6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1092</v>
      </c>
      <c r="H275" s="154">
        <v>187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 ht="11.25">
      <c r="B276" s="151"/>
      <c r="D276" s="147" t="s">
        <v>247</v>
      </c>
      <c r="E276" s="152" t="s">
        <v>1</v>
      </c>
      <c r="F276" s="153" t="s">
        <v>1093</v>
      </c>
      <c r="H276" s="154">
        <v>389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2" customFormat="1" ht="11.25">
      <c r="B277" s="151"/>
      <c r="D277" s="147" t="s">
        <v>247</v>
      </c>
      <c r="E277" s="152" t="s">
        <v>1</v>
      </c>
      <c r="F277" s="153" t="s">
        <v>1094</v>
      </c>
      <c r="H277" s="154">
        <v>318.39999999999998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2" customFormat="1" ht="11.25">
      <c r="B278" s="151"/>
      <c r="D278" s="147" t="s">
        <v>247</v>
      </c>
      <c r="E278" s="152" t="s">
        <v>1</v>
      </c>
      <c r="F278" s="153" t="s">
        <v>1095</v>
      </c>
      <c r="H278" s="154">
        <v>186</v>
      </c>
      <c r="I278" s="155"/>
      <c r="L278" s="151"/>
      <c r="M278" s="156"/>
      <c r="T278" s="157"/>
      <c r="AT278" s="152" t="s">
        <v>247</v>
      </c>
      <c r="AU278" s="152" t="s">
        <v>83</v>
      </c>
      <c r="AV278" s="12" t="s">
        <v>83</v>
      </c>
      <c r="AW278" s="12" t="s">
        <v>30</v>
      </c>
      <c r="AX278" s="12" t="s">
        <v>73</v>
      </c>
      <c r="AY278" s="152" t="s">
        <v>236</v>
      </c>
    </row>
    <row r="279" spans="2:65" s="12" customFormat="1" ht="11.25">
      <c r="B279" s="151"/>
      <c r="D279" s="147" t="s">
        <v>247</v>
      </c>
      <c r="E279" s="152" t="s">
        <v>1</v>
      </c>
      <c r="F279" s="153" t="s">
        <v>1096</v>
      </c>
      <c r="H279" s="154">
        <v>77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 ht="11.25">
      <c r="B280" s="151"/>
      <c r="D280" s="147" t="s">
        <v>247</v>
      </c>
      <c r="E280" s="152" t="s">
        <v>1</v>
      </c>
      <c r="F280" s="153" t="s">
        <v>1097</v>
      </c>
      <c r="H280" s="154">
        <v>1419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1098</v>
      </c>
      <c r="H281" s="154">
        <v>240.2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 ht="11.25">
      <c r="B282" s="151"/>
      <c r="D282" s="147" t="s">
        <v>247</v>
      </c>
      <c r="E282" s="152" t="s">
        <v>1</v>
      </c>
      <c r="F282" s="153" t="s">
        <v>1099</v>
      </c>
      <c r="H282" s="154">
        <v>160.6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 ht="11.25">
      <c r="B283" s="151"/>
      <c r="D283" s="147" t="s">
        <v>247</v>
      </c>
      <c r="E283" s="152" t="s">
        <v>1</v>
      </c>
      <c r="F283" s="153" t="s">
        <v>1053</v>
      </c>
      <c r="H283" s="154">
        <v>25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 ht="11.25">
      <c r="B284" s="173"/>
      <c r="D284" s="147" t="s">
        <v>247</v>
      </c>
      <c r="E284" s="174" t="s">
        <v>1</v>
      </c>
      <c r="F284" s="175" t="s">
        <v>344</v>
      </c>
      <c r="H284" s="176">
        <v>7191.8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33" customHeight="1">
      <c r="B285" s="133"/>
      <c r="C285" s="134" t="s">
        <v>682</v>
      </c>
      <c r="D285" s="134" t="s">
        <v>239</v>
      </c>
      <c r="E285" s="135" t="s">
        <v>1164</v>
      </c>
      <c r="F285" s="136" t="s">
        <v>1165</v>
      </c>
      <c r="G285" s="137" t="s">
        <v>467</v>
      </c>
      <c r="H285" s="138">
        <v>77</v>
      </c>
      <c r="I285" s="139"/>
      <c r="J285" s="140">
        <f>ROUND(I285*H285,2)</f>
        <v>0</v>
      </c>
      <c r="K285" s="136" t="s">
        <v>243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1166</v>
      </c>
    </row>
    <row r="286" spans="2:65" s="1" customFormat="1" ht="29.25">
      <c r="B286" s="33"/>
      <c r="D286" s="147" t="s">
        <v>246</v>
      </c>
      <c r="F286" s="148" t="s">
        <v>1167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1152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 ht="11.25">
      <c r="B288" s="151"/>
      <c r="D288" s="147" t="s">
        <v>247</v>
      </c>
      <c r="E288" s="152" t="s">
        <v>1</v>
      </c>
      <c r="F288" s="153" t="s">
        <v>1168</v>
      </c>
      <c r="H288" s="154">
        <v>77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81</v>
      </c>
      <c r="AY288" s="152" t="s">
        <v>236</v>
      </c>
    </row>
    <row r="289" spans="2:65" s="1" customFormat="1" ht="24.2" customHeight="1">
      <c r="B289" s="133"/>
      <c r="C289" s="134" t="s">
        <v>689</v>
      </c>
      <c r="D289" s="134" t="s">
        <v>239</v>
      </c>
      <c r="E289" s="135" t="s">
        <v>1169</v>
      </c>
      <c r="F289" s="136" t="s">
        <v>1170</v>
      </c>
      <c r="G289" s="137" t="s">
        <v>467</v>
      </c>
      <c r="H289" s="138">
        <v>4267.6000000000004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1171</v>
      </c>
    </row>
    <row r="290" spans="2:65" s="1" customFormat="1" ht="29.25">
      <c r="B290" s="33"/>
      <c r="D290" s="147" t="s">
        <v>246</v>
      </c>
      <c r="F290" s="148" t="s">
        <v>1172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4" customFormat="1" ht="22.5">
      <c r="B291" s="167"/>
      <c r="D291" s="147" t="s">
        <v>247</v>
      </c>
      <c r="E291" s="168" t="s">
        <v>1</v>
      </c>
      <c r="F291" s="169" t="s">
        <v>1152</v>
      </c>
      <c r="H291" s="168" t="s">
        <v>1</v>
      </c>
      <c r="I291" s="170"/>
      <c r="L291" s="167"/>
      <c r="M291" s="171"/>
      <c r="T291" s="172"/>
      <c r="AT291" s="168" t="s">
        <v>247</v>
      </c>
      <c r="AU291" s="168" t="s">
        <v>83</v>
      </c>
      <c r="AV291" s="14" t="s">
        <v>81</v>
      </c>
      <c r="AW291" s="14" t="s">
        <v>30</v>
      </c>
      <c r="AX291" s="14" t="s">
        <v>73</v>
      </c>
      <c r="AY291" s="168" t="s">
        <v>236</v>
      </c>
    </row>
    <row r="292" spans="2:65" s="14" customFormat="1" ht="11.25">
      <c r="B292" s="167"/>
      <c r="D292" s="147" t="s">
        <v>247</v>
      </c>
      <c r="E292" s="168" t="s">
        <v>1</v>
      </c>
      <c r="F292" s="169" t="s">
        <v>1173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 ht="11.25">
      <c r="B293" s="151"/>
      <c r="D293" s="147" t="s">
        <v>247</v>
      </c>
      <c r="E293" s="152" t="s">
        <v>1</v>
      </c>
      <c r="F293" s="153" t="s">
        <v>1090</v>
      </c>
      <c r="H293" s="154">
        <v>1892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2" customFormat="1" ht="11.25">
      <c r="B294" s="151"/>
      <c r="D294" s="147" t="s">
        <v>247</v>
      </c>
      <c r="E294" s="152" t="s">
        <v>1</v>
      </c>
      <c r="F294" s="153" t="s">
        <v>1092</v>
      </c>
      <c r="H294" s="154">
        <v>187</v>
      </c>
      <c r="I294" s="155"/>
      <c r="L294" s="151"/>
      <c r="M294" s="156"/>
      <c r="T294" s="157"/>
      <c r="AT294" s="152" t="s">
        <v>247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236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1098</v>
      </c>
      <c r="H295" s="154">
        <v>240.2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 ht="11.25">
      <c r="B296" s="151"/>
      <c r="D296" s="147" t="s">
        <v>247</v>
      </c>
      <c r="E296" s="152" t="s">
        <v>1</v>
      </c>
      <c r="F296" s="153" t="s">
        <v>1094</v>
      </c>
      <c r="H296" s="154">
        <v>318.39999999999998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 ht="11.25">
      <c r="B297" s="151"/>
      <c r="D297" s="147" t="s">
        <v>247</v>
      </c>
      <c r="E297" s="152" t="s">
        <v>1</v>
      </c>
      <c r="F297" s="153" t="s">
        <v>1095</v>
      </c>
      <c r="H297" s="154">
        <v>186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2" customFormat="1" ht="11.25">
      <c r="B298" s="151"/>
      <c r="D298" s="147" t="s">
        <v>247</v>
      </c>
      <c r="E298" s="152" t="s">
        <v>1</v>
      </c>
      <c r="F298" s="153" t="s">
        <v>1097</v>
      </c>
      <c r="H298" s="154">
        <v>1419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2" customFormat="1" ht="11.25">
      <c r="B299" s="151"/>
      <c r="D299" s="147" t="s">
        <v>247</v>
      </c>
      <c r="E299" s="152" t="s">
        <v>1</v>
      </c>
      <c r="F299" s="153" t="s">
        <v>1053</v>
      </c>
      <c r="H299" s="154">
        <v>25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 ht="11.25">
      <c r="B300" s="173"/>
      <c r="D300" s="147" t="s">
        <v>247</v>
      </c>
      <c r="E300" s="174" t="s">
        <v>1</v>
      </c>
      <c r="F300" s="175" t="s">
        <v>344</v>
      </c>
      <c r="H300" s="176">
        <v>4267.6000000000004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" customFormat="1" ht="24.2" customHeight="1">
      <c r="B301" s="133"/>
      <c r="C301" s="134" t="s">
        <v>696</v>
      </c>
      <c r="D301" s="134" t="s">
        <v>239</v>
      </c>
      <c r="E301" s="135" t="s">
        <v>1174</v>
      </c>
      <c r="F301" s="136" t="s">
        <v>1175</v>
      </c>
      <c r="G301" s="137" t="s">
        <v>467</v>
      </c>
      <c r="H301" s="138">
        <v>77</v>
      </c>
      <c r="I301" s="139"/>
      <c r="J301" s="140">
        <f>ROUND(I301*H301,2)</f>
        <v>0</v>
      </c>
      <c r="K301" s="136" t="s">
        <v>243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1176</v>
      </c>
    </row>
    <row r="302" spans="2:65" s="1" customFormat="1" ht="11.25">
      <c r="B302" s="33"/>
      <c r="D302" s="147" t="s">
        <v>246</v>
      </c>
      <c r="F302" s="148" t="s">
        <v>1177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4" customFormat="1" ht="22.5">
      <c r="B303" s="167"/>
      <c r="D303" s="147" t="s">
        <v>247</v>
      </c>
      <c r="E303" s="168" t="s">
        <v>1</v>
      </c>
      <c r="F303" s="169" t="s">
        <v>1152</v>
      </c>
      <c r="H303" s="168" t="s">
        <v>1</v>
      </c>
      <c r="I303" s="170"/>
      <c r="L303" s="167"/>
      <c r="M303" s="171"/>
      <c r="T303" s="172"/>
      <c r="AT303" s="168" t="s">
        <v>247</v>
      </c>
      <c r="AU303" s="168" t="s">
        <v>83</v>
      </c>
      <c r="AV303" s="14" t="s">
        <v>81</v>
      </c>
      <c r="AW303" s="14" t="s">
        <v>30</v>
      </c>
      <c r="AX303" s="14" t="s">
        <v>73</v>
      </c>
      <c r="AY303" s="168" t="s">
        <v>236</v>
      </c>
    </row>
    <row r="304" spans="2:65" s="12" customFormat="1" ht="11.25">
      <c r="B304" s="151"/>
      <c r="D304" s="147" t="s">
        <v>247</v>
      </c>
      <c r="E304" s="152" t="s">
        <v>1</v>
      </c>
      <c r="F304" s="153" t="s">
        <v>1178</v>
      </c>
      <c r="H304" s="154">
        <v>77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81</v>
      </c>
      <c r="AY304" s="152" t="s">
        <v>236</v>
      </c>
    </row>
    <row r="305" spans="2:65" s="1" customFormat="1" ht="24.2" customHeight="1">
      <c r="B305" s="133"/>
      <c r="C305" s="134" t="s">
        <v>703</v>
      </c>
      <c r="D305" s="134" t="s">
        <v>239</v>
      </c>
      <c r="E305" s="135" t="s">
        <v>676</v>
      </c>
      <c r="F305" s="136" t="s">
        <v>1179</v>
      </c>
      <c r="G305" s="137" t="s">
        <v>467</v>
      </c>
      <c r="H305" s="138">
        <v>77</v>
      </c>
      <c r="I305" s="139"/>
      <c r="J305" s="140">
        <f>ROUND(I305*H305,2)</f>
        <v>0</v>
      </c>
      <c r="K305" s="136" t="s">
        <v>243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1180</v>
      </c>
    </row>
    <row r="306" spans="2:65" s="1" customFormat="1" ht="19.5">
      <c r="B306" s="33"/>
      <c r="D306" s="147" t="s">
        <v>246</v>
      </c>
      <c r="F306" s="148" t="s">
        <v>1181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4" customFormat="1" ht="22.5">
      <c r="B307" s="167"/>
      <c r="D307" s="147" t="s">
        <v>247</v>
      </c>
      <c r="E307" s="168" t="s">
        <v>1</v>
      </c>
      <c r="F307" s="169" t="s">
        <v>1152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2" customFormat="1" ht="11.25">
      <c r="B308" s="151"/>
      <c r="D308" s="147" t="s">
        <v>247</v>
      </c>
      <c r="E308" s="152" t="s">
        <v>1</v>
      </c>
      <c r="F308" s="153" t="s">
        <v>1182</v>
      </c>
      <c r="H308" s="154">
        <v>77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81</v>
      </c>
      <c r="AY308" s="152" t="s">
        <v>236</v>
      </c>
    </row>
    <row r="309" spans="2:65" s="1" customFormat="1" ht="24.2" customHeight="1">
      <c r="B309" s="133"/>
      <c r="C309" s="134" t="s">
        <v>709</v>
      </c>
      <c r="D309" s="134" t="s">
        <v>239</v>
      </c>
      <c r="E309" s="135" t="s">
        <v>1183</v>
      </c>
      <c r="F309" s="136" t="s">
        <v>1184</v>
      </c>
      <c r="G309" s="137" t="s">
        <v>467</v>
      </c>
      <c r="H309" s="138">
        <v>77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258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258</v>
      </c>
      <c r="BM309" s="145" t="s">
        <v>1185</v>
      </c>
    </row>
    <row r="310" spans="2:65" s="1" customFormat="1" ht="29.25">
      <c r="B310" s="33"/>
      <c r="D310" s="147" t="s">
        <v>246</v>
      </c>
      <c r="F310" s="148" t="s">
        <v>1186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4" customFormat="1" ht="22.5">
      <c r="B311" s="167"/>
      <c r="D311" s="147" t="s">
        <v>247</v>
      </c>
      <c r="E311" s="168" t="s">
        <v>1</v>
      </c>
      <c r="F311" s="169" t="s">
        <v>1152</v>
      </c>
      <c r="H311" s="168" t="s">
        <v>1</v>
      </c>
      <c r="I311" s="170"/>
      <c r="L311" s="167"/>
      <c r="M311" s="171"/>
      <c r="T311" s="172"/>
      <c r="AT311" s="168" t="s">
        <v>247</v>
      </c>
      <c r="AU311" s="168" t="s">
        <v>83</v>
      </c>
      <c r="AV311" s="14" t="s">
        <v>81</v>
      </c>
      <c r="AW311" s="14" t="s">
        <v>30</v>
      </c>
      <c r="AX311" s="14" t="s">
        <v>73</v>
      </c>
      <c r="AY311" s="168" t="s">
        <v>236</v>
      </c>
    </row>
    <row r="312" spans="2:65" s="12" customFormat="1" ht="11.25">
      <c r="B312" s="151"/>
      <c r="D312" s="147" t="s">
        <v>247</v>
      </c>
      <c r="E312" s="152" t="s">
        <v>1</v>
      </c>
      <c r="F312" s="153" t="s">
        <v>1187</v>
      </c>
      <c r="H312" s="154">
        <v>77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81</v>
      </c>
      <c r="AY312" s="152" t="s">
        <v>236</v>
      </c>
    </row>
    <row r="313" spans="2:65" s="1" customFormat="1" ht="24.2" customHeight="1">
      <c r="B313" s="133"/>
      <c r="C313" s="134" t="s">
        <v>714</v>
      </c>
      <c r="D313" s="134" t="s">
        <v>239</v>
      </c>
      <c r="E313" s="135" t="s">
        <v>704</v>
      </c>
      <c r="F313" s="136" t="s">
        <v>705</v>
      </c>
      <c r="G313" s="137" t="s">
        <v>467</v>
      </c>
      <c r="H313" s="138">
        <v>187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0.1837</v>
      </c>
      <c r="R313" s="143">
        <f>Q313*H313</f>
        <v>34.351900000000001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1188</v>
      </c>
    </row>
    <row r="314" spans="2:65" s="1" customFormat="1" ht="39">
      <c r="B314" s="33"/>
      <c r="D314" s="147" t="s">
        <v>246</v>
      </c>
      <c r="F314" s="148" t="s">
        <v>707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4" customFormat="1" ht="22.5">
      <c r="B315" s="167"/>
      <c r="D315" s="147" t="s">
        <v>247</v>
      </c>
      <c r="E315" s="168" t="s">
        <v>1</v>
      </c>
      <c r="F315" s="169" t="s">
        <v>1152</v>
      </c>
      <c r="H315" s="168" t="s">
        <v>1</v>
      </c>
      <c r="I315" s="170"/>
      <c r="L315" s="167"/>
      <c r="M315" s="171"/>
      <c r="T315" s="172"/>
      <c r="AT315" s="168" t="s">
        <v>247</v>
      </c>
      <c r="AU315" s="168" t="s">
        <v>83</v>
      </c>
      <c r="AV315" s="14" t="s">
        <v>81</v>
      </c>
      <c r="AW315" s="14" t="s">
        <v>30</v>
      </c>
      <c r="AX315" s="14" t="s">
        <v>73</v>
      </c>
      <c r="AY315" s="168" t="s">
        <v>236</v>
      </c>
    </row>
    <row r="316" spans="2:65" s="14" customFormat="1" ht="11.25">
      <c r="B316" s="167"/>
      <c r="D316" s="147" t="s">
        <v>247</v>
      </c>
      <c r="E316" s="168" t="s">
        <v>1</v>
      </c>
      <c r="F316" s="169" t="s">
        <v>1189</v>
      </c>
      <c r="H316" s="168" t="s">
        <v>1</v>
      </c>
      <c r="I316" s="170"/>
      <c r="L316" s="167"/>
      <c r="M316" s="171"/>
      <c r="T316" s="172"/>
      <c r="AT316" s="168" t="s">
        <v>247</v>
      </c>
      <c r="AU316" s="168" t="s">
        <v>83</v>
      </c>
      <c r="AV316" s="14" t="s">
        <v>81</v>
      </c>
      <c r="AW316" s="14" t="s">
        <v>30</v>
      </c>
      <c r="AX316" s="14" t="s">
        <v>73</v>
      </c>
      <c r="AY316" s="168" t="s">
        <v>236</v>
      </c>
    </row>
    <row r="317" spans="2:65" s="12" customFormat="1" ht="11.25">
      <c r="B317" s="151"/>
      <c r="D317" s="147" t="s">
        <v>247</v>
      </c>
      <c r="E317" s="152" t="s">
        <v>1</v>
      </c>
      <c r="F317" s="153" t="s">
        <v>1190</v>
      </c>
      <c r="H317" s="154">
        <v>187</v>
      </c>
      <c r="I317" s="155"/>
      <c r="L317" s="151"/>
      <c r="M317" s="156"/>
      <c r="T317" s="157"/>
      <c r="AT317" s="152" t="s">
        <v>247</v>
      </c>
      <c r="AU317" s="152" t="s">
        <v>83</v>
      </c>
      <c r="AV317" s="12" t="s">
        <v>83</v>
      </c>
      <c r="AW317" s="12" t="s">
        <v>30</v>
      </c>
      <c r="AX317" s="12" t="s">
        <v>81</v>
      </c>
      <c r="AY317" s="152" t="s">
        <v>236</v>
      </c>
    </row>
    <row r="318" spans="2:65" s="1" customFormat="1" ht="16.5" customHeight="1">
      <c r="B318" s="133"/>
      <c r="C318" s="180" t="s">
        <v>720</v>
      </c>
      <c r="D318" s="180" t="s">
        <v>333</v>
      </c>
      <c r="E318" s="181" t="s">
        <v>710</v>
      </c>
      <c r="F318" s="182" t="s">
        <v>711</v>
      </c>
      <c r="G318" s="183" t="s">
        <v>467</v>
      </c>
      <c r="H318" s="184">
        <v>190.74</v>
      </c>
      <c r="I318" s="185"/>
      <c r="J318" s="186">
        <f>ROUND(I318*H318,2)</f>
        <v>0</v>
      </c>
      <c r="K318" s="182" t="s">
        <v>243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0.222</v>
      </c>
      <c r="R318" s="143">
        <f>Q318*H318</f>
        <v>42.344280000000005</v>
      </c>
      <c r="S318" s="143">
        <v>0</v>
      </c>
      <c r="T318" s="144">
        <f>S318*H318</f>
        <v>0</v>
      </c>
      <c r="AR318" s="145" t="s">
        <v>273</v>
      </c>
      <c r="AT318" s="145" t="s">
        <v>333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1191</v>
      </c>
    </row>
    <row r="319" spans="2:65" s="1" customFormat="1" ht="11.25">
      <c r="B319" s="33"/>
      <c r="D319" s="147" t="s">
        <v>246</v>
      </c>
      <c r="F319" s="148" t="s">
        <v>711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 ht="11.25">
      <c r="B320" s="151"/>
      <c r="D320" s="147" t="s">
        <v>247</v>
      </c>
      <c r="F320" s="153" t="s">
        <v>1192</v>
      </c>
      <c r="H320" s="154">
        <v>190.74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</v>
      </c>
      <c r="AX320" s="12" t="s">
        <v>81</v>
      </c>
      <c r="AY320" s="152" t="s">
        <v>236</v>
      </c>
    </row>
    <row r="321" spans="2:65" s="1" customFormat="1" ht="24.2" customHeight="1">
      <c r="B321" s="133"/>
      <c r="C321" s="134" t="s">
        <v>725</v>
      </c>
      <c r="D321" s="134" t="s">
        <v>239</v>
      </c>
      <c r="E321" s="135" t="s">
        <v>1193</v>
      </c>
      <c r="F321" s="136" t="s">
        <v>1194</v>
      </c>
      <c r="G321" s="137" t="s">
        <v>467</v>
      </c>
      <c r="H321" s="138">
        <v>1659.2</v>
      </c>
      <c r="I321" s="139"/>
      <c r="J321" s="140">
        <f>ROUND(I321*H321,2)</f>
        <v>0</v>
      </c>
      <c r="K321" s="136" t="s">
        <v>243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0.16703000000000001</v>
      </c>
      <c r="R321" s="143">
        <f>Q321*H321</f>
        <v>277.13617600000003</v>
      </c>
      <c r="S321" s="143">
        <v>0</v>
      </c>
      <c r="T321" s="144">
        <f>S321*H321</f>
        <v>0</v>
      </c>
      <c r="AR321" s="145" t="s">
        <v>258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258</v>
      </c>
      <c r="BM321" s="145" t="s">
        <v>1195</v>
      </c>
    </row>
    <row r="322" spans="2:65" s="1" customFormat="1" ht="39">
      <c r="B322" s="33"/>
      <c r="D322" s="147" t="s">
        <v>246</v>
      </c>
      <c r="F322" s="148" t="s">
        <v>1196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4" customFormat="1" ht="22.5">
      <c r="B323" s="167"/>
      <c r="D323" s="147" t="s">
        <v>247</v>
      </c>
      <c r="E323" s="168" t="s">
        <v>1</v>
      </c>
      <c r="F323" s="169" t="s">
        <v>1152</v>
      </c>
      <c r="H323" s="168" t="s">
        <v>1</v>
      </c>
      <c r="I323" s="170"/>
      <c r="L323" s="167"/>
      <c r="M323" s="171"/>
      <c r="T323" s="172"/>
      <c r="AT323" s="168" t="s">
        <v>247</v>
      </c>
      <c r="AU323" s="168" t="s">
        <v>83</v>
      </c>
      <c r="AV323" s="14" t="s">
        <v>81</v>
      </c>
      <c r="AW323" s="14" t="s">
        <v>30</v>
      </c>
      <c r="AX323" s="14" t="s">
        <v>73</v>
      </c>
      <c r="AY323" s="168" t="s">
        <v>236</v>
      </c>
    </row>
    <row r="324" spans="2:65" s="14" customFormat="1" ht="11.25">
      <c r="B324" s="167"/>
      <c r="D324" s="147" t="s">
        <v>247</v>
      </c>
      <c r="E324" s="168" t="s">
        <v>1</v>
      </c>
      <c r="F324" s="169" t="s">
        <v>1197</v>
      </c>
      <c r="H324" s="168" t="s">
        <v>1</v>
      </c>
      <c r="I324" s="170"/>
      <c r="L324" s="167"/>
      <c r="M324" s="171"/>
      <c r="T324" s="172"/>
      <c r="AT324" s="168" t="s">
        <v>247</v>
      </c>
      <c r="AU324" s="168" t="s">
        <v>83</v>
      </c>
      <c r="AV324" s="14" t="s">
        <v>81</v>
      </c>
      <c r="AW324" s="14" t="s">
        <v>30</v>
      </c>
      <c r="AX324" s="14" t="s">
        <v>73</v>
      </c>
      <c r="AY324" s="168" t="s">
        <v>236</v>
      </c>
    </row>
    <row r="325" spans="2:65" s="12" customFormat="1" ht="11.25">
      <c r="B325" s="151"/>
      <c r="D325" s="147" t="s">
        <v>247</v>
      </c>
      <c r="E325" s="152" t="s">
        <v>1</v>
      </c>
      <c r="F325" s="153" t="s">
        <v>1198</v>
      </c>
      <c r="H325" s="154">
        <v>1008</v>
      </c>
      <c r="I325" s="155"/>
      <c r="L325" s="151"/>
      <c r="M325" s="156"/>
      <c r="T325" s="157"/>
      <c r="AT325" s="152" t="s">
        <v>247</v>
      </c>
      <c r="AU325" s="152" t="s">
        <v>83</v>
      </c>
      <c r="AV325" s="12" t="s">
        <v>83</v>
      </c>
      <c r="AW325" s="12" t="s">
        <v>30</v>
      </c>
      <c r="AX325" s="12" t="s">
        <v>73</v>
      </c>
      <c r="AY325" s="152" t="s">
        <v>236</v>
      </c>
    </row>
    <row r="326" spans="2:65" s="12" customFormat="1" ht="11.25">
      <c r="B326" s="151"/>
      <c r="D326" s="147" t="s">
        <v>247</v>
      </c>
      <c r="E326" s="152" t="s">
        <v>1</v>
      </c>
      <c r="F326" s="153" t="s">
        <v>1199</v>
      </c>
      <c r="H326" s="154">
        <v>394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2" customFormat="1" ht="11.25">
      <c r="B327" s="151"/>
      <c r="D327" s="147" t="s">
        <v>247</v>
      </c>
      <c r="E327" s="152" t="s">
        <v>1</v>
      </c>
      <c r="F327" s="153" t="s">
        <v>1200</v>
      </c>
      <c r="H327" s="154">
        <v>7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 ht="11.25">
      <c r="B328" s="151"/>
      <c r="D328" s="147" t="s">
        <v>247</v>
      </c>
      <c r="E328" s="152" t="s">
        <v>1</v>
      </c>
      <c r="F328" s="153" t="s">
        <v>1201</v>
      </c>
      <c r="H328" s="154">
        <v>10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2" customFormat="1" ht="11.25">
      <c r="B329" s="151"/>
      <c r="D329" s="147" t="s">
        <v>247</v>
      </c>
      <c r="E329" s="152" t="s">
        <v>1</v>
      </c>
      <c r="F329" s="153" t="s">
        <v>1202</v>
      </c>
      <c r="H329" s="154">
        <v>83</v>
      </c>
      <c r="I329" s="155"/>
      <c r="L329" s="151"/>
      <c r="M329" s="156"/>
      <c r="T329" s="157"/>
      <c r="AT329" s="152" t="s">
        <v>247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236</v>
      </c>
    </row>
    <row r="330" spans="2:65" s="12" customFormat="1" ht="11.25">
      <c r="B330" s="151"/>
      <c r="D330" s="147" t="s">
        <v>247</v>
      </c>
      <c r="E330" s="152" t="s">
        <v>1</v>
      </c>
      <c r="F330" s="153" t="s">
        <v>1203</v>
      </c>
      <c r="H330" s="154">
        <v>142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2" customFormat="1" ht="11.25">
      <c r="B331" s="151"/>
      <c r="D331" s="147" t="s">
        <v>247</v>
      </c>
      <c r="E331" s="152" t="s">
        <v>1</v>
      </c>
      <c r="F331" s="153" t="s">
        <v>1204</v>
      </c>
      <c r="H331" s="154">
        <v>7</v>
      </c>
      <c r="I331" s="155"/>
      <c r="L331" s="151"/>
      <c r="M331" s="156"/>
      <c r="T331" s="157"/>
      <c r="AT331" s="152" t="s">
        <v>247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236</v>
      </c>
    </row>
    <row r="332" spans="2:65" s="12" customFormat="1" ht="11.25">
      <c r="B332" s="151"/>
      <c r="D332" s="147" t="s">
        <v>247</v>
      </c>
      <c r="E332" s="152" t="s">
        <v>1</v>
      </c>
      <c r="F332" s="153" t="s">
        <v>1205</v>
      </c>
      <c r="H332" s="154">
        <v>8.1999999999999993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5" customFormat="1" ht="11.25">
      <c r="B333" s="173"/>
      <c r="D333" s="147" t="s">
        <v>247</v>
      </c>
      <c r="E333" s="174" t="s">
        <v>1</v>
      </c>
      <c r="F333" s="175" t="s">
        <v>344</v>
      </c>
      <c r="H333" s="176">
        <v>1659.2</v>
      </c>
      <c r="I333" s="177"/>
      <c r="L333" s="173"/>
      <c r="M333" s="178"/>
      <c r="T333" s="179"/>
      <c r="AT333" s="174" t="s">
        <v>247</v>
      </c>
      <c r="AU333" s="174" t="s">
        <v>83</v>
      </c>
      <c r="AV333" s="15" t="s">
        <v>258</v>
      </c>
      <c r="AW333" s="15" t="s">
        <v>30</v>
      </c>
      <c r="AX333" s="15" t="s">
        <v>81</v>
      </c>
      <c r="AY333" s="174" t="s">
        <v>236</v>
      </c>
    </row>
    <row r="334" spans="2:65" s="1" customFormat="1" ht="21.75" customHeight="1">
      <c r="B334" s="133"/>
      <c r="C334" s="180" t="s">
        <v>731</v>
      </c>
      <c r="D334" s="180" t="s">
        <v>333</v>
      </c>
      <c r="E334" s="181" t="s">
        <v>1206</v>
      </c>
      <c r="F334" s="182" t="s">
        <v>1207</v>
      </c>
      <c r="G334" s="183" t="s">
        <v>467</v>
      </c>
      <c r="H334" s="184">
        <v>546.72</v>
      </c>
      <c r="I334" s="185"/>
      <c r="J334" s="186">
        <f>ROUND(I334*H334,2)</f>
        <v>0</v>
      </c>
      <c r="K334" s="182" t="s">
        <v>243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0.11799999999999999</v>
      </c>
      <c r="R334" s="143">
        <f>Q334*H334</f>
        <v>64.512960000000007</v>
      </c>
      <c r="S334" s="143">
        <v>0</v>
      </c>
      <c r="T334" s="144">
        <f>S334*H334</f>
        <v>0</v>
      </c>
      <c r="AR334" s="145" t="s">
        <v>273</v>
      </c>
      <c r="AT334" s="145" t="s">
        <v>333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258</v>
      </c>
      <c r="BM334" s="145" t="s">
        <v>1208</v>
      </c>
    </row>
    <row r="335" spans="2:65" s="1" customFormat="1" ht="11.25">
      <c r="B335" s="33"/>
      <c r="D335" s="147" t="s">
        <v>246</v>
      </c>
      <c r="F335" s="148" t="s">
        <v>1209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2" customFormat="1" ht="11.25">
      <c r="B336" s="151"/>
      <c r="D336" s="147" t="s">
        <v>247</v>
      </c>
      <c r="E336" s="152" t="s">
        <v>1</v>
      </c>
      <c r="F336" s="153" t="s">
        <v>1210</v>
      </c>
      <c r="H336" s="154">
        <v>536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81</v>
      </c>
      <c r="AY336" s="152" t="s">
        <v>236</v>
      </c>
    </row>
    <row r="337" spans="2:65" s="12" customFormat="1" ht="11.25">
      <c r="B337" s="151"/>
      <c r="D337" s="147" t="s">
        <v>247</v>
      </c>
      <c r="F337" s="153" t="s">
        <v>1211</v>
      </c>
      <c r="H337" s="154">
        <v>546.72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</v>
      </c>
      <c r="AX337" s="12" t="s">
        <v>81</v>
      </c>
      <c r="AY337" s="152" t="s">
        <v>236</v>
      </c>
    </row>
    <row r="338" spans="2:65" s="1" customFormat="1" ht="24.2" customHeight="1">
      <c r="B338" s="133"/>
      <c r="C338" s="180" t="s">
        <v>735</v>
      </c>
      <c r="D338" s="180" t="s">
        <v>333</v>
      </c>
      <c r="E338" s="181" t="s">
        <v>1212</v>
      </c>
      <c r="F338" s="182" t="s">
        <v>1213</v>
      </c>
      <c r="G338" s="183" t="s">
        <v>467</v>
      </c>
      <c r="H338" s="184">
        <v>1112.82</v>
      </c>
      <c r="I338" s="185"/>
      <c r="J338" s="186">
        <f>ROUND(I338*H338,2)</f>
        <v>0</v>
      </c>
      <c r="K338" s="182" t="s">
        <v>1</v>
      </c>
      <c r="L338" s="187"/>
      <c r="M338" s="188" t="s">
        <v>1</v>
      </c>
      <c r="N338" s="189" t="s">
        <v>38</v>
      </c>
      <c r="P338" s="143">
        <f>O338*H338</f>
        <v>0</v>
      </c>
      <c r="Q338" s="143">
        <v>0.11799999999999999</v>
      </c>
      <c r="R338" s="143">
        <f>Q338*H338</f>
        <v>131.31276</v>
      </c>
      <c r="S338" s="143">
        <v>0</v>
      </c>
      <c r="T338" s="144">
        <f>S338*H338</f>
        <v>0</v>
      </c>
      <c r="AR338" s="145" t="s">
        <v>273</v>
      </c>
      <c r="AT338" s="145" t="s">
        <v>333</v>
      </c>
      <c r="AU338" s="145" t="s">
        <v>83</v>
      </c>
      <c r="AY338" s="18" t="s">
        <v>236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258</v>
      </c>
      <c r="BM338" s="145" t="s">
        <v>1214</v>
      </c>
    </row>
    <row r="339" spans="2:65" s="1" customFormat="1" ht="11.25">
      <c r="B339" s="33"/>
      <c r="D339" s="147" t="s">
        <v>246</v>
      </c>
      <c r="F339" s="148" t="s">
        <v>1215</v>
      </c>
      <c r="I339" s="149"/>
      <c r="L339" s="33"/>
      <c r="M339" s="150"/>
      <c r="T339" s="57"/>
      <c r="AT339" s="18" t="s">
        <v>246</v>
      </c>
      <c r="AU339" s="18" t="s">
        <v>83</v>
      </c>
    </row>
    <row r="340" spans="2:65" s="12" customFormat="1" ht="11.25">
      <c r="B340" s="151"/>
      <c r="D340" s="147" t="s">
        <v>247</v>
      </c>
      <c r="E340" s="152" t="s">
        <v>1</v>
      </c>
      <c r="F340" s="153" t="s">
        <v>1216</v>
      </c>
      <c r="H340" s="154">
        <v>1091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81</v>
      </c>
      <c r="AY340" s="152" t="s">
        <v>236</v>
      </c>
    </row>
    <row r="341" spans="2:65" s="12" customFormat="1" ht="11.25">
      <c r="B341" s="151"/>
      <c r="D341" s="147" t="s">
        <v>247</v>
      </c>
      <c r="F341" s="153" t="s">
        <v>1217</v>
      </c>
      <c r="H341" s="154">
        <v>1112.82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</v>
      </c>
      <c r="AX341" s="12" t="s">
        <v>81</v>
      </c>
      <c r="AY341" s="152" t="s">
        <v>236</v>
      </c>
    </row>
    <row r="342" spans="2:65" s="1" customFormat="1" ht="24.2" customHeight="1">
      <c r="B342" s="133"/>
      <c r="C342" s="180" t="s">
        <v>741</v>
      </c>
      <c r="D342" s="180" t="s">
        <v>333</v>
      </c>
      <c r="E342" s="181" t="s">
        <v>1218</v>
      </c>
      <c r="F342" s="182" t="s">
        <v>1219</v>
      </c>
      <c r="G342" s="183" t="s">
        <v>467</v>
      </c>
      <c r="H342" s="184">
        <v>18.382000000000001</v>
      </c>
      <c r="I342" s="185"/>
      <c r="J342" s="186">
        <f>ROUND(I342*H342,2)</f>
        <v>0</v>
      </c>
      <c r="K342" s="182" t="s">
        <v>1</v>
      </c>
      <c r="L342" s="187"/>
      <c r="M342" s="188" t="s">
        <v>1</v>
      </c>
      <c r="N342" s="189" t="s">
        <v>38</v>
      </c>
      <c r="P342" s="143">
        <f>O342*H342</f>
        <v>0</v>
      </c>
      <c r="Q342" s="143">
        <v>0.13500000000000001</v>
      </c>
      <c r="R342" s="143">
        <f>Q342*H342</f>
        <v>2.4815700000000005</v>
      </c>
      <c r="S342" s="143">
        <v>0</v>
      </c>
      <c r="T342" s="144">
        <f>S342*H342</f>
        <v>0</v>
      </c>
      <c r="AR342" s="145" t="s">
        <v>273</v>
      </c>
      <c r="AT342" s="145" t="s">
        <v>333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258</v>
      </c>
      <c r="BM342" s="145" t="s">
        <v>1220</v>
      </c>
    </row>
    <row r="343" spans="2:65" s="1" customFormat="1" ht="11.25">
      <c r="B343" s="33"/>
      <c r="D343" s="147" t="s">
        <v>246</v>
      </c>
      <c r="F343" s="148" t="s">
        <v>1221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2" customFormat="1" ht="11.25">
      <c r="B344" s="151"/>
      <c r="D344" s="147" t="s">
        <v>247</v>
      </c>
      <c r="E344" s="152" t="s">
        <v>1</v>
      </c>
      <c r="F344" s="153" t="s">
        <v>1222</v>
      </c>
      <c r="H344" s="154">
        <v>18.2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81</v>
      </c>
      <c r="AY344" s="152" t="s">
        <v>236</v>
      </c>
    </row>
    <row r="345" spans="2:65" s="12" customFormat="1" ht="11.25">
      <c r="B345" s="151"/>
      <c r="D345" s="147" t="s">
        <v>247</v>
      </c>
      <c r="F345" s="153" t="s">
        <v>1223</v>
      </c>
      <c r="H345" s="154">
        <v>18.382000000000001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</v>
      </c>
      <c r="AX345" s="12" t="s">
        <v>81</v>
      </c>
      <c r="AY345" s="152" t="s">
        <v>236</v>
      </c>
    </row>
    <row r="346" spans="2:65" s="1" customFormat="1" ht="21.75" customHeight="1">
      <c r="B346" s="133"/>
      <c r="C346" s="180" t="s">
        <v>745</v>
      </c>
      <c r="D346" s="180" t="s">
        <v>333</v>
      </c>
      <c r="E346" s="181" t="s">
        <v>1224</v>
      </c>
      <c r="F346" s="182" t="s">
        <v>1225</v>
      </c>
      <c r="G346" s="183" t="s">
        <v>467</v>
      </c>
      <c r="H346" s="184">
        <v>14.14</v>
      </c>
      <c r="I346" s="185"/>
      <c r="J346" s="186">
        <f>ROUND(I346*H346,2)</f>
        <v>0</v>
      </c>
      <c r="K346" s="182" t="s">
        <v>1</v>
      </c>
      <c r="L346" s="187"/>
      <c r="M346" s="188" t="s">
        <v>1</v>
      </c>
      <c r="N346" s="189" t="s">
        <v>38</v>
      </c>
      <c r="P346" s="143">
        <f>O346*H346</f>
        <v>0</v>
      </c>
      <c r="Q346" s="143">
        <v>0.13500000000000001</v>
      </c>
      <c r="R346" s="143">
        <f>Q346*H346</f>
        <v>1.9089000000000003</v>
      </c>
      <c r="S346" s="143">
        <v>0</v>
      </c>
      <c r="T346" s="144">
        <f>S346*H346</f>
        <v>0</v>
      </c>
      <c r="AR346" s="145" t="s">
        <v>273</v>
      </c>
      <c r="AT346" s="145" t="s">
        <v>333</v>
      </c>
      <c r="AU346" s="145" t="s">
        <v>83</v>
      </c>
      <c r="AY346" s="18" t="s">
        <v>236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81</v>
      </c>
      <c r="BK346" s="146">
        <f>ROUND(I346*H346,2)</f>
        <v>0</v>
      </c>
      <c r="BL346" s="18" t="s">
        <v>258</v>
      </c>
      <c r="BM346" s="145" t="s">
        <v>1226</v>
      </c>
    </row>
    <row r="347" spans="2:65" s="1" customFormat="1" ht="11.25">
      <c r="B347" s="33"/>
      <c r="D347" s="147" t="s">
        <v>246</v>
      </c>
      <c r="F347" s="148" t="s">
        <v>1225</v>
      </c>
      <c r="I347" s="149"/>
      <c r="L347" s="33"/>
      <c r="M347" s="150"/>
      <c r="T347" s="57"/>
      <c r="AT347" s="18" t="s">
        <v>246</v>
      </c>
      <c r="AU347" s="18" t="s">
        <v>83</v>
      </c>
    </row>
    <row r="348" spans="2:65" s="12" customFormat="1" ht="11.25">
      <c r="B348" s="151"/>
      <c r="D348" s="147" t="s">
        <v>247</v>
      </c>
      <c r="E348" s="152" t="s">
        <v>1</v>
      </c>
      <c r="F348" s="153" t="s">
        <v>1227</v>
      </c>
      <c r="H348" s="154">
        <v>14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81</v>
      </c>
      <c r="AY348" s="152" t="s">
        <v>236</v>
      </c>
    </row>
    <row r="349" spans="2:65" s="12" customFormat="1" ht="11.25">
      <c r="B349" s="151"/>
      <c r="D349" s="147" t="s">
        <v>247</v>
      </c>
      <c r="F349" s="153" t="s">
        <v>1228</v>
      </c>
      <c r="H349" s="154">
        <v>14.14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</v>
      </c>
      <c r="AX349" s="12" t="s">
        <v>81</v>
      </c>
      <c r="AY349" s="152" t="s">
        <v>236</v>
      </c>
    </row>
    <row r="350" spans="2:65" s="1" customFormat="1" ht="24.2" customHeight="1">
      <c r="B350" s="133"/>
      <c r="C350" s="134" t="s">
        <v>772</v>
      </c>
      <c r="D350" s="134" t="s">
        <v>239</v>
      </c>
      <c r="E350" s="135" t="s">
        <v>1229</v>
      </c>
      <c r="F350" s="136" t="s">
        <v>1230</v>
      </c>
      <c r="G350" s="137" t="s">
        <v>467</v>
      </c>
      <c r="H350" s="138">
        <v>549.6</v>
      </c>
      <c r="I350" s="139"/>
      <c r="J350" s="140">
        <f>ROUND(I350*H350,2)</f>
        <v>0</v>
      </c>
      <c r="K350" s="136" t="s">
        <v>243</v>
      </c>
      <c r="L350" s="33"/>
      <c r="M350" s="141" t="s">
        <v>1</v>
      </c>
      <c r="N350" s="142" t="s">
        <v>38</v>
      </c>
      <c r="P350" s="143">
        <f>O350*H350</f>
        <v>0</v>
      </c>
      <c r="Q350" s="143">
        <v>8.9219999999999994E-2</v>
      </c>
      <c r="R350" s="143">
        <f>Q350*H350</f>
        <v>49.035311999999998</v>
      </c>
      <c r="S350" s="143">
        <v>0</v>
      </c>
      <c r="T350" s="144">
        <f>S350*H350</f>
        <v>0</v>
      </c>
      <c r="AR350" s="145" t="s">
        <v>258</v>
      </c>
      <c r="AT350" s="145" t="s">
        <v>239</v>
      </c>
      <c r="AU350" s="145" t="s">
        <v>83</v>
      </c>
      <c r="AY350" s="18" t="s">
        <v>236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81</v>
      </c>
      <c r="BK350" s="146">
        <f>ROUND(I350*H350,2)</f>
        <v>0</v>
      </c>
      <c r="BL350" s="18" t="s">
        <v>258</v>
      </c>
      <c r="BM350" s="145" t="s">
        <v>1231</v>
      </c>
    </row>
    <row r="351" spans="2:65" s="1" customFormat="1" ht="48.75">
      <c r="B351" s="33"/>
      <c r="D351" s="147" t="s">
        <v>246</v>
      </c>
      <c r="F351" s="148" t="s">
        <v>1232</v>
      </c>
      <c r="I351" s="149"/>
      <c r="L351" s="33"/>
      <c r="M351" s="150"/>
      <c r="T351" s="57"/>
      <c r="AT351" s="18" t="s">
        <v>246</v>
      </c>
      <c r="AU351" s="18" t="s">
        <v>83</v>
      </c>
    </row>
    <row r="352" spans="2:65" s="14" customFormat="1" ht="22.5">
      <c r="B352" s="167"/>
      <c r="D352" s="147" t="s">
        <v>247</v>
      </c>
      <c r="E352" s="168" t="s">
        <v>1</v>
      </c>
      <c r="F352" s="169" t="s">
        <v>1152</v>
      </c>
      <c r="H352" s="168" t="s">
        <v>1</v>
      </c>
      <c r="I352" s="170"/>
      <c r="L352" s="167"/>
      <c r="M352" s="171"/>
      <c r="T352" s="172"/>
      <c r="AT352" s="168" t="s">
        <v>247</v>
      </c>
      <c r="AU352" s="168" t="s">
        <v>83</v>
      </c>
      <c r="AV352" s="14" t="s">
        <v>81</v>
      </c>
      <c r="AW352" s="14" t="s">
        <v>30</v>
      </c>
      <c r="AX352" s="14" t="s">
        <v>73</v>
      </c>
      <c r="AY352" s="168" t="s">
        <v>236</v>
      </c>
    </row>
    <row r="353" spans="2:65" s="14" customFormat="1" ht="11.25">
      <c r="B353" s="167"/>
      <c r="D353" s="147" t="s">
        <v>247</v>
      </c>
      <c r="E353" s="168" t="s">
        <v>1</v>
      </c>
      <c r="F353" s="169" t="s">
        <v>1233</v>
      </c>
      <c r="H353" s="168" t="s">
        <v>1</v>
      </c>
      <c r="I353" s="170"/>
      <c r="L353" s="167"/>
      <c r="M353" s="171"/>
      <c r="T353" s="172"/>
      <c r="AT353" s="168" t="s">
        <v>247</v>
      </c>
      <c r="AU353" s="168" t="s">
        <v>83</v>
      </c>
      <c r="AV353" s="14" t="s">
        <v>81</v>
      </c>
      <c r="AW353" s="14" t="s">
        <v>30</v>
      </c>
      <c r="AX353" s="14" t="s">
        <v>73</v>
      </c>
      <c r="AY353" s="168" t="s">
        <v>236</v>
      </c>
    </row>
    <row r="354" spans="2:65" s="12" customFormat="1" ht="11.25">
      <c r="B354" s="151"/>
      <c r="D354" s="147" t="s">
        <v>247</v>
      </c>
      <c r="E354" s="152" t="s">
        <v>1</v>
      </c>
      <c r="F354" s="153" t="s">
        <v>1234</v>
      </c>
      <c r="H354" s="154">
        <v>389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 ht="11.25">
      <c r="B355" s="151"/>
      <c r="D355" s="147" t="s">
        <v>247</v>
      </c>
      <c r="E355" s="152" t="s">
        <v>1</v>
      </c>
      <c r="F355" s="153" t="s">
        <v>1235</v>
      </c>
      <c r="H355" s="154">
        <v>136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2" customFormat="1" ht="11.25">
      <c r="B356" s="151"/>
      <c r="D356" s="147" t="s">
        <v>247</v>
      </c>
      <c r="E356" s="152" t="s">
        <v>1</v>
      </c>
      <c r="F356" s="153" t="s">
        <v>1236</v>
      </c>
      <c r="H356" s="154">
        <v>17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2" customFormat="1" ht="11.25">
      <c r="B357" s="151"/>
      <c r="D357" s="147" t="s">
        <v>247</v>
      </c>
      <c r="E357" s="152" t="s">
        <v>1</v>
      </c>
      <c r="F357" s="153" t="s">
        <v>1237</v>
      </c>
      <c r="H357" s="154">
        <v>7.6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236</v>
      </c>
    </row>
    <row r="358" spans="2:65" s="15" customFormat="1" ht="11.25">
      <c r="B358" s="173"/>
      <c r="D358" s="147" t="s">
        <v>247</v>
      </c>
      <c r="E358" s="174" t="s">
        <v>1</v>
      </c>
      <c r="F358" s="175" t="s">
        <v>344</v>
      </c>
      <c r="H358" s="176">
        <v>549.6</v>
      </c>
      <c r="I358" s="177"/>
      <c r="L358" s="173"/>
      <c r="M358" s="178"/>
      <c r="T358" s="179"/>
      <c r="AT358" s="174" t="s">
        <v>247</v>
      </c>
      <c r="AU358" s="174" t="s">
        <v>83</v>
      </c>
      <c r="AV358" s="15" t="s">
        <v>258</v>
      </c>
      <c r="AW358" s="15" t="s">
        <v>30</v>
      </c>
      <c r="AX358" s="15" t="s">
        <v>81</v>
      </c>
      <c r="AY358" s="174" t="s">
        <v>236</v>
      </c>
    </row>
    <row r="359" spans="2:65" s="1" customFormat="1" ht="21.75" customHeight="1">
      <c r="B359" s="133"/>
      <c r="C359" s="180" t="s">
        <v>777</v>
      </c>
      <c r="D359" s="180" t="s">
        <v>333</v>
      </c>
      <c r="E359" s="181" t="s">
        <v>1238</v>
      </c>
      <c r="F359" s="182" t="s">
        <v>1239</v>
      </c>
      <c r="G359" s="183" t="s">
        <v>467</v>
      </c>
      <c r="H359" s="184">
        <v>392.89</v>
      </c>
      <c r="I359" s="185"/>
      <c r="J359" s="186">
        <f>ROUND(I359*H359,2)</f>
        <v>0</v>
      </c>
      <c r="K359" s="182" t="s">
        <v>243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0.13100000000000001</v>
      </c>
      <c r="R359" s="143">
        <f>Q359*H359</f>
        <v>51.468589999999999</v>
      </c>
      <c r="S359" s="143">
        <v>0</v>
      </c>
      <c r="T359" s="144">
        <f>S359*H359</f>
        <v>0</v>
      </c>
      <c r="AR359" s="145" t="s">
        <v>273</v>
      </c>
      <c r="AT359" s="145" t="s">
        <v>333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1240</v>
      </c>
    </row>
    <row r="360" spans="2:65" s="1" customFormat="1" ht="11.25">
      <c r="B360" s="33"/>
      <c r="D360" s="147" t="s">
        <v>246</v>
      </c>
      <c r="F360" s="148" t="s">
        <v>1239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2" customFormat="1" ht="11.25">
      <c r="B361" s="151"/>
      <c r="D361" s="147" t="s">
        <v>247</v>
      </c>
      <c r="F361" s="153" t="s">
        <v>1241</v>
      </c>
      <c r="H361" s="154">
        <v>392.89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</v>
      </c>
      <c r="AX361" s="12" t="s">
        <v>81</v>
      </c>
      <c r="AY361" s="152" t="s">
        <v>236</v>
      </c>
    </row>
    <row r="362" spans="2:65" s="1" customFormat="1" ht="24.2" customHeight="1">
      <c r="B362" s="133"/>
      <c r="C362" s="180" t="s">
        <v>782</v>
      </c>
      <c r="D362" s="180" t="s">
        <v>333</v>
      </c>
      <c r="E362" s="181" t="s">
        <v>1242</v>
      </c>
      <c r="F362" s="182" t="s">
        <v>1243</v>
      </c>
      <c r="G362" s="183" t="s">
        <v>467</v>
      </c>
      <c r="H362" s="184">
        <v>17.170000000000002</v>
      </c>
      <c r="I362" s="185"/>
      <c r="J362" s="186">
        <f>ROUND(I362*H362,2)</f>
        <v>0</v>
      </c>
      <c r="K362" s="182" t="s">
        <v>243</v>
      </c>
      <c r="L362" s="187"/>
      <c r="M362" s="188" t="s">
        <v>1</v>
      </c>
      <c r="N362" s="189" t="s">
        <v>38</v>
      </c>
      <c r="P362" s="143">
        <f>O362*H362</f>
        <v>0</v>
      </c>
      <c r="Q362" s="143">
        <v>0.13100000000000001</v>
      </c>
      <c r="R362" s="143">
        <f>Q362*H362</f>
        <v>2.2492700000000001</v>
      </c>
      <c r="S362" s="143">
        <v>0</v>
      </c>
      <c r="T362" s="144">
        <f>S362*H362</f>
        <v>0</v>
      </c>
      <c r="AR362" s="145" t="s">
        <v>273</v>
      </c>
      <c r="AT362" s="145" t="s">
        <v>333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1244</v>
      </c>
    </row>
    <row r="363" spans="2:65" s="1" customFormat="1" ht="19.5">
      <c r="B363" s="33"/>
      <c r="D363" s="147" t="s">
        <v>246</v>
      </c>
      <c r="F363" s="148" t="s">
        <v>1243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2" customFormat="1" ht="11.25">
      <c r="B364" s="151"/>
      <c r="D364" s="147" t="s">
        <v>247</v>
      </c>
      <c r="F364" s="153" t="s">
        <v>1245</v>
      </c>
      <c r="H364" s="154">
        <v>17.170000000000002</v>
      </c>
      <c r="I364" s="155"/>
      <c r="L364" s="151"/>
      <c r="M364" s="156"/>
      <c r="T364" s="157"/>
      <c r="AT364" s="152" t="s">
        <v>247</v>
      </c>
      <c r="AU364" s="152" t="s">
        <v>83</v>
      </c>
      <c r="AV364" s="12" t="s">
        <v>83</v>
      </c>
      <c r="AW364" s="12" t="s">
        <v>3</v>
      </c>
      <c r="AX364" s="12" t="s">
        <v>81</v>
      </c>
      <c r="AY364" s="152" t="s">
        <v>236</v>
      </c>
    </row>
    <row r="365" spans="2:65" s="1" customFormat="1" ht="24.2" customHeight="1">
      <c r="B365" s="133"/>
      <c r="C365" s="180" t="s">
        <v>787</v>
      </c>
      <c r="D365" s="180" t="s">
        <v>333</v>
      </c>
      <c r="E365" s="181" t="s">
        <v>1246</v>
      </c>
      <c r="F365" s="182" t="s">
        <v>1247</v>
      </c>
      <c r="G365" s="183" t="s">
        <v>467</v>
      </c>
      <c r="H365" s="184">
        <v>7.6760000000000002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0.13714999999999999</v>
      </c>
      <c r="R365" s="143">
        <f>Q365*H365</f>
        <v>1.0527633999999999</v>
      </c>
      <c r="S365" s="143">
        <v>0</v>
      </c>
      <c r="T365" s="144">
        <f>S365*H365</f>
        <v>0</v>
      </c>
      <c r="AR365" s="145" t="s">
        <v>273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258</v>
      </c>
      <c r="BM365" s="145" t="s">
        <v>1248</v>
      </c>
    </row>
    <row r="366" spans="2:65" s="1" customFormat="1" ht="11.25">
      <c r="B366" s="33"/>
      <c r="D366" s="147" t="s">
        <v>246</v>
      </c>
      <c r="F366" s="148" t="s">
        <v>1247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78">
      <c r="B367" s="33"/>
      <c r="D367" s="147" t="s">
        <v>802</v>
      </c>
      <c r="F367" s="194" t="s">
        <v>1249</v>
      </c>
      <c r="I367" s="149"/>
      <c r="L367" s="33"/>
      <c r="M367" s="150"/>
      <c r="T367" s="57"/>
      <c r="AT367" s="18" t="s">
        <v>802</v>
      </c>
      <c r="AU367" s="18" t="s">
        <v>83</v>
      </c>
    </row>
    <row r="368" spans="2:65" s="12" customFormat="1" ht="11.25">
      <c r="B368" s="151"/>
      <c r="D368" s="147" t="s">
        <v>247</v>
      </c>
      <c r="F368" s="153" t="s">
        <v>1250</v>
      </c>
      <c r="H368" s="154">
        <v>7.6760000000000002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</v>
      </c>
      <c r="AX368" s="12" t="s">
        <v>81</v>
      </c>
      <c r="AY368" s="152" t="s">
        <v>236</v>
      </c>
    </row>
    <row r="369" spans="2:65" s="1" customFormat="1" ht="24.2" customHeight="1">
      <c r="B369" s="133"/>
      <c r="C369" s="134" t="s">
        <v>792</v>
      </c>
      <c r="D369" s="134" t="s">
        <v>239</v>
      </c>
      <c r="E369" s="135" t="s">
        <v>1251</v>
      </c>
      <c r="F369" s="136" t="s">
        <v>1252</v>
      </c>
      <c r="G369" s="137" t="s">
        <v>467</v>
      </c>
      <c r="H369" s="138">
        <v>4719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9.0620000000000006E-2</v>
      </c>
      <c r="R369" s="143">
        <f>Q369*H369</f>
        <v>427.63578000000001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1253</v>
      </c>
    </row>
    <row r="370" spans="2:65" s="1" customFormat="1" ht="48.75">
      <c r="B370" s="33"/>
      <c r="D370" s="147" t="s">
        <v>246</v>
      </c>
      <c r="F370" s="148" t="s">
        <v>1254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4" customFormat="1" ht="22.5">
      <c r="B371" s="167"/>
      <c r="D371" s="147" t="s">
        <v>247</v>
      </c>
      <c r="E371" s="168" t="s">
        <v>1</v>
      </c>
      <c r="F371" s="169" t="s">
        <v>1152</v>
      </c>
      <c r="H371" s="168" t="s">
        <v>1</v>
      </c>
      <c r="I371" s="170"/>
      <c r="L371" s="167"/>
      <c r="M371" s="171"/>
      <c r="T371" s="172"/>
      <c r="AT371" s="168" t="s">
        <v>247</v>
      </c>
      <c r="AU371" s="168" t="s">
        <v>83</v>
      </c>
      <c r="AV371" s="14" t="s">
        <v>81</v>
      </c>
      <c r="AW371" s="14" t="s">
        <v>30</v>
      </c>
      <c r="AX371" s="14" t="s">
        <v>73</v>
      </c>
      <c r="AY371" s="168" t="s">
        <v>236</v>
      </c>
    </row>
    <row r="372" spans="2:65" s="14" customFormat="1" ht="11.25">
      <c r="B372" s="167"/>
      <c r="D372" s="147" t="s">
        <v>247</v>
      </c>
      <c r="E372" s="168" t="s">
        <v>1</v>
      </c>
      <c r="F372" s="169" t="s">
        <v>1255</v>
      </c>
      <c r="H372" s="168" t="s">
        <v>1</v>
      </c>
      <c r="I372" s="170"/>
      <c r="L372" s="167"/>
      <c r="M372" s="171"/>
      <c r="T372" s="172"/>
      <c r="AT372" s="168" t="s">
        <v>247</v>
      </c>
      <c r="AU372" s="168" t="s">
        <v>83</v>
      </c>
      <c r="AV372" s="14" t="s">
        <v>81</v>
      </c>
      <c r="AW372" s="14" t="s">
        <v>30</v>
      </c>
      <c r="AX372" s="14" t="s">
        <v>73</v>
      </c>
      <c r="AY372" s="168" t="s">
        <v>236</v>
      </c>
    </row>
    <row r="373" spans="2:65" s="12" customFormat="1" ht="22.5">
      <c r="B373" s="151"/>
      <c r="D373" s="147" t="s">
        <v>247</v>
      </c>
      <c r="E373" s="152" t="s">
        <v>1</v>
      </c>
      <c r="F373" s="153" t="s">
        <v>1256</v>
      </c>
      <c r="H373" s="154">
        <v>1740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65" s="12" customFormat="1" ht="11.25">
      <c r="B374" s="151"/>
      <c r="D374" s="147" t="s">
        <v>247</v>
      </c>
      <c r="E374" s="152" t="s">
        <v>1</v>
      </c>
      <c r="F374" s="153" t="s">
        <v>1257</v>
      </c>
      <c r="H374" s="154">
        <v>152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2" customFormat="1" ht="22.5">
      <c r="B375" s="151"/>
      <c r="D375" s="147" t="s">
        <v>247</v>
      </c>
      <c r="E375" s="152" t="s">
        <v>1</v>
      </c>
      <c r="F375" s="153" t="s">
        <v>1258</v>
      </c>
      <c r="H375" s="154">
        <v>2081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 ht="11.25">
      <c r="B376" s="151"/>
      <c r="D376" s="147" t="s">
        <v>247</v>
      </c>
      <c r="E376" s="152" t="s">
        <v>1</v>
      </c>
      <c r="F376" s="153" t="s">
        <v>1259</v>
      </c>
      <c r="H376" s="154">
        <v>11.4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2" customFormat="1" ht="11.25">
      <c r="B377" s="151"/>
      <c r="D377" s="147" t="s">
        <v>247</v>
      </c>
      <c r="E377" s="152" t="s">
        <v>1</v>
      </c>
      <c r="F377" s="153" t="s">
        <v>1260</v>
      </c>
      <c r="H377" s="154">
        <v>164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2" customFormat="1" ht="11.25">
      <c r="B378" s="151"/>
      <c r="D378" s="147" t="s">
        <v>247</v>
      </c>
      <c r="E378" s="152" t="s">
        <v>1</v>
      </c>
      <c r="F378" s="153" t="s">
        <v>1261</v>
      </c>
      <c r="H378" s="154">
        <v>41.2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2" customFormat="1" ht="11.25">
      <c r="B379" s="151"/>
      <c r="D379" s="147" t="s">
        <v>247</v>
      </c>
      <c r="E379" s="152" t="s">
        <v>1</v>
      </c>
      <c r="F379" s="153" t="s">
        <v>1262</v>
      </c>
      <c r="H379" s="154">
        <v>264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2" customFormat="1" ht="11.25">
      <c r="B380" s="151"/>
      <c r="D380" s="147" t="s">
        <v>247</v>
      </c>
      <c r="E380" s="152" t="s">
        <v>1</v>
      </c>
      <c r="F380" s="153" t="s">
        <v>1263</v>
      </c>
      <c r="H380" s="154">
        <v>42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236</v>
      </c>
    </row>
    <row r="381" spans="2:65" s="12" customFormat="1" ht="11.25">
      <c r="B381" s="151"/>
      <c r="D381" s="147" t="s">
        <v>247</v>
      </c>
      <c r="E381" s="152" t="s">
        <v>1</v>
      </c>
      <c r="F381" s="153" t="s">
        <v>1264</v>
      </c>
      <c r="H381" s="154">
        <v>12.4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65" s="12" customFormat="1" ht="11.25">
      <c r="B382" s="151"/>
      <c r="D382" s="147" t="s">
        <v>247</v>
      </c>
      <c r="E382" s="152" t="s">
        <v>1</v>
      </c>
      <c r="F382" s="153" t="s">
        <v>1265</v>
      </c>
      <c r="H382" s="154">
        <v>186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2" customFormat="1" ht="11.25">
      <c r="B383" s="151"/>
      <c r="D383" s="147" t="s">
        <v>247</v>
      </c>
      <c r="E383" s="152" t="s">
        <v>1</v>
      </c>
      <c r="F383" s="153" t="s">
        <v>1266</v>
      </c>
      <c r="H383" s="154">
        <v>25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65" s="15" customFormat="1" ht="11.25">
      <c r="B384" s="173"/>
      <c r="D384" s="147" t="s">
        <v>247</v>
      </c>
      <c r="E384" s="174" t="s">
        <v>1</v>
      </c>
      <c r="F384" s="175" t="s">
        <v>344</v>
      </c>
      <c r="H384" s="176">
        <v>4719</v>
      </c>
      <c r="I384" s="177"/>
      <c r="L384" s="173"/>
      <c r="M384" s="178"/>
      <c r="T384" s="179"/>
      <c r="AT384" s="174" t="s">
        <v>247</v>
      </c>
      <c r="AU384" s="174" t="s">
        <v>83</v>
      </c>
      <c r="AV384" s="15" t="s">
        <v>258</v>
      </c>
      <c r="AW384" s="15" t="s">
        <v>30</v>
      </c>
      <c r="AX384" s="15" t="s">
        <v>81</v>
      </c>
      <c r="AY384" s="174" t="s">
        <v>236</v>
      </c>
    </row>
    <row r="385" spans="2:65" s="1" customFormat="1" ht="21.75" customHeight="1">
      <c r="B385" s="133"/>
      <c r="C385" s="180" t="s">
        <v>798</v>
      </c>
      <c r="D385" s="180" t="s">
        <v>333</v>
      </c>
      <c r="E385" s="181" t="s">
        <v>1267</v>
      </c>
      <c r="F385" s="182" t="s">
        <v>1268</v>
      </c>
      <c r="G385" s="183" t="s">
        <v>467</v>
      </c>
      <c r="H385" s="184">
        <v>454.5</v>
      </c>
      <c r="I385" s="185"/>
      <c r="J385" s="186">
        <f>ROUND(I385*H385,2)</f>
        <v>0</v>
      </c>
      <c r="K385" s="182" t="s">
        <v>243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0.17599999999999999</v>
      </c>
      <c r="R385" s="143">
        <f>Q385*H385</f>
        <v>79.99199999999999</v>
      </c>
      <c r="S385" s="143">
        <v>0</v>
      </c>
      <c r="T385" s="144">
        <f>S385*H385</f>
        <v>0</v>
      </c>
      <c r="AR385" s="145" t="s">
        <v>273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258</v>
      </c>
      <c r="BM385" s="145" t="s">
        <v>1269</v>
      </c>
    </row>
    <row r="386" spans="2:65" s="1" customFormat="1" ht="11.25">
      <c r="B386" s="33"/>
      <c r="D386" s="147" t="s">
        <v>246</v>
      </c>
      <c r="F386" s="148" t="s">
        <v>1268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2" customFormat="1" ht="11.25">
      <c r="B387" s="151"/>
      <c r="D387" s="147" t="s">
        <v>247</v>
      </c>
      <c r="E387" s="152" t="s">
        <v>1</v>
      </c>
      <c r="F387" s="153" t="s">
        <v>1262</v>
      </c>
      <c r="H387" s="154">
        <v>264</v>
      </c>
      <c r="I387" s="155"/>
      <c r="L387" s="151"/>
      <c r="M387" s="156"/>
      <c r="T387" s="157"/>
      <c r="AT387" s="152" t="s">
        <v>247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236</v>
      </c>
    </row>
    <row r="388" spans="2:65" s="12" customFormat="1" ht="11.25">
      <c r="B388" s="151"/>
      <c r="D388" s="147" t="s">
        <v>247</v>
      </c>
      <c r="E388" s="152" t="s">
        <v>1</v>
      </c>
      <c r="F388" s="153" t="s">
        <v>1265</v>
      </c>
      <c r="H388" s="154">
        <v>186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 ht="11.25">
      <c r="B389" s="173"/>
      <c r="D389" s="147" t="s">
        <v>247</v>
      </c>
      <c r="E389" s="174" t="s">
        <v>1</v>
      </c>
      <c r="F389" s="175" t="s">
        <v>344</v>
      </c>
      <c r="H389" s="176">
        <v>450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2" customFormat="1" ht="11.25">
      <c r="B390" s="151"/>
      <c r="D390" s="147" t="s">
        <v>247</v>
      </c>
      <c r="F390" s="153" t="s">
        <v>1270</v>
      </c>
      <c r="H390" s="154">
        <v>454.5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</v>
      </c>
      <c r="AX390" s="12" t="s">
        <v>81</v>
      </c>
      <c r="AY390" s="152" t="s">
        <v>236</v>
      </c>
    </row>
    <row r="391" spans="2:65" s="1" customFormat="1" ht="24.2" customHeight="1">
      <c r="B391" s="133"/>
      <c r="C391" s="180" t="s">
        <v>805</v>
      </c>
      <c r="D391" s="180" t="s">
        <v>333</v>
      </c>
      <c r="E391" s="181" t="s">
        <v>1271</v>
      </c>
      <c r="F391" s="182" t="s">
        <v>1272</v>
      </c>
      <c r="G391" s="183" t="s">
        <v>467</v>
      </c>
      <c r="H391" s="184">
        <v>42.42</v>
      </c>
      <c r="I391" s="185"/>
      <c r="J391" s="186">
        <f>ROUND(I391*H391,2)</f>
        <v>0</v>
      </c>
      <c r="K391" s="182" t="s">
        <v>243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0.17499999999999999</v>
      </c>
      <c r="R391" s="143">
        <f>Q391*H391</f>
        <v>7.4234999999999998</v>
      </c>
      <c r="S391" s="143">
        <v>0</v>
      </c>
      <c r="T391" s="144">
        <f>S391*H391</f>
        <v>0</v>
      </c>
      <c r="AR391" s="145" t="s">
        <v>273</v>
      </c>
      <c r="AT391" s="145" t="s">
        <v>333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258</v>
      </c>
      <c r="BM391" s="145" t="s">
        <v>1273</v>
      </c>
    </row>
    <row r="392" spans="2:65" s="1" customFormat="1" ht="19.5">
      <c r="B392" s="33"/>
      <c r="D392" s="147" t="s">
        <v>246</v>
      </c>
      <c r="F392" s="148" t="s">
        <v>1272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2" customFormat="1" ht="11.25">
      <c r="B393" s="151"/>
      <c r="D393" s="147" t="s">
        <v>247</v>
      </c>
      <c r="E393" s="152" t="s">
        <v>1</v>
      </c>
      <c r="F393" s="153" t="s">
        <v>1263</v>
      </c>
      <c r="H393" s="154">
        <v>42</v>
      </c>
      <c r="I393" s="155"/>
      <c r="L393" s="151"/>
      <c r="M393" s="156"/>
      <c r="T393" s="157"/>
      <c r="AT393" s="152" t="s">
        <v>247</v>
      </c>
      <c r="AU393" s="152" t="s">
        <v>83</v>
      </c>
      <c r="AV393" s="12" t="s">
        <v>83</v>
      </c>
      <c r="AW393" s="12" t="s">
        <v>30</v>
      </c>
      <c r="AX393" s="12" t="s">
        <v>81</v>
      </c>
      <c r="AY393" s="152" t="s">
        <v>236</v>
      </c>
    </row>
    <row r="394" spans="2:65" s="12" customFormat="1" ht="11.25">
      <c r="B394" s="151"/>
      <c r="D394" s="147" t="s">
        <v>247</v>
      </c>
      <c r="F394" s="153" t="s">
        <v>1274</v>
      </c>
      <c r="H394" s="154">
        <v>42.42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</v>
      </c>
      <c r="AX394" s="12" t="s">
        <v>81</v>
      </c>
      <c r="AY394" s="152" t="s">
        <v>236</v>
      </c>
    </row>
    <row r="395" spans="2:65" s="1" customFormat="1" ht="24.2" customHeight="1">
      <c r="B395" s="133"/>
      <c r="C395" s="180" t="s">
        <v>810</v>
      </c>
      <c r="D395" s="180" t="s">
        <v>333</v>
      </c>
      <c r="E395" s="181" t="s">
        <v>1275</v>
      </c>
      <c r="F395" s="182" t="s">
        <v>1276</v>
      </c>
      <c r="G395" s="183" t="s">
        <v>467</v>
      </c>
      <c r="H395" s="184">
        <v>319.16000000000003</v>
      </c>
      <c r="I395" s="185"/>
      <c r="J395" s="186">
        <f>ROUND(I395*H395,2)</f>
        <v>0</v>
      </c>
      <c r="K395" s="182" t="s">
        <v>243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0.17499999999999999</v>
      </c>
      <c r="R395" s="143">
        <f>Q395*H395</f>
        <v>55.853000000000002</v>
      </c>
      <c r="S395" s="143">
        <v>0</v>
      </c>
      <c r="T395" s="144">
        <f>S395*H395</f>
        <v>0</v>
      </c>
      <c r="AR395" s="145" t="s">
        <v>273</v>
      </c>
      <c r="AT395" s="145" t="s">
        <v>333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1277</v>
      </c>
    </row>
    <row r="396" spans="2:65" s="1" customFormat="1" ht="19.5">
      <c r="B396" s="33"/>
      <c r="D396" s="147" t="s">
        <v>246</v>
      </c>
      <c r="F396" s="148" t="s">
        <v>1276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2" customFormat="1" ht="11.25">
      <c r="B397" s="151"/>
      <c r="D397" s="147" t="s">
        <v>247</v>
      </c>
      <c r="E397" s="152" t="s">
        <v>1</v>
      </c>
      <c r="F397" s="153" t="s">
        <v>1257</v>
      </c>
      <c r="H397" s="154">
        <v>152</v>
      </c>
      <c r="I397" s="155"/>
      <c r="L397" s="151"/>
      <c r="M397" s="156"/>
      <c r="T397" s="157"/>
      <c r="AT397" s="152" t="s">
        <v>247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236</v>
      </c>
    </row>
    <row r="398" spans="2:65" s="12" customFormat="1" ht="11.25">
      <c r="B398" s="151"/>
      <c r="D398" s="147" t="s">
        <v>247</v>
      </c>
      <c r="E398" s="152" t="s">
        <v>1</v>
      </c>
      <c r="F398" s="153" t="s">
        <v>1260</v>
      </c>
      <c r="H398" s="154">
        <v>164</v>
      </c>
      <c r="I398" s="155"/>
      <c r="L398" s="151"/>
      <c r="M398" s="156"/>
      <c r="T398" s="157"/>
      <c r="AT398" s="152" t="s">
        <v>247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236</v>
      </c>
    </row>
    <row r="399" spans="2:65" s="15" customFormat="1" ht="11.25">
      <c r="B399" s="173"/>
      <c r="D399" s="147" t="s">
        <v>247</v>
      </c>
      <c r="E399" s="174" t="s">
        <v>1</v>
      </c>
      <c r="F399" s="175" t="s">
        <v>344</v>
      </c>
      <c r="H399" s="176">
        <v>316</v>
      </c>
      <c r="I399" s="177"/>
      <c r="L399" s="173"/>
      <c r="M399" s="178"/>
      <c r="T399" s="179"/>
      <c r="AT399" s="174" t="s">
        <v>247</v>
      </c>
      <c r="AU399" s="174" t="s">
        <v>83</v>
      </c>
      <c r="AV399" s="15" t="s">
        <v>258</v>
      </c>
      <c r="AW399" s="15" t="s">
        <v>30</v>
      </c>
      <c r="AX399" s="15" t="s">
        <v>81</v>
      </c>
      <c r="AY399" s="174" t="s">
        <v>236</v>
      </c>
    </row>
    <row r="400" spans="2:65" s="12" customFormat="1" ht="11.25">
      <c r="B400" s="151"/>
      <c r="D400" s="147" t="s">
        <v>247</v>
      </c>
      <c r="F400" s="153" t="s">
        <v>1278</v>
      </c>
      <c r="H400" s="154">
        <v>319.16000000000003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</v>
      </c>
      <c r="AX400" s="12" t="s">
        <v>81</v>
      </c>
      <c r="AY400" s="152" t="s">
        <v>236</v>
      </c>
    </row>
    <row r="401" spans="2:65" s="1" customFormat="1" ht="24.2" customHeight="1">
      <c r="B401" s="133"/>
      <c r="C401" s="180" t="s">
        <v>816</v>
      </c>
      <c r="D401" s="180" t="s">
        <v>333</v>
      </c>
      <c r="E401" s="181" t="s">
        <v>1279</v>
      </c>
      <c r="F401" s="182" t="s">
        <v>1280</v>
      </c>
      <c r="G401" s="183" t="s">
        <v>467</v>
      </c>
      <c r="H401" s="184">
        <v>54.136000000000003</v>
      </c>
      <c r="I401" s="185"/>
      <c r="J401" s="186">
        <f>ROUND(I401*H401,2)</f>
        <v>0</v>
      </c>
      <c r="K401" s="182" t="s">
        <v>1</v>
      </c>
      <c r="L401" s="187"/>
      <c r="M401" s="188" t="s">
        <v>1</v>
      </c>
      <c r="N401" s="189" t="s">
        <v>38</v>
      </c>
      <c r="P401" s="143">
        <f>O401*H401</f>
        <v>0</v>
      </c>
      <c r="Q401" s="143">
        <v>0.18287999999999999</v>
      </c>
      <c r="R401" s="143">
        <f>Q401*H401</f>
        <v>9.9003916800000002</v>
      </c>
      <c r="S401" s="143">
        <v>0</v>
      </c>
      <c r="T401" s="144">
        <f>S401*H401</f>
        <v>0</v>
      </c>
      <c r="AR401" s="145" t="s">
        <v>273</v>
      </c>
      <c r="AT401" s="145" t="s">
        <v>333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258</v>
      </c>
      <c r="BM401" s="145" t="s">
        <v>1281</v>
      </c>
    </row>
    <row r="402" spans="2:65" s="1" customFormat="1" ht="11.25">
      <c r="B402" s="33"/>
      <c r="D402" s="147" t="s">
        <v>246</v>
      </c>
      <c r="F402" s="148" t="s">
        <v>1280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" customFormat="1" ht="78">
      <c r="B403" s="33"/>
      <c r="D403" s="147" t="s">
        <v>802</v>
      </c>
      <c r="F403" s="194" t="s">
        <v>1249</v>
      </c>
      <c r="I403" s="149"/>
      <c r="L403" s="33"/>
      <c r="M403" s="150"/>
      <c r="T403" s="57"/>
      <c r="AT403" s="18" t="s">
        <v>802</v>
      </c>
      <c r="AU403" s="18" t="s">
        <v>83</v>
      </c>
    </row>
    <row r="404" spans="2:65" s="12" customFormat="1" ht="11.25">
      <c r="B404" s="151"/>
      <c r="D404" s="147" t="s">
        <v>247</v>
      </c>
      <c r="E404" s="152" t="s">
        <v>1</v>
      </c>
      <c r="F404" s="153" t="s">
        <v>1261</v>
      </c>
      <c r="H404" s="154">
        <v>41.2</v>
      </c>
      <c r="I404" s="155"/>
      <c r="L404" s="151"/>
      <c r="M404" s="156"/>
      <c r="T404" s="157"/>
      <c r="AT404" s="152" t="s">
        <v>247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236</v>
      </c>
    </row>
    <row r="405" spans="2:65" s="12" customFormat="1" ht="11.25">
      <c r="B405" s="151"/>
      <c r="D405" s="147" t="s">
        <v>247</v>
      </c>
      <c r="E405" s="152" t="s">
        <v>1</v>
      </c>
      <c r="F405" s="153" t="s">
        <v>1264</v>
      </c>
      <c r="H405" s="154">
        <v>12.4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65" s="15" customFormat="1" ht="11.25">
      <c r="B406" s="173"/>
      <c r="D406" s="147" t="s">
        <v>247</v>
      </c>
      <c r="E406" s="174" t="s">
        <v>1</v>
      </c>
      <c r="F406" s="175" t="s">
        <v>344</v>
      </c>
      <c r="H406" s="176">
        <v>53.6</v>
      </c>
      <c r="I406" s="177"/>
      <c r="L406" s="173"/>
      <c r="M406" s="178"/>
      <c r="T406" s="179"/>
      <c r="AT406" s="174" t="s">
        <v>247</v>
      </c>
      <c r="AU406" s="174" t="s">
        <v>83</v>
      </c>
      <c r="AV406" s="15" t="s">
        <v>258</v>
      </c>
      <c r="AW406" s="15" t="s">
        <v>30</v>
      </c>
      <c r="AX406" s="15" t="s">
        <v>81</v>
      </c>
      <c r="AY406" s="174" t="s">
        <v>236</v>
      </c>
    </row>
    <row r="407" spans="2:65" s="12" customFormat="1" ht="11.25">
      <c r="B407" s="151"/>
      <c r="D407" s="147" t="s">
        <v>247</v>
      </c>
      <c r="F407" s="153" t="s">
        <v>1282</v>
      </c>
      <c r="H407" s="154">
        <v>54.136000000000003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</v>
      </c>
      <c r="AX407" s="12" t="s">
        <v>81</v>
      </c>
      <c r="AY407" s="152" t="s">
        <v>236</v>
      </c>
    </row>
    <row r="408" spans="2:65" s="1" customFormat="1" ht="24.2" customHeight="1">
      <c r="B408" s="133"/>
      <c r="C408" s="180" t="s">
        <v>822</v>
      </c>
      <c r="D408" s="180" t="s">
        <v>333</v>
      </c>
      <c r="E408" s="181" t="s">
        <v>1283</v>
      </c>
      <c r="F408" s="182" t="s">
        <v>7718</v>
      </c>
      <c r="G408" s="183" t="s">
        <v>467</v>
      </c>
      <c r="H408" s="184">
        <v>3870.7240000000002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0.188</v>
      </c>
      <c r="R408" s="143">
        <f>Q408*H408</f>
        <v>727.69611200000008</v>
      </c>
      <c r="S408" s="143">
        <v>0</v>
      </c>
      <c r="T408" s="144">
        <f>S408*H408</f>
        <v>0</v>
      </c>
      <c r="AR408" s="145" t="s">
        <v>273</v>
      </c>
      <c r="AT408" s="145" t="s">
        <v>333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1284</v>
      </c>
    </row>
    <row r="409" spans="2:65" s="1" customFormat="1" ht="11.25">
      <c r="B409" s="33"/>
      <c r="D409" s="147" t="s">
        <v>246</v>
      </c>
      <c r="F409" s="148" t="s">
        <v>7719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19.5">
      <c r="B410" s="33"/>
      <c r="D410" s="147" t="s">
        <v>802</v>
      </c>
      <c r="F410" s="194" t="s">
        <v>1285</v>
      </c>
      <c r="I410" s="149"/>
      <c r="L410" s="33"/>
      <c r="M410" s="150"/>
      <c r="T410" s="57"/>
      <c r="AT410" s="18" t="s">
        <v>802</v>
      </c>
      <c r="AU410" s="18" t="s">
        <v>83</v>
      </c>
    </row>
    <row r="411" spans="2:65" s="12" customFormat="1" ht="22.5">
      <c r="B411" s="151"/>
      <c r="D411" s="147" t="s">
        <v>247</v>
      </c>
      <c r="E411" s="152" t="s">
        <v>1</v>
      </c>
      <c r="F411" s="153" t="s">
        <v>7713</v>
      </c>
      <c r="H411" s="154">
        <v>1740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65" s="12" customFormat="1" ht="22.5">
      <c r="B412" s="151"/>
      <c r="D412" s="147" t="s">
        <v>247</v>
      </c>
      <c r="E412" s="152" t="s">
        <v>1</v>
      </c>
      <c r="F412" s="153" t="s">
        <v>7714</v>
      </c>
      <c r="H412" s="154">
        <v>2081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2" customFormat="1" ht="11.25">
      <c r="B413" s="151"/>
      <c r="D413" s="147" t="s">
        <v>247</v>
      </c>
      <c r="E413" s="152" t="s">
        <v>1</v>
      </c>
      <c r="F413" s="153" t="s">
        <v>1259</v>
      </c>
      <c r="H413" s="154">
        <v>11.4</v>
      </c>
      <c r="I413" s="155"/>
      <c r="L413" s="151"/>
      <c r="M413" s="156"/>
      <c r="T413" s="157"/>
      <c r="AT413" s="152" t="s">
        <v>247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236</v>
      </c>
    </row>
    <row r="414" spans="2:65" s="15" customFormat="1" ht="11.25">
      <c r="B414" s="173"/>
      <c r="D414" s="147" t="s">
        <v>247</v>
      </c>
      <c r="E414" s="174" t="s">
        <v>1</v>
      </c>
      <c r="F414" s="175" t="s">
        <v>344</v>
      </c>
      <c r="H414" s="176">
        <v>3832.4</v>
      </c>
      <c r="I414" s="177"/>
      <c r="L414" s="173"/>
      <c r="M414" s="178"/>
      <c r="T414" s="179"/>
      <c r="AT414" s="174" t="s">
        <v>247</v>
      </c>
      <c r="AU414" s="174" t="s">
        <v>83</v>
      </c>
      <c r="AV414" s="15" t="s">
        <v>258</v>
      </c>
      <c r="AW414" s="15" t="s">
        <v>30</v>
      </c>
      <c r="AX414" s="15" t="s">
        <v>81</v>
      </c>
      <c r="AY414" s="174" t="s">
        <v>236</v>
      </c>
    </row>
    <row r="415" spans="2:65" s="12" customFormat="1" ht="11.25">
      <c r="B415" s="151"/>
      <c r="D415" s="147" t="s">
        <v>247</v>
      </c>
      <c r="F415" s="153" t="s">
        <v>1286</v>
      </c>
      <c r="H415" s="154">
        <v>3870.7240000000002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</v>
      </c>
      <c r="AX415" s="12" t="s">
        <v>81</v>
      </c>
      <c r="AY415" s="152" t="s">
        <v>236</v>
      </c>
    </row>
    <row r="416" spans="2:65" s="11" customFormat="1" ht="22.9" customHeight="1">
      <c r="B416" s="121"/>
      <c r="D416" s="122" t="s">
        <v>72</v>
      </c>
      <c r="E416" s="131" t="s">
        <v>280</v>
      </c>
      <c r="F416" s="131" t="s">
        <v>400</v>
      </c>
      <c r="I416" s="124"/>
      <c r="J416" s="132">
        <f>BK416</f>
        <v>0</v>
      </c>
      <c r="L416" s="121"/>
      <c r="M416" s="126"/>
      <c r="P416" s="127">
        <f>SUM(P417:P463)</f>
        <v>0</v>
      </c>
      <c r="R416" s="127">
        <f>SUM(R417:R463)</f>
        <v>144.58020889999997</v>
      </c>
      <c r="T416" s="128">
        <f>SUM(T417:T463)</f>
        <v>3.7502500000000007</v>
      </c>
      <c r="AR416" s="122" t="s">
        <v>81</v>
      </c>
      <c r="AT416" s="129" t="s">
        <v>72</v>
      </c>
      <c r="AU416" s="129" t="s">
        <v>81</v>
      </c>
      <c r="AY416" s="122" t="s">
        <v>236</v>
      </c>
      <c r="BK416" s="130">
        <f>SUM(BK417:BK463)</f>
        <v>0</v>
      </c>
    </row>
    <row r="417" spans="2:65" s="1" customFormat="1" ht="24.2" customHeight="1">
      <c r="B417" s="133"/>
      <c r="C417" s="134" t="s">
        <v>828</v>
      </c>
      <c r="D417" s="134" t="s">
        <v>239</v>
      </c>
      <c r="E417" s="135" t="s">
        <v>1287</v>
      </c>
      <c r="F417" s="136" t="s">
        <v>1288</v>
      </c>
      <c r="G417" s="137" t="s">
        <v>528</v>
      </c>
      <c r="H417" s="138">
        <v>120</v>
      </c>
      <c r="I417" s="139"/>
      <c r="J417" s="140">
        <f>ROUND(I417*H417,2)</f>
        <v>0</v>
      </c>
      <c r="K417" s="136" t="s">
        <v>1</v>
      </c>
      <c r="L417" s="33"/>
      <c r="M417" s="141" t="s">
        <v>1</v>
      </c>
      <c r="N417" s="142" t="s">
        <v>38</v>
      </c>
      <c r="P417" s="143">
        <f>O417*H417</f>
        <v>0</v>
      </c>
      <c r="Q417" s="143">
        <v>4.0079999999999998E-2</v>
      </c>
      <c r="R417" s="143">
        <f>Q417*H417</f>
        <v>4.8095999999999997</v>
      </c>
      <c r="S417" s="143">
        <v>0</v>
      </c>
      <c r="T417" s="144">
        <f>S417*H417</f>
        <v>0</v>
      </c>
      <c r="AR417" s="145" t="s">
        <v>258</v>
      </c>
      <c r="AT417" s="145" t="s">
        <v>239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258</v>
      </c>
      <c r="BM417" s="145" t="s">
        <v>1289</v>
      </c>
    </row>
    <row r="418" spans="2:65" s="1" customFormat="1" ht="19.5">
      <c r="B418" s="33"/>
      <c r="D418" s="147" t="s">
        <v>246</v>
      </c>
      <c r="F418" s="148" t="s">
        <v>1288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2" customFormat="1" ht="33.75">
      <c r="B419" s="151"/>
      <c r="D419" s="147" t="s">
        <v>247</v>
      </c>
      <c r="E419" s="152" t="s">
        <v>1</v>
      </c>
      <c r="F419" s="153" t="s">
        <v>1290</v>
      </c>
      <c r="H419" s="154">
        <v>120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236</v>
      </c>
    </row>
    <row r="420" spans="2:65" s="1" customFormat="1" ht="33" customHeight="1">
      <c r="B420" s="133"/>
      <c r="C420" s="134" t="s">
        <v>837</v>
      </c>
      <c r="D420" s="134" t="s">
        <v>239</v>
      </c>
      <c r="E420" s="135" t="s">
        <v>1291</v>
      </c>
      <c r="F420" s="136" t="s">
        <v>1292</v>
      </c>
      <c r="G420" s="137" t="s">
        <v>340</v>
      </c>
      <c r="H420" s="138">
        <v>23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0.10931</v>
      </c>
      <c r="R420" s="143">
        <f>Q420*H420</f>
        <v>2.5141300000000002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1293</v>
      </c>
    </row>
    <row r="421" spans="2:65" s="1" customFormat="1" ht="19.5">
      <c r="B421" s="33"/>
      <c r="D421" s="147" t="s">
        <v>246</v>
      </c>
      <c r="F421" s="148" t="s">
        <v>1292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4.2" customHeight="1">
      <c r="B422" s="133"/>
      <c r="C422" s="134" t="s">
        <v>841</v>
      </c>
      <c r="D422" s="134" t="s">
        <v>239</v>
      </c>
      <c r="E422" s="135" t="s">
        <v>746</v>
      </c>
      <c r="F422" s="136" t="s">
        <v>747</v>
      </c>
      <c r="G422" s="137" t="s">
        <v>528</v>
      </c>
      <c r="H422" s="138">
        <v>565.16999999999996</v>
      </c>
      <c r="I422" s="139"/>
      <c r="J422" s="140">
        <f>ROUND(I422*H422,2)</f>
        <v>0</v>
      </c>
      <c r="K422" s="136" t="s">
        <v>243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0.14066999999999999</v>
      </c>
      <c r="R422" s="143">
        <f>Q422*H422</f>
        <v>79.502463899999995</v>
      </c>
      <c r="S422" s="143">
        <v>0</v>
      </c>
      <c r="T422" s="144">
        <f>S422*H422</f>
        <v>0</v>
      </c>
      <c r="AR422" s="145" t="s">
        <v>258</v>
      </c>
      <c r="AT422" s="145" t="s">
        <v>239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258</v>
      </c>
      <c r="BM422" s="145" t="s">
        <v>1294</v>
      </c>
    </row>
    <row r="423" spans="2:65" s="1" customFormat="1" ht="29.25">
      <c r="B423" s="33"/>
      <c r="D423" s="147" t="s">
        <v>246</v>
      </c>
      <c r="F423" s="148" t="s">
        <v>749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4" customFormat="1" ht="22.5">
      <c r="B424" s="167"/>
      <c r="D424" s="147" t="s">
        <v>247</v>
      </c>
      <c r="E424" s="168" t="s">
        <v>1</v>
      </c>
      <c r="F424" s="169" t="s">
        <v>1295</v>
      </c>
      <c r="H424" s="168" t="s">
        <v>1</v>
      </c>
      <c r="I424" s="170"/>
      <c r="L424" s="167"/>
      <c r="M424" s="171"/>
      <c r="T424" s="172"/>
      <c r="AT424" s="168" t="s">
        <v>247</v>
      </c>
      <c r="AU424" s="168" t="s">
        <v>83</v>
      </c>
      <c r="AV424" s="14" t="s">
        <v>81</v>
      </c>
      <c r="AW424" s="14" t="s">
        <v>30</v>
      </c>
      <c r="AX424" s="14" t="s">
        <v>73</v>
      </c>
      <c r="AY424" s="168" t="s">
        <v>236</v>
      </c>
    </row>
    <row r="425" spans="2:65" s="12" customFormat="1" ht="22.5">
      <c r="B425" s="151"/>
      <c r="D425" s="147" t="s">
        <v>247</v>
      </c>
      <c r="E425" s="152" t="s">
        <v>1</v>
      </c>
      <c r="F425" s="153" t="s">
        <v>1296</v>
      </c>
      <c r="H425" s="154">
        <v>531</v>
      </c>
      <c r="I425" s="155"/>
      <c r="L425" s="151"/>
      <c r="M425" s="156"/>
      <c r="T425" s="157"/>
      <c r="AT425" s="152" t="s">
        <v>247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236</v>
      </c>
    </row>
    <row r="426" spans="2:65" s="12" customFormat="1" ht="22.5">
      <c r="B426" s="151"/>
      <c r="D426" s="147" t="s">
        <v>247</v>
      </c>
      <c r="E426" s="152" t="s">
        <v>1</v>
      </c>
      <c r="F426" s="153" t="s">
        <v>1297</v>
      </c>
      <c r="H426" s="154">
        <v>34.17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5" customFormat="1" ht="11.25">
      <c r="B427" s="173"/>
      <c r="D427" s="147" t="s">
        <v>247</v>
      </c>
      <c r="E427" s="174" t="s">
        <v>1</v>
      </c>
      <c r="F427" s="175" t="s">
        <v>344</v>
      </c>
      <c r="H427" s="176">
        <v>565.16999999999996</v>
      </c>
      <c r="I427" s="177"/>
      <c r="L427" s="173"/>
      <c r="M427" s="178"/>
      <c r="T427" s="179"/>
      <c r="AT427" s="174" t="s">
        <v>247</v>
      </c>
      <c r="AU427" s="174" t="s">
        <v>83</v>
      </c>
      <c r="AV427" s="15" t="s">
        <v>258</v>
      </c>
      <c r="AW427" s="15" t="s">
        <v>30</v>
      </c>
      <c r="AX427" s="15" t="s">
        <v>81</v>
      </c>
      <c r="AY427" s="174" t="s">
        <v>236</v>
      </c>
    </row>
    <row r="428" spans="2:65" s="1" customFormat="1" ht="16.5" customHeight="1">
      <c r="B428" s="133"/>
      <c r="C428" s="180" t="s">
        <v>845</v>
      </c>
      <c r="D428" s="180" t="s">
        <v>333</v>
      </c>
      <c r="E428" s="181" t="s">
        <v>1298</v>
      </c>
      <c r="F428" s="182" t="s">
        <v>1299</v>
      </c>
      <c r="G428" s="183" t="s">
        <v>528</v>
      </c>
      <c r="H428" s="184">
        <v>541.62</v>
      </c>
      <c r="I428" s="185"/>
      <c r="J428" s="186">
        <f>ROUND(I428*H428,2)</f>
        <v>0</v>
      </c>
      <c r="K428" s="182" t="s">
        <v>243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8.2000000000000003E-2</v>
      </c>
      <c r="R428" s="143">
        <f>Q428*H428</f>
        <v>44.412840000000003</v>
      </c>
      <c r="S428" s="143">
        <v>0</v>
      </c>
      <c r="T428" s="144">
        <f>S428*H428</f>
        <v>0</v>
      </c>
      <c r="AR428" s="145" t="s">
        <v>273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1300</v>
      </c>
    </row>
    <row r="429" spans="2:65" s="1" customFormat="1" ht="11.25">
      <c r="B429" s="33"/>
      <c r="D429" s="147" t="s">
        <v>246</v>
      </c>
      <c r="F429" s="148" t="s">
        <v>1301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19.5">
      <c r="B430" s="33"/>
      <c r="D430" s="147" t="s">
        <v>802</v>
      </c>
      <c r="F430" s="194" t="s">
        <v>1302</v>
      </c>
      <c r="I430" s="149"/>
      <c r="L430" s="33"/>
      <c r="M430" s="150"/>
      <c r="T430" s="57"/>
      <c r="AT430" s="18" t="s">
        <v>802</v>
      </c>
      <c r="AU430" s="18" t="s">
        <v>83</v>
      </c>
    </row>
    <row r="431" spans="2:65" s="12" customFormat="1" ht="11.25">
      <c r="B431" s="151"/>
      <c r="D431" s="147" t="s">
        <v>247</v>
      </c>
      <c r="F431" s="153" t="s">
        <v>1303</v>
      </c>
      <c r="H431" s="154">
        <v>541.62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</v>
      </c>
      <c r="AX431" s="12" t="s">
        <v>81</v>
      </c>
      <c r="AY431" s="152" t="s">
        <v>236</v>
      </c>
    </row>
    <row r="432" spans="2:65" s="1" customFormat="1" ht="24.2" customHeight="1">
      <c r="B432" s="133"/>
      <c r="C432" s="180" t="s">
        <v>341</v>
      </c>
      <c r="D432" s="180" t="s">
        <v>333</v>
      </c>
      <c r="E432" s="181" t="s">
        <v>773</v>
      </c>
      <c r="F432" s="182" t="s">
        <v>774</v>
      </c>
      <c r="G432" s="183" t="s">
        <v>528</v>
      </c>
      <c r="H432" s="184">
        <v>16.34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0.125</v>
      </c>
      <c r="R432" s="143">
        <f>Q432*H432</f>
        <v>2.0425</v>
      </c>
      <c r="S432" s="143">
        <v>0</v>
      </c>
      <c r="T432" s="144">
        <f>S432*H432</f>
        <v>0</v>
      </c>
      <c r="AR432" s="145" t="s">
        <v>273</v>
      </c>
      <c r="AT432" s="145" t="s">
        <v>333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1304</v>
      </c>
    </row>
    <row r="433" spans="2:65" s="1" customFormat="1" ht="11.25">
      <c r="B433" s="33"/>
      <c r="D433" s="147" t="s">
        <v>246</v>
      </c>
      <c r="F433" s="148" t="s">
        <v>774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2" customFormat="1" ht="11.25">
      <c r="B434" s="151"/>
      <c r="D434" s="147" t="s">
        <v>247</v>
      </c>
      <c r="E434" s="152" t="s">
        <v>1</v>
      </c>
      <c r="F434" s="153" t="s">
        <v>1305</v>
      </c>
      <c r="H434" s="154">
        <v>2.8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65" s="12" customFormat="1" ht="11.25">
      <c r="B435" s="151"/>
      <c r="D435" s="147" t="s">
        <v>247</v>
      </c>
      <c r="E435" s="152" t="s">
        <v>1</v>
      </c>
      <c r="F435" s="153" t="s">
        <v>1306</v>
      </c>
      <c r="H435" s="154">
        <v>2.4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2" customFormat="1" ht="22.5">
      <c r="B436" s="151"/>
      <c r="D436" s="147" t="s">
        <v>247</v>
      </c>
      <c r="E436" s="152" t="s">
        <v>1</v>
      </c>
      <c r="F436" s="153" t="s">
        <v>1307</v>
      </c>
      <c r="H436" s="154">
        <v>10.82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65" s="15" customFormat="1" ht="11.25">
      <c r="B437" s="173"/>
      <c r="D437" s="147" t="s">
        <v>247</v>
      </c>
      <c r="E437" s="174" t="s">
        <v>1</v>
      </c>
      <c r="F437" s="175" t="s">
        <v>344</v>
      </c>
      <c r="H437" s="176">
        <v>16.02</v>
      </c>
      <c r="I437" s="177"/>
      <c r="L437" s="173"/>
      <c r="M437" s="178"/>
      <c r="T437" s="179"/>
      <c r="AT437" s="174" t="s">
        <v>247</v>
      </c>
      <c r="AU437" s="174" t="s">
        <v>83</v>
      </c>
      <c r="AV437" s="15" t="s">
        <v>258</v>
      </c>
      <c r="AW437" s="15" t="s">
        <v>30</v>
      </c>
      <c r="AX437" s="15" t="s">
        <v>81</v>
      </c>
      <c r="AY437" s="174" t="s">
        <v>236</v>
      </c>
    </row>
    <row r="438" spans="2:65" s="12" customFormat="1" ht="11.25">
      <c r="B438" s="151"/>
      <c r="D438" s="147" t="s">
        <v>247</v>
      </c>
      <c r="F438" s="153" t="s">
        <v>1308</v>
      </c>
      <c r="H438" s="154">
        <v>16.34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</v>
      </c>
      <c r="AX438" s="12" t="s">
        <v>81</v>
      </c>
      <c r="AY438" s="152" t="s">
        <v>236</v>
      </c>
    </row>
    <row r="439" spans="2:65" s="1" customFormat="1" ht="24.2" customHeight="1">
      <c r="B439" s="133"/>
      <c r="C439" s="180" t="s">
        <v>863</v>
      </c>
      <c r="D439" s="180" t="s">
        <v>333</v>
      </c>
      <c r="E439" s="181" t="s">
        <v>778</v>
      </c>
      <c r="F439" s="182" t="s">
        <v>779</v>
      </c>
      <c r="G439" s="183" t="s">
        <v>528</v>
      </c>
      <c r="H439" s="184">
        <v>18.513000000000002</v>
      </c>
      <c r="I439" s="185"/>
      <c r="J439" s="186">
        <f>ROUND(I439*H439,2)</f>
        <v>0</v>
      </c>
      <c r="K439" s="182" t="s">
        <v>1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0.125</v>
      </c>
      <c r="R439" s="143">
        <f>Q439*H439</f>
        <v>2.3141250000000002</v>
      </c>
      <c r="S439" s="143">
        <v>0</v>
      </c>
      <c r="T439" s="144">
        <f>S439*H439</f>
        <v>0</v>
      </c>
      <c r="AR439" s="145" t="s">
        <v>273</v>
      </c>
      <c r="AT439" s="145" t="s">
        <v>333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258</v>
      </c>
      <c r="BM439" s="145" t="s">
        <v>1309</v>
      </c>
    </row>
    <row r="440" spans="2:65" s="1" customFormat="1" ht="11.25">
      <c r="B440" s="33"/>
      <c r="D440" s="147" t="s">
        <v>246</v>
      </c>
      <c r="F440" s="148" t="s">
        <v>779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2" customFormat="1" ht="11.25">
      <c r="B441" s="151"/>
      <c r="D441" s="147" t="s">
        <v>247</v>
      </c>
      <c r="E441" s="152" t="s">
        <v>1</v>
      </c>
      <c r="F441" s="153" t="s">
        <v>1310</v>
      </c>
      <c r="H441" s="154">
        <v>8.84</v>
      </c>
      <c r="I441" s="155"/>
      <c r="L441" s="151"/>
      <c r="M441" s="156"/>
      <c r="T441" s="157"/>
      <c r="AT441" s="152" t="s">
        <v>247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236</v>
      </c>
    </row>
    <row r="442" spans="2:65" s="12" customFormat="1" ht="11.25">
      <c r="B442" s="151"/>
      <c r="D442" s="147" t="s">
        <v>247</v>
      </c>
      <c r="E442" s="152" t="s">
        <v>1</v>
      </c>
      <c r="F442" s="153" t="s">
        <v>1311</v>
      </c>
      <c r="H442" s="154">
        <v>9.31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5" customFormat="1" ht="11.25">
      <c r="B443" s="173"/>
      <c r="D443" s="147" t="s">
        <v>247</v>
      </c>
      <c r="E443" s="174" t="s">
        <v>1</v>
      </c>
      <c r="F443" s="175" t="s">
        <v>344</v>
      </c>
      <c r="H443" s="176">
        <v>18.149999999999999</v>
      </c>
      <c r="I443" s="177"/>
      <c r="L443" s="173"/>
      <c r="M443" s="178"/>
      <c r="T443" s="179"/>
      <c r="AT443" s="174" t="s">
        <v>247</v>
      </c>
      <c r="AU443" s="174" t="s">
        <v>83</v>
      </c>
      <c r="AV443" s="15" t="s">
        <v>258</v>
      </c>
      <c r="AW443" s="15" t="s">
        <v>30</v>
      </c>
      <c r="AX443" s="15" t="s">
        <v>81</v>
      </c>
      <c r="AY443" s="174" t="s">
        <v>236</v>
      </c>
    </row>
    <row r="444" spans="2:65" s="12" customFormat="1" ht="11.25">
      <c r="B444" s="151"/>
      <c r="D444" s="147" t="s">
        <v>247</v>
      </c>
      <c r="F444" s="153" t="s">
        <v>1312</v>
      </c>
      <c r="H444" s="154">
        <v>18.513000000000002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</v>
      </c>
      <c r="AX444" s="12" t="s">
        <v>81</v>
      </c>
      <c r="AY444" s="152" t="s">
        <v>236</v>
      </c>
    </row>
    <row r="445" spans="2:65" s="1" customFormat="1" ht="21.75" customHeight="1">
      <c r="B445" s="133"/>
      <c r="C445" s="134" t="s">
        <v>868</v>
      </c>
      <c r="D445" s="134" t="s">
        <v>239</v>
      </c>
      <c r="E445" s="135" t="s">
        <v>1313</v>
      </c>
      <c r="F445" s="136" t="s">
        <v>1314</v>
      </c>
      <c r="G445" s="137" t="s">
        <v>528</v>
      </c>
      <c r="H445" s="138">
        <v>89</v>
      </c>
      <c r="I445" s="139"/>
      <c r="J445" s="140">
        <f>ROUND(I445*H445,2)</f>
        <v>0</v>
      </c>
      <c r="K445" s="136" t="s">
        <v>1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0.10095</v>
      </c>
      <c r="R445" s="143">
        <f>Q445*H445</f>
        <v>8.9845500000000005</v>
      </c>
      <c r="S445" s="143">
        <v>0</v>
      </c>
      <c r="T445" s="144">
        <f>S445*H445</f>
        <v>0</v>
      </c>
      <c r="AR445" s="145" t="s">
        <v>258</v>
      </c>
      <c r="AT445" s="145" t="s">
        <v>239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258</v>
      </c>
      <c r="BM445" s="145" t="s">
        <v>1315</v>
      </c>
    </row>
    <row r="446" spans="2:65" s="1" customFormat="1" ht="11.25">
      <c r="B446" s="33"/>
      <c r="D446" s="147" t="s">
        <v>246</v>
      </c>
      <c r="F446" s="148" t="s">
        <v>1314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2" customFormat="1" ht="33.75">
      <c r="B447" s="151"/>
      <c r="D447" s="147" t="s">
        <v>247</v>
      </c>
      <c r="E447" s="152" t="s">
        <v>1</v>
      </c>
      <c r="F447" s="153" t="s">
        <v>1316</v>
      </c>
      <c r="H447" s="154">
        <v>89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81</v>
      </c>
      <c r="AY447" s="152" t="s">
        <v>236</v>
      </c>
    </row>
    <row r="448" spans="2:65" s="1" customFormat="1" ht="24.2" customHeight="1">
      <c r="B448" s="133"/>
      <c r="C448" s="134" t="s">
        <v>873</v>
      </c>
      <c r="D448" s="134" t="s">
        <v>239</v>
      </c>
      <c r="E448" s="135" t="s">
        <v>1317</v>
      </c>
      <c r="F448" s="136" t="s">
        <v>1318</v>
      </c>
      <c r="G448" s="137" t="s">
        <v>528</v>
      </c>
      <c r="H448" s="138">
        <v>107.15</v>
      </c>
      <c r="I448" s="139"/>
      <c r="J448" s="140">
        <f>ROUND(I448*H448,2)</f>
        <v>0</v>
      </c>
      <c r="K448" s="136" t="s">
        <v>243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3.5000000000000003E-2</v>
      </c>
      <c r="T448" s="144">
        <f>S448*H448</f>
        <v>3.7502500000000007</v>
      </c>
      <c r="AR448" s="145" t="s">
        <v>258</v>
      </c>
      <c r="AT448" s="145" t="s">
        <v>239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258</v>
      </c>
      <c r="BM448" s="145" t="s">
        <v>1319</v>
      </c>
    </row>
    <row r="449" spans="2:65" s="1" customFormat="1" ht="48.75">
      <c r="B449" s="33"/>
      <c r="D449" s="147" t="s">
        <v>246</v>
      </c>
      <c r="F449" s="148" t="s">
        <v>1320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4" customFormat="1" ht="22.5">
      <c r="B450" s="167"/>
      <c r="D450" s="147" t="s">
        <v>247</v>
      </c>
      <c r="E450" s="168" t="s">
        <v>1</v>
      </c>
      <c r="F450" s="169" t="s">
        <v>1321</v>
      </c>
      <c r="H450" s="168" t="s">
        <v>1</v>
      </c>
      <c r="I450" s="170"/>
      <c r="L450" s="167"/>
      <c r="M450" s="171"/>
      <c r="T450" s="172"/>
      <c r="AT450" s="168" t="s">
        <v>247</v>
      </c>
      <c r="AU450" s="168" t="s">
        <v>83</v>
      </c>
      <c r="AV450" s="14" t="s">
        <v>81</v>
      </c>
      <c r="AW450" s="14" t="s">
        <v>30</v>
      </c>
      <c r="AX450" s="14" t="s">
        <v>73</v>
      </c>
      <c r="AY450" s="168" t="s">
        <v>236</v>
      </c>
    </row>
    <row r="451" spans="2:65" s="12" customFormat="1" ht="11.25">
      <c r="B451" s="151"/>
      <c r="D451" s="147" t="s">
        <v>247</v>
      </c>
      <c r="E451" s="152" t="s">
        <v>1</v>
      </c>
      <c r="F451" s="153" t="s">
        <v>1322</v>
      </c>
      <c r="H451" s="154">
        <v>97</v>
      </c>
      <c r="I451" s="155"/>
      <c r="L451" s="151"/>
      <c r="M451" s="156"/>
      <c r="T451" s="157"/>
      <c r="AT451" s="152" t="s">
        <v>247</v>
      </c>
      <c r="AU451" s="152" t="s">
        <v>83</v>
      </c>
      <c r="AV451" s="12" t="s">
        <v>83</v>
      </c>
      <c r="AW451" s="12" t="s">
        <v>30</v>
      </c>
      <c r="AX451" s="12" t="s">
        <v>73</v>
      </c>
      <c r="AY451" s="152" t="s">
        <v>236</v>
      </c>
    </row>
    <row r="452" spans="2:65" s="12" customFormat="1" ht="11.25">
      <c r="B452" s="151"/>
      <c r="D452" s="147" t="s">
        <v>247</v>
      </c>
      <c r="E452" s="152" t="s">
        <v>1</v>
      </c>
      <c r="F452" s="153" t="s">
        <v>1323</v>
      </c>
      <c r="H452" s="154">
        <v>5.15</v>
      </c>
      <c r="I452" s="155"/>
      <c r="L452" s="151"/>
      <c r="M452" s="156"/>
      <c r="T452" s="157"/>
      <c r="AT452" s="152" t="s">
        <v>247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236</v>
      </c>
    </row>
    <row r="453" spans="2:65" s="12" customFormat="1" ht="11.25">
      <c r="B453" s="151"/>
      <c r="D453" s="147" t="s">
        <v>247</v>
      </c>
      <c r="E453" s="152" t="s">
        <v>1</v>
      </c>
      <c r="F453" s="153" t="s">
        <v>1324</v>
      </c>
      <c r="H453" s="154">
        <v>5</v>
      </c>
      <c r="I453" s="155"/>
      <c r="L453" s="151"/>
      <c r="M453" s="156"/>
      <c r="T453" s="157"/>
      <c r="AT453" s="152" t="s">
        <v>247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236</v>
      </c>
    </row>
    <row r="454" spans="2:65" s="15" customFormat="1" ht="11.25">
      <c r="B454" s="173"/>
      <c r="D454" s="147" t="s">
        <v>247</v>
      </c>
      <c r="E454" s="174" t="s">
        <v>1</v>
      </c>
      <c r="F454" s="175" t="s">
        <v>344</v>
      </c>
      <c r="H454" s="176">
        <v>107.15</v>
      </c>
      <c r="I454" s="177"/>
      <c r="L454" s="173"/>
      <c r="M454" s="178"/>
      <c r="T454" s="179"/>
      <c r="AT454" s="174" t="s">
        <v>247</v>
      </c>
      <c r="AU454" s="174" t="s">
        <v>83</v>
      </c>
      <c r="AV454" s="15" t="s">
        <v>258</v>
      </c>
      <c r="AW454" s="15" t="s">
        <v>30</v>
      </c>
      <c r="AX454" s="15" t="s">
        <v>81</v>
      </c>
      <c r="AY454" s="174" t="s">
        <v>236</v>
      </c>
    </row>
    <row r="455" spans="2:65" s="1" customFormat="1" ht="24.2" customHeight="1">
      <c r="B455" s="133"/>
      <c r="C455" s="134" t="s">
        <v>879</v>
      </c>
      <c r="D455" s="134" t="s">
        <v>239</v>
      </c>
      <c r="E455" s="135" t="s">
        <v>1325</v>
      </c>
      <c r="F455" s="136" t="s">
        <v>1326</v>
      </c>
      <c r="G455" s="137" t="s">
        <v>467</v>
      </c>
      <c r="H455" s="138">
        <v>1631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1327</v>
      </c>
    </row>
    <row r="456" spans="2:65" s="1" customFormat="1" ht="39">
      <c r="B456" s="33"/>
      <c r="D456" s="147" t="s">
        <v>246</v>
      </c>
      <c r="F456" s="148" t="s">
        <v>1328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2" customFormat="1" ht="22.5">
      <c r="B457" s="151"/>
      <c r="D457" s="147" t="s">
        <v>247</v>
      </c>
      <c r="E457" s="152" t="s">
        <v>1</v>
      </c>
      <c r="F457" s="153" t="s">
        <v>991</v>
      </c>
      <c r="H457" s="154">
        <v>1490</v>
      </c>
      <c r="I457" s="155"/>
      <c r="L457" s="151"/>
      <c r="M457" s="156"/>
      <c r="T457" s="157"/>
      <c r="AT457" s="152" t="s">
        <v>247</v>
      </c>
      <c r="AU457" s="152" t="s">
        <v>83</v>
      </c>
      <c r="AV457" s="12" t="s">
        <v>83</v>
      </c>
      <c r="AW457" s="12" t="s">
        <v>30</v>
      </c>
      <c r="AX457" s="12" t="s">
        <v>73</v>
      </c>
      <c r="AY457" s="152" t="s">
        <v>236</v>
      </c>
    </row>
    <row r="458" spans="2:65" s="12" customFormat="1" ht="22.5">
      <c r="B458" s="151"/>
      <c r="D458" s="147" t="s">
        <v>247</v>
      </c>
      <c r="E458" s="152" t="s">
        <v>1</v>
      </c>
      <c r="F458" s="153" t="s">
        <v>1006</v>
      </c>
      <c r="H458" s="154">
        <v>116</v>
      </c>
      <c r="I458" s="155"/>
      <c r="L458" s="151"/>
      <c r="M458" s="156"/>
      <c r="T458" s="157"/>
      <c r="AT458" s="152" t="s">
        <v>247</v>
      </c>
      <c r="AU458" s="152" t="s">
        <v>83</v>
      </c>
      <c r="AV458" s="12" t="s">
        <v>83</v>
      </c>
      <c r="AW458" s="12" t="s">
        <v>30</v>
      </c>
      <c r="AX458" s="12" t="s">
        <v>73</v>
      </c>
      <c r="AY458" s="152" t="s">
        <v>236</v>
      </c>
    </row>
    <row r="459" spans="2:65" s="12" customFormat="1" ht="22.5">
      <c r="B459" s="151"/>
      <c r="D459" s="147" t="s">
        <v>247</v>
      </c>
      <c r="E459" s="152" t="s">
        <v>1</v>
      </c>
      <c r="F459" s="153" t="s">
        <v>1329</v>
      </c>
      <c r="H459" s="154">
        <v>25</v>
      </c>
      <c r="I459" s="155"/>
      <c r="L459" s="151"/>
      <c r="M459" s="156"/>
      <c r="T459" s="157"/>
      <c r="AT459" s="152" t="s">
        <v>247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5" customFormat="1" ht="11.25">
      <c r="B460" s="173"/>
      <c r="D460" s="147" t="s">
        <v>247</v>
      </c>
      <c r="E460" s="174" t="s">
        <v>1</v>
      </c>
      <c r="F460" s="175" t="s">
        <v>344</v>
      </c>
      <c r="H460" s="176">
        <v>1631</v>
      </c>
      <c r="I460" s="177"/>
      <c r="L460" s="173"/>
      <c r="M460" s="178"/>
      <c r="T460" s="179"/>
      <c r="AT460" s="174" t="s">
        <v>247</v>
      </c>
      <c r="AU460" s="174" t="s">
        <v>83</v>
      </c>
      <c r="AV460" s="15" t="s">
        <v>258</v>
      </c>
      <c r="AW460" s="15" t="s">
        <v>30</v>
      </c>
      <c r="AX460" s="15" t="s">
        <v>81</v>
      </c>
      <c r="AY460" s="174" t="s">
        <v>236</v>
      </c>
    </row>
    <row r="461" spans="2:65" s="1" customFormat="1" ht="24.2" customHeight="1">
      <c r="B461" s="133"/>
      <c r="C461" s="134" t="s">
        <v>885</v>
      </c>
      <c r="D461" s="134" t="s">
        <v>239</v>
      </c>
      <c r="E461" s="135" t="s">
        <v>880</v>
      </c>
      <c r="F461" s="136" t="s">
        <v>881</v>
      </c>
      <c r="G461" s="137" t="s">
        <v>467</v>
      </c>
      <c r="H461" s="138">
        <v>85</v>
      </c>
      <c r="I461" s="139"/>
      <c r="J461" s="140">
        <f>ROUND(I461*H461,2)</f>
        <v>0</v>
      </c>
      <c r="K461" s="136" t="s">
        <v>243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1330</v>
      </c>
    </row>
    <row r="462" spans="2:65" s="1" customFormat="1" ht="48.75">
      <c r="B462" s="33"/>
      <c r="D462" s="147" t="s">
        <v>246</v>
      </c>
      <c r="F462" s="148" t="s">
        <v>883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2" customFormat="1" ht="22.5">
      <c r="B463" s="151"/>
      <c r="D463" s="147" t="s">
        <v>247</v>
      </c>
      <c r="E463" s="152" t="s">
        <v>1</v>
      </c>
      <c r="F463" s="153" t="s">
        <v>1331</v>
      </c>
      <c r="H463" s="154">
        <v>85</v>
      </c>
      <c r="I463" s="155"/>
      <c r="L463" s="151"/>
      <c r="M463" s="156"/>
      <c r="T463" s="157"/>
      <c r="AT463" s="152" t="s">
        <v>247</v>
      </c>
      <c r="AU463" s="152" t="s">
        <v>83</v>
      </c>
      <c r="AV463" s="12" t="s">
        <v>83</v>
      </c>
      <c r="AW463" s="12" t="s">
        <v>30</v>
      </c>
      <c r="AX463" s="12" t="s">
        <v>81</v>
      </c>
      <c r="AY463" s="152" t="s">
        <v>236</v>
      </c>
    </row>
    <row r="464" spans="2:65" s="11" customFormat="1" ht="22.9" customHeight="1">
      <c r="B464" s="121"/>
      <c r="D464" s="122" t="s">
        <v>72</v>
      </c>
      <c r="E464" s="131" t="s">
        <v>420</v>
      </c>
      <c r="F464" s="131" t="s">
        <v>421</v>
      </c>
      <c r="I464" s="124"/>
      <c r="J464" s="132">
        <f>BK464</f>
        <v>0</v>
      </c>
      <c r="L464" s="121"/>
      <c r="M464" s="126"/>
      <c r="P464" s="127">
        <f>SUM(P465:P530)</f>
        <v>0</v>
      </c>
      <c r="R464" s="127">
        <f>SUM(R465:R530)</f>
        <v>0</v>
      </c>
      <c r="T464" s="128">
        <f>SUM(T465:T530)</f>
        <v>0</v>
      </c>
      <c r="AR464" s="122" t="s">
        <v>81</v>
      </c>
      <c r="AT464" s="129" t="s">
        <v>72</v>
      </c>
      <c r="AU464" s="129" t="s">
        <v>81</v>
      </c>
      <c r="AY464" s="122" t="s">
        <v>236</v>
      </c>
      <c r="BK464" s="130">
        <f>SUM(BK465:BK530)</f>
        <v>0</v>
      </c>
    </row>
    <row r="465" spans="2:65" s="1" customFormat="1" ht="21.75" customHeight="1">
      <c r="B465" s="133"/>
      <c r="C465" s="134" t="s">
        <v>893</v>
      </c>
      <c r="D465" s="134" t="s">
        <v>239</v>
      </c>
      <c r="E465" s="135" t="s">
        <v>428</v>
      </c>
      <c r="F465" s="136" t="s">
        <v>429</v>
      </c>
      <c r="G465" s="137" t="s">
        <v>424</v>
      </c>
      <c r="H465" s="138">
        <v>3400.69</v>
      </c>
      <c r="I465" s="139"/>
      <c r="J465" s="140">
        <f>ROUND(I465*H465,2)</f>
        <v>0</v>
      </c>
      <c r="K465" s="136" t="s">
        <v>243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258</v>
      </c>
      <c r="AT465" s="145" t="s">
        <v>239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1332</v>
      </c>
    </row>
    <row r="466" spans="2:65" s="1" customFormat="1" ht="19.5">
      <c r="B466" s="33"/>
      <c r="D466" s="147" t="s">
        <v>246</v>
      </c>
      <c r="F466" s="148" t="s">
        <v>431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4" customFormat="1" ht="11.25">
      <c r="B467" s="167"/>
      <c r="D467" s="147" t="s">
        <v>247</v>
      </c>
      <c r="E467" s="168" t="s">
        <v>1</v>
      </c>
      <c r="F467" s="169" t="s">
        <v>432</v>
      </c>
      <c r="H467" s="168" t="s">
        <v>1</v>
      </c>
      <c r="I467" s="170"/>
      <c r="L467" s="167"/>
      <c r="M467" s="171"/>
      <c r="T467" s="172"/>
      <c r="AT467" s="168" t="s">
        <v>247</v>
      </c>
      <c r="AU467" s="168" t="s">
        <v>83</v>
      </c>
      <c r="AV467" s="14" t="s">
        <v>81</v>
      </c>
      <c r="AW467" s="14" t="s">
        <v>30</v>
      </c>
      <c r="AX467" s="14" t="s">
        <v>73</v>
      </c>
      <c r="AY467" s="168" t="s">
        <v>236</v>
      </c>
    </row>
    <row r="468" spans="2:65" s="12" customFormat="1" ht="11.25">
      <c r="B468" s="151"/>
      <c r="D468" s="147" t="s">
        <v>247</v>
      </c>
      <c r="E468" s="152" t="s">
        <v>1</v>
      </c>
      <c r="F468" s="153" t="s">
        <v>1333</v>
      </c>
      <c r="H468" s="154">
        <v>195.52</v>
      </c>
      <c r="I468" s="155"/>
      <c r="L468" s="151"/>
      <c r="M468" s="156"/>
      <c r="T468" s="157"/>
      <c r="AT468" s="152" t="s">
        <v>247</v>
      </c>
      <c r="AU468" s="152" t="s">
        <v>83</v>
      </c>
      <c r="AV468" s="12" t="s">
        <v>83</v>
      </c>
      <c r="AW468" s="12" t="s">
        <v>30</v>
      </c>
      <c r="AX468" s="12" t="s">
        <v>73</v>
      </c>
      <c r="AY468" s="152" t="s">
        <v>236</v>
      </c>
    </row>
    <row r="469" spans="2:65" s="12" customFormat="1" ht="22.5">
      <c r="B469" s="151"/>
      <c r="D469" s="147" t="s">
        <v>247</v>
      </c>
      <c r="E469" s="152" t="s">
        <v>1</v>
      </c>
      <c r="F469" s="153" t="s">
        <v>1334</v>
      </c>
      <c r="H469" s="154">
        <v>39.65</v>
      </c>
      <c r="I469" s="155"/>
      <c r="L469" s="151"/>
      <c r="M469" s="156"/>
      <c r="T469" s="157"/>
      <c r="AT469" s="152" t="s">
        <v>247</v>
      </c>
      <c r="AU469" s="152" t="s">
        <v>83</v>
      </c>
      <c r="AV469" s="12" t="s">
        <v>83</v>
      </c>
      <c r="AW469" s="12" t="s">
        <v>30</v>
      </c>
      <c r="AX469" s="12" t="s">
        <v>73</v>
      </c>
      <c r="AY469" s="152" t="s">
        <v>236</v>
      </c>
    </row>
    <row r="470" spans="2:65" s="12" customFormat="1" ht="22.5">
      <c r="B470" s="151"/>
      <c r="D470" s="147" t="s">
        <v>247</v>
      </c>
      <c r="E470" s="152" t="s">
        <v>1</v>
      </c>
      <c r="F470" s="153" t="s">
        <v>1335</v>
      </c>
      <c r="H470" s="154">
        <v>1458.2249999999999</v>
      </c>
      <c r="I470" s="155"/>
      <c r="L470" s="151"/>
      <c r="M470" s="156"/>
      <c r="T470" s="157"/>
      <c r="AT470" s="152" t="s">
        <v>247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65" s="12" customFormat="1" ht="22.5">
      <c r="B471" s="151"/>
      <c r="D471" s="147" t="s">
        <v>247</v>
      </c>
      <c r="E471" s="152" t="s">
        <v>1</v>
      </c>
      <c r="F471" s="153" t="s">
        <v>1336</v>
      </c>
      <c r="H471" s="154">
        <v>225.6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2" customFormat="1" ht="22.5">
      <c r="B472" s="151"/>
      <c r="D472" s="147" t="s">
        <v>247</v>
      </c>
      <c r="E472" s="152" t="s">
        <v>1</v>
      </c>
      <c r="F472" s="153" t="s">
        <v>1337</v>
      </c>
      <c r="H472" s="154">
        <v>1191.8399999999999</v>
      </c>
      <c r="I472" s="155"/>
      <c r="L472" s="151"/>
      <c r="M472" s="156"/>
      <c r="T472" s="157"/>
      <c r="AT472" s="152" t="s">
        <v>247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236</v>
      </c>
    </row>
    <row r="473" spans="2:65" s="12" customFormat="1" ht="11.25">
      <c r="B473" s="151"/>
      <c r="D473" s="147" t="s">
        <v>247</v>
      </c>
      <c r="E473" s="152" t="s">
        <v>1</v>
      </c>
      <c r="F473" s="153" t="s">
        <v>1338</v>
      </c>
      <c r="H473" s="154">
        <v>281.13499999999999</v>
      </c>
      <c r="I473" s="155"/>
      <c r="L473" s="151"/>
      <c r="M473" s="156"/>
      <c r="T473" s="157"/>
      <c r="AT473" s="152" t="s">
        <v>247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65" s="12" customFormat="1" ht="11.25">
      <c r="B474" s="151"/>
      <c r="D474" s="147" t="s">
        <v>247</v>
      </c>
      <c r="E474" s="152" t="s">
        <v>1</v>
      </c>
      <c r="F474" s="153" t="s">
        <v>1339</v>
      </c>
      <c r="H474" s="154">
        <v>8.7200000000000006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65" s="15" customFormat="1" ht="11.25">
      <c r="B475" s="173"/>
      <c r="D475" s="147" t="s">
        <v>247</v>
      </c>
      <c r="E475" s="174" t="s">
        <v>1</v>
      </c>
      <c r="F475" s="175" t="s">
        <v>344</v>
      </c>
      <c r="H475" s="176">
        <v>3400.69</v>
      </c>
      <c r="I475" s="177"/>
      <c r="L475" s="173"/>
      <c r="M475" s="178"/>
      <c r="T475" s="179"/>
      <c r="AT475" s="174" t="s">
        <v>247</v>
      </c>
      <c r="AU475" s="174" t="s">
        <v>83</v>
      </c>
      <c r="AV475" s="15" t="s">
        <v>258</v>
      </c>
      <c r="AW475" s="15" t="s">
        <v>30</v>
      </c>
      <c r="AX475" s="15" t="s">
        <v>81</v>
      </c>
      <c r="AY475" s="174" t="s">
        <v>236</v>
      </c>
    </row>
    <row r="476" spans="2:65" s="1" customFormat="1" ht="24.2" customHeight="1">
      <c r="B476" s="133"/>
      <c r="C476" s="134" t="s">
        <v>909</v>
      </c>
      <c r="D476" s="134" t="s">
        <v>239</v>
      </c>
      <c r="E476" s="135" t="s">
        <v>437</v>
      </c>
      <c r="F476" s="136" t="s">
        <v>438</v>
      </c>
      <c r="G476" s="137" t="s">
        <v>424</v>
      </c>
      <c r="H476" s="138">
        <v>23804.83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1340</v>
      </c>
    </row>
    <row r="477" spans="2:65" s="1" customFormat="1" ht="29.25">
      <c r="B477" s="33"/>
      <c r="D477" s="147" t="s">
        <v>246</v>
      </c>
      <c r="F477" s="148" t="s">
        <v>440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4" customFormat="1" ht="11.25">
      <c r="B478" s="167"/>
      <c r="D478" s="147" t="s">
        <v>247</v>
      </c>
      <c r="E478" s="168" t="s">
        <v>1</v>
      </c>
      <c r="F478" s="169" t="s">
        <v>432</v>
      </c>
      <c r="H478" s="168" t="s">
        <v>1</v>
      </c>
      <c r="I478" s="170"/>
      <c r="L478" s="167"/>
      <c r="M478" s="171"/>
      <c r="T478" s="172"/>
      <c r="AT478" s="168" t="s">
        <v>247</v>
      </c>
      <c r="AU478" s="168" t="s">
        <v>83</v>
      </c>
      <c r="AV478" s="14" t="s">
        <v>81</v>
      </c>
      <c r="AW478" s="14" t="s">
        <v>30</v>
      </c>
      <c r="AX478" s="14" t="s">
        <v>73</v>
      </c>
      <c r="AY478" s="168" t="s">
        <v>236</v>
      </c>
    </row>
    <row r="479" spans="2:65" s="12" customFormat="1" ht="11.25">
      <c r="B479" s="151"/>
      <c r="D479" s="147" t="s">
        <v>247</v>
      </c>
      <c r="E479" s="152" t="s">
        <v>1</v>
      </c>
      <c r="F479" s="153" t="s">
        <v>1341</v>
      </c>
      <c r="H479" s="154">
        <v>1368.64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2" customFormat="1" ht="22.5">
      <c r="B480" s="151"/>
      <c r="D480" s="147" t="s">
        <v>247</v>
      </c>
      <c r="E480" s="152" t="s">
        <v>1</v>
      </c>
      <c r="F480" s="153" t="s">
        <v>1342</v>
      </c>
      <c r="H480" s="154">
        <v>277.55</v>
      </c>
      <c r="I480" s="155"/>
      <c r="L480" s="151"/>
      <c r="M480" s="156"/>
      <c r="T480" s="157"/>
      <c r="AT480" s="152" t="s">
        <v>247</v>
      </c>
      <c r="AU480" s="152" t="s">
        <v>83</v>
      </c>
      <c r="AV480" s="12" t="s">
        <v>83</v>
      </c>
      <c r="AW480" s="12" t="s">
        <v>30</v>
      </c>
      <c r="AX480" s="12" t="s">
        <v>73</v>
      </c>
      <c r="AY480" s="152" t="s">
        <v>236</v>
      </c>
    </row>
    <row r="481" spans="2:65" s="12" customFormat="1" ht="22.5">
      <c r="B481" s="151"/>
      <c r="D481" s="147" t="s">
        <v>247</v>
      </c>
      <c r="E481" s="152" t="s">
        <v>1</v>
      </c>
      <c r="F481" s="153" t="s">
        <v>1343</v>
      </c>
      <c r="H481" s="154">
        <v>10207.575000000001</v>
      </c>
      <c r="I481" s="155"/>
      <c r="L481" s="151"/>
      <c r="M481" s="156"/>
      <c r="T481" s="157"/>
      <c r="AT481" s="152" t="s">
        <v>247</v>
      </c>
      <c r="AU481" s="152" t="s">
        <v>83</v>
      </c>
      <c r="AV481" s="12" t="s">
        <v>83</v>
      </c>
      <c r="AW481" s="12" t="s">
        <v>30</v>
      </c>
      <c r="AX481" s="12" t="s">
        <v>73</v>
      </c>
      <c r="AY481" s="152" t="s">
        <v>236</v>
      </c>
    </row>
    <row r="482" spans="2:65" s="12" customFormat="1" ht="22.5">
      <c r="B482" s="151"/>
      <c r="D482" s="147" t="s">
        <v>247</v>
      </c>
      <c r="E482" s="152" t="s">
        <v>1</v>
      </c>
      <c r="F482" s="153" t="s">
        <v>1344</v>
      </c>
      <c r="H482" s="154">
        <v>1579.2</v>
      </c>
      <c r="I482" s="155"/>
      <c r="L482" s="151"/>
      <c r="M482" s="156"/>
      <c r="T482" s="157"/>
      <c r="AT482" s="152" t="s">
        <v>247</v>
      </c>
      <c r="AU482" s="152" t="s">
        <v>83</v>
      </c>
      <c r="AV482" s="12" t="s">
        <v>83</v>
      </c>
      <c r="AW482" s="12" t="s">
        <v>30</v>
      </c>
      <c r="AX482" s="12" t="s">
        <v>73</v>
      </c>
      <c r="AY482" s="152" t="s">
        <v>236</v>
      </c>
    </row>
    <row r="483" spans="2:65" s="12" customFormat="1" ht="22.5">
      <c r="B483" s="151"/>
      <c r="D483" s="147" t="s">
        <v>247</v>
      </c>
      <c r="E483" s="152" t="s">
        <v>1</v>
      </c>
      <c r="F483" s="153" t="s">
        <v>1345</v>
      </c>
      <c r="H483" s="154">
        <v>8342.8799999999992</v>
      </c>
      <c r="I483" s="155"/>
      <c r="L483" s="151"/>
      <c r="M483" s="156"/>
      <c r="T483" s="157"/>
      <c r="AT483" s="152" t="s">
        <v>247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236</v>
      </c>
    </row>
    <row r="484" spans="2:65" s="12" customFormat="1" ht="11.25">
      <c r="B484" s="151"/>
      <c r="D484" s="147" t="s">
        <v>247</v>
      </c>
      <c r="E484" s="152" t="s">
        <v>1</v>
      </c>
      <c r="F484" s="153" t="s">
        <v>1346</v>
      </c>
      <c r="H484" s="154">
        <v>1967.9449999999999</v>
      </c>
      <c r="I484" s="155"/>
      <c r="L484" s="151"/>
      <c r="M484" s="156"/>
      <c r="T484" s="157"/>
      <c r="AT484" s="152" t="s">
        <v>247</v>
      </c>
      <c r="AU484" s="152" t="s">
        <v>83</v>
      </c>
      <c r="AV484" s="12" t="s">
        <v>83</v>
      </c>
      <c r="AW484" s="12" t="s">
        <v>30</v>
      </c>
      <c r="AX484" s="12" t="s">
        <v>73</v>
      </c>
      <c r="AY484" s="152" t="s">
        <v>236</v>
      </c>
    </row>
    <row r="485" spans="2:65" s="12" customFormat="1" ht="11.25">
      <c r="B485" s="151"/>
      <c r="D485" s="147" t="s">
        <v>247</v>
      </c>
      <c r="E485" s="152" t="s">
        <v>1</v>
      </c>
      <c r="F485" s="153" t="s">
        <v>1347</v>
      </c>
      <c r="H485" s="154">
        <v>61.04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 ht="11.25">
      <c r="B486" s="173"/>
      <c r="D486" s="147" t="s">
        <v>247</v>
      </c>
      <c r="E486" s="174" t="s">
        <v>1</v>
      </c>
      <c r="F486" s="175" t="s">
        <v>344</v>
      </c>
      <c r="H486" s="176">
        <v>23804.83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16.5" customHeight="1">
      <c r="B487" s="133"/>
      <c r="C487" s="134" t="s">
        <v>928</v>
      </c>
      <c r="D487" s="134" t="s">
        <v>239</v>
      </c>
      <c r="E487" s="135" t="s">
        <v>929</v>
      </c>
      <c r="F487" s="136" t="s">
        <v>930</v>
      </c>
      <c r="G487" s="137" t="s">
        <v>424</v>
      </c>
      <c r="H487" s="138">
        <v>412.79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1348</v>
      </c>
    </row>
    <row r="488" spans="2:65" s="1" customFormat="1" ht="19.5">
      <c r="B488" s="33"/>
      <c r="D488" s="147" t="s">
        <v>246</v>
      </c>
      <c r="F488" s="148" t="s">
        <v>932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4" customFormat="1" ht="11.25">
      <c r="B489" s="167"/>
      <c r="D489" s="147" t="s">
        <v>247</v>
      </c>
      <c r="E489" s="168" t="s">
        <v>1</v>
      </c>
      <c r="F489" s="169" t="s">
        <v>1349</v>
      </c>
      <c r="H489" s="168" t="s">
        <v>1</v>
      </c>
      <c r="I489" s="170"/>
      <c r="L489" s="167"/>
      <c r="M489" s="171"/>
      <c r="T489" s="172"/>
      <c r="AT489" s="168" t="s">
        <v>247</v>
      </c>
      <c r="AU489" s="168" t="s">
        <v>83</v>
      </c>
      <c r="AV489" s="14" t="s">
        <v>81</v>
      </c>
      <c r="AW489" s="14" t="s">
        <v>30</v>
      </c>
      <c r="AX489" s="14" t="s">
        <v>73</v>
      </c>
      <c r="AY489" s="168" t="s">
        <v>236</v>
      </c>
    </row>
    <row r="490" spans="2:65" s="12" customFormat="1" ht="33.75">
      <c r="B490" s="151"/>
      <c r="D490" s="147" t="s">
        <v>247</v>
      </c>
      <c r="E490" s="152" t="s">
        <v>1</v>
      </c>
      <c r="F490" s="153" t="s">
        <v>1350</v>
      </c>
      <c r="H490" s="154">
        <v>347.62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 ht="22.5">
      <c r="B491" s="151"/>
      <c r="D491" s="147" t="s">
        <v>247</v>
      </c>
      <c r="E491" s="152" t="s">
        <v>1</v>
      </c>
      <c r="F491" s="153" t="s">
        <v>1351</v>
      </c>
      <c r="H491" s="154">
        <v>34.22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2" customFormat="1" ht="22.5">
      <c r="B492" s="151"/>
      <c r="D492" s="147" t="s">
        <v>247</v>
      </c>
      <c r="E492" s="152" t="s">
        <v>1</v>
      </c>
      <c r="F492" s="153" t="s">
        <v>1352</v>
      </c>
      <c r="H492" s="154">
        <v>27.2</v>
      </c>
      <c r="I492" s="155"/>
      <c r="L492" s="151"/>
      <c r="M492" s="156"/>
      <c r="T492" s="157"/>
      <c r="AT492" s="152" t="s">
        <v>247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4" customFormat="1" ht="22.5">
      <c r="B493" s="167"/>
      <c r="D493" s="147" t="s">
        <v>247</v>
      </c>
      <c r="E493" s="168" t="s">
        <v>1</v>
      </c>
      <c r="F493" s="169" t="s">
        <v>1353</v>
      </c>
      <c r="H493" s="168" t="s">
        <v>1</v>
      </c>
      <c r="I493" s="170"/>
      <c r="L493" s="167"/>
      <c r="M493" s="171"/>
      <c r="T493" s="172"/>
      <c r="AT493" s="168" t="s">
        <v>247</v>
      </c>
      <c r="AU493" s="168" t="s">
        <v>83</v>
      </c>
      <c r="AV493" s="14" t="s">
        <v>81</v>
      </c>
      <c r="AW493" s="14" t="s">
        <v>30</v>
      </c>
      <c r="AX493" s="14" t="s">
        <v>73</v>
      </c>
      <c r="AY493" s="168" t="s">
        <v>236</v>
      </c>
    </row>
    <row r="494" spans="2:65" s="12" customFormat="1" ht="11.25">
      <c r="B494" s="151"/>
      <c r="D494" s="147" t="s">
        <v>247</v>
      </c>
      <c r="E494" s="152" t="s">
        <v>1</v>
      </c>
      <c r="F494" s="153" t="s">
        <v>1354</v>
      </c>
      <c r="H494" s="154">
        <v>3.395</v>
      </c>
      <c r="I494" s="155"/>
      <c r="L494" s="151"/>
      <c r="M494" s="156"/>
      <c r="T494" s="157"/>
      <c r="AT494" s="152" t="s">
        <v>247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236</v>
      </c>
    </row>
    <row r="495" spans="2:65" s="12" customFormat="1" ht="11.25">
      <c r="B495" s="151"/>
      <c r="D495" s="147" t="s">
        <v>247</v>
      </c>
      <c r="E495" s="152" t="s">
        <v>1</v>
      </c>
      <c r="F495" s="153" t="s">
        <v>1355</v>
      </c>
      <c r="H495" s="154">
        <v>0.18</v>
      </c>
      <c r="I495" s="155"/>
      <c r="L495" s="151"/>
      <c r="M495" s="156"/>
      <c r="T495" s="157"/>
      <c r="AT495" s="152" t="s">
        <v>247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2" customFormat="1" ht="11.25">
      <c r="B496" s="151"/>
      <c r="D496" s="147" t="s">
        <v>247</v>
      </c>
      <c r="E496" s="152" t="s">
        <v>1</v>
      </c>
      <c r="F496" s="153" t="s">
        <v>1356</v>
      </c>
      <c r="H496" s="154">
        <v>0.17499999999999999</v>
      </c>
      <c r="I496" s="155"/>
      <c r="L496" s="151"/>
      <c r="M496" s="156"/>
      <c r="T496" s="157"/>
      <c r="AT496" s="152" t="s">
        <v>247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5" customFormat="1" ht="11.25">
      <c r="B497" s="173"/>
      <c r="D497" s="147" t="s">
        <v>247</v>
      </c>
      <c r="E497" s="174" t="s">
        <v>1</v>
      </c>
      <c r="F497" s="175" t="s">
        <v>344</v>
      </c>
      <c r="H497" s="176">
        <v>412.79</v>
      </c>
      <c r="I497" s="177"/>
      <c r="L497" s="173"/>
      <c r="M497" s="178"/>
      <c r="T497" s="179"/>
      <c r="AT497" s="174" t="s">
        <v>247</v>
      </c>
      <c r="AU497" s="174" t="s">
        <v>83</v>
      </c>
      <c r="AV497" s="15" t="s">
        <v>258</v>
      </c>
      <c r="AW497" s="15" t="s">
        <v>30</v>
      </c>
      <c r="AX497" s="15" t="s">
        <v>81</v>
      </c>
      <c r="AY497" s="174" t="s">
        <v>236</v>
      </c>
    </row>
    <row r="498" spans="2:65" s="1" customFormat="1" ht="24.2" customHeight="1">
      <c r="B498" s="133"/>
      <c r="C498" s="134" t="s">
        <v>936</v>
      </c>
      <c r="D498" s="134" t="s">
        <v>239</v>
      </c>
      <c r="E498" s="135" t="s">
        <v>937</v>
      </c>
      <c r="F498" s="136" t="s">
        <v>938</v>
      </c>
      <c r="G498" s="137" t="s">
        <v>424</v>
      </c>
      <c r="H498" s="138">
        <v>2476.7420000000002</v>
      </c>
      <c r="I498" s="139"/>
      <c r="J498" s="140">
        <f>ROUND(I498*H498,2)</f>
        <v>0</v>
      </c>
      <c r="K498" s="136" t="s">
        <v>243</v>
      </c>
      <c r="L498" s="33"/>
      <c r="M498" s="141" t="s">
        <v>1</v>
      </c>
      <c r="N498" s="142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258</v>
      </c>
      <c r="AT498" s="145" t="s">
        <v>239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1357</v>
      </c>
    </row>
    <row r="499" spans="2:65" s="1" customFormat="1" ht="29.25">
      <c r="B499" s="33"/>
      <c r="D499" s="147" t="s">
        <v>246</v>
      </c>
      <c r="F499" s="148" t="s">
        <v>940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4" customFormat="1" ht="22.5">
      <c r="B500" s="167"/>
      <c r="D500" s="147" t="s">
        <v>247</v>
      </c>
      <c r="E500" s="168" t="s">
        <v>1</v>
      </c>
      <c r="F500" s="169" t="s">
        <v>1358</v>
      </c>
      <c r="H500" s="168" t="s">
        <v>1</v>
      </c>
      <c r="I500" s="170"/>
      <c r="L500" s="167"/>
      <c r="M500" s="171"/>
      <c r="T500" s="172"/>
      <c r="AT500" s="168" t="s">
        <v>247</v>
      </c>
      <c r="AU500" s="168" t="s">
        <v>83</v>
      </c>
      <c r="AV500" s="14" t="s">
        <v>81</v>
      </c>
      <c r="AW500" s="14" t="s">
        <v>30</v>
      </c>
      <c r="AX500" s="14" t="s">
        <v>73</v>
      </c>
      <c r="AY500" s="168" t="s">
        <v>236</v>
      </c>
    </row>
    <row r="501" spans="2:65" s="12" customFormat="1" ht="33.75">
      <c r="B501" s="151"/>
      <c r="D501" s="147" t="s">
        <v>247</v>
      </c>
      <c r="E501" s="152" t="s">
        <v>1</v>
      </c>
      <c r="F501" s="153" t="s">
        <v>1359</v>
      </c>
      <c r="H501" s="154">
        <v>2085.7199999999998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2" customFormat="1" ht="22.5">
      <c r="B502" s="151"/>
      <c r="D502" s="147" t="s">
        <v>247</v>
      </c>
      <c r="E502" s="152" t="s">
        <v>1</v>
      </c>
      <c r="F502" s="153" t="s">
        <v>1360</v>
      </c>
      <c r="H502" s="154">
        <v>205.32</v>
      </c>
      <c r="I502" s="155"/>
      <c r="L502" s="151"/>
      <c r="M502" s="156"/>
      <c r="T502" s="157"/>
      <c r="AT502" s="152" t="s">
        <v>247</v>
      </c>
      <c r="AU502" s="152" t="s">
        <v>83</v>
      </c>
      <c r="AV502" s="12" t="s">
        <v>83</v>
      </c>
      <c r="AW502" s="12" t="s">
        <v>30</v>
      </c>
      <c r="AX502" s="12" t="s">
        <v>73</v>
      </c>
      <c r="AY502" s="152" t="s">
        <v>236</v>
      </c>
    </row>
    <row r="503" spans="2:65" s="12" customFormat="1" ht="22.5">
      <c r="B503" s="151"/>
      <c r="D503" s="147" t="s">
        <v>247</v>
      </c>
      <c r="E503" s="152" t="s">
        <v>1</v>
      </c>
      <c r="F503" s="153" t="s">
        <v>1361</v>
      </c>
      <c r="H503" s="154">
        <v>163.19999999999999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4" customFormat="1" ht="22.5">
      <c r="B504" s="167"/>
      <c r="D504" s="147" t="s">
        <v>247</v>
      </c>
      <c r="E504" s="168" t="s">
        <v>1</v>
      </c>
      <c r="F504" s="169" t="s">
        <v>1353</v>
      </c>
      <c r="H504" s="168" t="s">
        <v>1</v>
      </c>
      <c r="I504" s="170"/>
      <c r="L504" s="167"/>
      <c r="M504" s="171"/>
      <c r="T504" s="172"/>
      <c r="AT504" s="168" t="s">
        <v>247</v>
      </c>
      <c r="AU504" s="168" t="s">
        <v>83</v>
      </c>
      <c r="AV504" s="14" t="s">
        <v>81</v>
      </c>
      <c r="AW504" s="14" t="s">
        <v>30</v>
      </c>
      <c r="AX504" s="14" t="s">
        <v>73</v>
      </c>
      <c r="AY504" s="168" t="s">
        <v>236</v>
      </c>
    </row>
    <row r="505" spans="2:65" s="12" customFormat="1" ht="11.25">
      <c r="B505" s="151"/>
      <c r="D505" s="147" t="s">
        <v>247</v>
      </c>
      <c r="E505" s="152" t="s">
        <v>1</v>
      </c>
      <c r="F505" s="153" t="s">
        <v>1362</v>
      </c>
      <c r="H505" s="154">
        <v>20.37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2" customFormat="1" ht="11.25">
      <c r="B506" s="151"/>
      <c r="D506" s="147" t="s">
        <v>247</v>
      </c>
      <c r="E506" s="152" t="s">
        <v>1</v>
      </c>
      <c r="F506" s="153" t="s">
        <v>1363</v>
      </c>
      <c r="H506" s="154">
        <v>1.0820000000000001</v>
      </c>
      <c r="I506" s="155"/>
      <c r="L506" s="151"/>
      <c r="M506" s="156"/>
      <c r="T506" s="157"/>
      <c r="AT506" s="152" t="s">
        <v>247</v>
      </c>
      <c r="AU506" s="152" t="s">
        <v>83</v>
      </c>
      <c r="AV506" s="12" t="s">
        <v>83</v>
      </c>
      <c r="AW506" s="12" t="s">
        <v>30</v>
      </c>
      <c r="AX506" s="12" t="s">
        <v>73</v>
      </c>
      <c r="AY506" s="152" t="s">
        <v>236</v>
      </c>
    </row>
    <row r="507" spans="2:65" s="12" customFormat="1" ht="11.25">
      <c r="B507" s="151"/>
      <c r="D507" s="147" t="s">
        <v>247</v>
      </c>
      <c r="E507" s="152" t="s">
        <v>1</v>
      </c>
      <c r="F507" s="153" t="s">
        <v>1364</v>
      </c>
      <c r="H507" s="154">
        <v>1.05</v>
      </c>
      <c r="I507" s="155"/>
      <c r="L507" s="151"/>
      <c r="M507" s="156"/>
      <c r="T507" s="157"/>
      <c r="AT507" s="152" t="s">
        <v>247</v>
      </c>
      <c r="AU507" s="152" t="s">
        <v>83</v>
      </c>
      <c r="AV507" s="12" t="s">
        <v>83</v>
      </c>
      <c r="AW507" s="12" t="s">
        <v>30</v>
      </c>
      <c r="AX507" s="12" t="s">
        <v>73</v>
      </c>
      <c r="AY507" s="152" t="s">
        <v>236</v>
      </c>
    </row>
    <row r="508" spans="2:65" s="15" customFormat="1" ht="11.25">
      <c r="B508" s="173"/>
      <c r="D508" s="147" t="s">
        <v>247</v>
      </c>
      <c r="E508" s="174" t="s">
        <v>1</v>
      </c>
      <c r="F508" s="175" t="s">
        <v>344</v>
      </c>
      <c r="H508" s="176">
        <v>2476.7420000000002</v>
      </c>
      <c r="I508" s="177"/>
      <c r="L508" s="173"/>
      <c r="M508" s="178"/>
      <c r="T508" s="179"/>
      <c r="AT508" s="174" t="s">
        <v>247</v>
      </c>
      <c r="AU508" s="174" t="s">
        <v>83</v>
      </c>
      <c r="AV508" s="15" t="s">
        <v>258</v>
      </c>
      <c r="AW508" s="15" t="s">
        <v>30</v>
      </c>
      <c r="AX508" s="15" t="s">
        <v>81</v>
      </c>
      <c r="AY508" s="174" t="s">
        <v>236</v>
      </c>
    </row>
    <row r="509" spans="2:65" s="1" customFormat="1" ht="24.2" customHeight="1">
      <c r="B509" s="133"/>
      <c r="C509" s="134" t="s">
        <v>943</v>
      </c>
      <c r="D509" s="134" t="s">
        <v>239</v>
      </c>
      <c r="E509" s="135" t="s">
        <v>950</v>
      </c>
      <c r="F509" s="136" t="s">
        <v>951</v>
      </c>
      <c r="G509" s="137" t="s">
        <v>424</v>
      </c>
      <c r="H509" s="138">
        <v>409.04</v>
      </c>
      <c r="I509" s="139"/>
      <c r="J509" s="140">
        <f>ROUND(I509*H509,2)</f>
        <v>0</v>
      </c>
      <c r="K509" s="136" t="s">
        <v>243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258</v>
      </c>
      <c r="AT509" s="145" t="s">
        <v>239</v>
      </c>
      <c r="AU509" s="145" t="s">
        <v>83</v>
      </c>
      <c r="AY509" s="18" t="s">
        <v>236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258</v>
      </c>
      <c r="BM509" s="145" t="s">
        <v>1365</v>
      </c>
    </row>
    <row r="510" spans="2:65" s="1" customFormat="1" ht="19.5">
      <c r="B510" s="33"/>
      <c r="D510" s="147" t="s">
        <v>246</v>
      </c>
      <c r="F510" s="148" t="s">
        <v>953</v>
      </c>
      <c r="I510" s="149"/>
      <c r="L510" s="33"/>
      <c r="M510" s="150"/>
      <c r="T510" s="57"/>
      <c r="AT510" s="18" t="s">
        <v>246</v>
      </c>
      <c r="AU510" s="18" t="s">
        <v>83</v>
      </c>
    </row>
    <row r="511" spans="2:65" s="14" customFormat="1" ht="22.5">
      <c r="B511" s="167"/>
      <c r="D511" s="147" t="s">
        <v>247</v>
      </c>
      <c r="E511" s="168" t="s">
        <v>1</v>
      </c>
      <c r="F511" s="169" t="s">
        <v>1366</v>
      </c>
      <c r="H511" s="168" t="s">
        <v>1</v>
      </c>
      <c r="I511" s="170"/>
      <c r="L511" s="167"/>
      <c r="M511" s="171"/>
      <c r="T511" s="172"/>
      <c r="AT511" s="168" t="s">
        <v>247</v>
      </c>
      <c r="AU511" s="168" t="s">
        <v>83</v>
      </c>
      <c r="AV511" s="14" t="s">
        <v>81</v>
      </c>
      <c r="AW511" s="14" t="s">
        <v>30</v>
      </c>
      <c r="AX511" s="14" t="s">
        <v>73</v>
      </c>
      <c r="AY511" s="168" t="s">
        <v>236</v>
      </c>
    </row>
    <row r="512" spans="2:65" s="12" customFormat="1" ht="33.75">
      <c r="B512" s="151"/>
      <c r="D512" s="147" t="s">
        <v>247</v>
      </c>
      <c r="E512" s="152" t="s">
        <v>1</v>
      </c>
      <c r="F512" s="153" t="s">
        <v>1350</v>
      </c>
      <c r="H512" s="154">
        <v>347.62</v>
      </c>
      <c r="I512" s="155"/>
      <c r="L512" s="151"/>
      <c r="M512" s="156"/>
      <c r="T512" s="157"/>
      <c r="AT512" s="152" t="s">
        <v>247</v>
      </c>
      <c r="AU512" s="152" t="s">
        <v>83</v>
      </c>
      <c r="AV512" s="12" t="s">
        <v>83</v>
      </c>
      <c r="AW512" s="12" t="s">
        <v>30</v>
      </c>
      <c r="AX512" s="12" t="s">
        <v>73</v>
      </c>
      <c r="AY512" s="152" t="s">
        <v>236</v>
      </c>
    </row>
    <row r="513" spans="2:65" s="12" customFormat="1" ht="22.5">
      <c r="B513" s="151"/>
      <c r="D513" s="147" t="s">
        <v>247</v>
      </c>
      <c r="E513" s="152" t="s">
        <v>1</v>
      </c>
      <c r="F513" s="153" t="s">
        <v>1351</v>
      </c>
      <c r="H513" s="154">
        <v>34.22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2" customFormat="1" ht="22.5">
      <c r="B514" s="151"/>
      <c r="D514" s="147" t="s">
        <v>247</v>
      </c>
      <c r="E514" s="152" t="s">
        <v>1</v>
      </c>
      <c r="F514" s="153" t="s">
        <v>1352</v>
      </c>
      <c r="H514" s="154">
        <v>27.2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 ht="11.25">
      <c r="B515" s="173"/>
      <c r="D515" s="147" t="s">
        <v>247</v>
      </c>
      <c r="E515" s="174" t="s">
        <v>1</v>
      </c>
      <c r="F515" s="175" t="s">
        <v>344</v>
      </c>
      <c r="H515" s="176">
        <v>409.04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33" customHeight="1">
      <c r="B516" s="133"/>
      <c r="C516" s="134" t="s">
        <v>949</v>
      </c>
      <c r="D516" s="134" t="s">
        <v>239</v>
      </c>
      <c r="E516" s="135" t="s">
        <v>956</v>
      </c>
      <c r="F516" s="136" t="s">
        <v>957</v>
      </c>
      <c r="G516" s="137" t="s">
        <v>424</v>
      </c>
      <c r="H516" s="138">
        <v>281.13499999999999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1367</v>
      </c>
    </row>
    <row r="517" spans="2:65" s="1" customFormat="1" ht="29.25">
      <c r="B517" s="33"/>
      <c r="D517" s="147" t="s">
        <v>246</v>
      </c>
      <c r="F517" s="148" t="s">
        <v>959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2" customFormat="1" ht="11.25">
      <c r="B518" s="151"/>
      <c r="D518" s="147" t="s">
        <v>247</v>
      </c>
      <c r="E518" s="152" t="s">
        <v>1</v>
      </c>
      <c r="F518" s="153" t="s">
        <v>1338</v>
      </c>
      <c r="H518" s="154">
        <v>281.13499999999999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81</v>
      </c>
      <c r="AY518" s="152" t="s">
        <v>236</v>
      </c>
    </row>
    <row r="519" spans="2:65" s="1" customFormat="1" ht="37.9" customHeight="1">
      <c r="B519" s="133"/>
      <c r="C519" s="134" t="s">
        <v>955</v>
      </c>
      <c r="D519" s="134" t="s">
        <v>239</v>
      </c>
      <c r="E519" s="135" t="s">
        <v>1368</v>
      </c>
      <c r="F519" s="136" t="s">
        <v>1369</v>
      </c>
      <c r="G519" s="137" t="s">
        <v>424</v>
      </c>
      <c r="H519" s="138">
        <v>1435.73</v>
      </c>
      <c r="I519" s="139"/>
      <c r="J519" s="140">
        <f>ROUND(I519*H519,2)</f>
        <v>0</v>
      </c>
      <c r="K519" s="136" t="s">
        <v>243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258</v>
      </c>
      <c r="AT519" s="145" t="s">
        <v>239</v>
      </c>
      <c r="AU519" s="145" t="s">
        <v>83</v>
      </c>
      <c r="AY519" s="18" t="s">
        <v>236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258</v>
      </c>
      <c r="BM519" s="145" t="s">
        <v>1370</v>
      </c>
    </row>
    <row r="520" spans="2:65" s="1" customFormat="1" ht="29.25">
      <c r="B520" s="33"/>
      <c r="D520" s="147" t="s">
        <v>246</v>
      </c>
      <c r="F520" s="148" t="s">
        <v>1371</v>
      </c>
      <c r="I520" s="149"/>
      <c r="L520" s="33"/>
      <c r="M520" s="150"/>
      <c r="T520" s="57"/>
      <c r="AT520" s="18" t="s">
        <v>246</v>
      </c>
      <c r="AU520" s="18" t="s">
        <v>83</v>
      </c>
    </row>
    <row r="521" spans="2:65" s="12" customFormat="1" ht="11.25">
      <c r="B521" s="151"/>
      <c r="D521" s="147" t="s">
        <v>247</v>
      </c>
      <c r="E521" s="152" t="s">
        <v>1</v>
      </c>
      <c r="F521" s="153" t="s">
        <v>1333</v>
      </c>
      <c r="H521" s="154">
        <v>195.52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2" customFormat="1" ht="22.5">
      <c r="B522" s="151"/>
      <c r="D522" s="147" t="s">
        <v>247</v>
      </c>
      <c r="E522" s="152" t="s">
        <v>1</v>
      </c>
      <c r="F522" s="153" t="s">
        <v>1334</v>
      </c>
      <c r="H522" s="154">
        <v>39.65</v>
      </c>
      <c r="I522" s="155"/>
      <c r="L522" s="151"/>
      <c r="M522" s="156"/>
      <c r="T522" s="157"/>
      <c r="AT522" s="152" t="s">
        <v>247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236</v>
      </c>
    </row>
    <row r="523" spans="2:65" s="12" customFormat="1" ht="22.5">
      <c r="B523" s="151"/>
      <c r="D523" s="147" t="s">
        <v>247</v>
      </c>
      <c r="E523" s="152" t="s">
        <v>1</v>
      </c>
      <c r="F523" s="153" t="s">
        <v>1337</v>
      </c>
      <c r="H523" s="154">
        <v>1191.8399999999999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2" customFormat="1" ht="11.25">
      <c r="B524" s="151"/>
      <c r="D524" s="147" t="s">
        <v>247</v>
      </c>
      <c r="E524" s="152" t="s">
        <v>1</v>
      </c>
      <c r="F524" s="153" t="s">
        <v>1339</v>
      </c>
      <c r="H524" s="154">
        <v>8.7200000000000006</v>
      </c>
      <c r="I524" s="155"/>
      <c r="L524" s="151"/>
      <c r="M524" s="156"/>
      <c r="T524" s="157"/>
      <c r="AT524" s="152" t="s">
        <v>247</v>
      </c>
      <c r="AU524" s="152" t="s">
        <v>83</v>
      </c>
      <c r="AV524" s="12" t="s">
        <v>83</v>
      </c>
      <c r="AW524" s="12" t="s">
        <v>30</v>
      </c>
      <c r="AX524" s="12" t="s">
        <v>73</v>
      </c>
      <c r="AY524" s="152" t="s">
        <v>236</v>
      </c>
    </row>
    <row r="525" spans="2:65" s="15" customFormat="1" ht="11.25">
      <c r="B525" s="173"/>
      <c r="D525" s="147" t="s">
        <v>247</v>
      </c>
      <c r="E525" s="174" t="s">
        <v>1</v>
      </c>
      <c r="F525" s="175" t="s">
        <v>344</v>
      </c>
      <c r="H525" s="176">
        <v>1435.73</v>
      </c>
      <c r="I525" s="177"/>
      <c r="L525" s="173"/>
      <c r="M525" s="178"/>
      <c r="T525" s="179"/>
      <c r="AT525" s="174" t="s">
        <v>247</v>
      </c>
      <c r="AU525" s="174" t="s">
        <v>83</v>
      </c>
      <c r="AV525" s="15" t="s">
        <v>258</v>
      </c>
      <c r="AW525" s="15" t="s">
        <v>30</v>
      </c>
      <c r="AX525" s="15" t="s">
        <v>81</v>
      </c>
      <c r="AY525" s="174" t="s">
        <v>236</v>
      </c>
    </row>
    <row r="526" spans="2:65" s="1" customFormat="1" ht="44.25" customHeight="1">
      <c r="B526" s="133"/>
      <c r="C526" s="134" t="s">
        <v>960</v>
      </c>
      <c r="D526" s="134" t="s">
        <v>239</v>
      </c>
      <c r="E526" s="135" t="s">
        <v>1372</v>
      </c>
      <c r="F526" s="136" t="s">
        <v>1373</v>
      </c>
      <c r="G526" s="137" t="s">
        <v>424</v>
      </c>
      <c r="H526" s="138">
        <v>1683.825</v>
      </c>
      <c r="I526" s="139"/>
      <c r="J526" s="140">
        <f>ROUND(I526*H526,2)</f>
        <v>0</v>
      </c>
      <c r="K526" s="136" t="s">
        <v>243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1374</v>
      </c>
    </row>
    <row r="527" spans="2:65" s="1" customFormat="1" ht="29.25">
      <c r="B527" s="33"/>
      <c r="D527" s="147" t="s">
        <v>246</v>
      </c>
      <c r="F527" s="148" t="s">
        <v>578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2" customFormat="1" ht="22.5">
      <c r="B528" s="151"/>
      <c r="D528" s="147" t="s">
        <v>247</v>
      </c>
      <c r="E528" s="152" t="s">
        <v>1</v>
      </c>
      <c r="F528" s="153" t="s">
        <v>1335</v>
      </c>
      <c r="H528" s="154">
        <v>1458.2249999999999</v>
      </c>
      <c r="I528" s="155"/>
      <c r="L528" s="151"/>
      <c r="M528" s="156"/>
      <c r="T528" s="157"/>
      <c r="AT528" s="152" t="s">
        <v>247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236</v>
      </c>
    </row>
    <row r="529" spans="2:65" s="12" customFormat="1" ht="22.5">
      <c r="B529" s="151"/>
      <c r="D529" s="147" t="s">
        <v>247</v>
      </c>
      <c r="E529" s="152" t="s">
        <v>1</v>
      </c>
      <c r="F529" s="153" t="s">
        <v>1336</v>
      </c>
      <c r="H529" s="154">
        <v>225.6</v>
      </c>
      <c r="I529" s="155"/>
      <c r="L529" s="151"/>
      <c r="M529" s="156"/>
      <c r="T529" s="157"/>
      <c r="AT529" s="152" t="s">
        <v>247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236</v>
      </c>
    </row>
    <row r="530" spans="2:65" s="15" customFormat="1" ht="11.25">
      <c r="B530" s="173"/>
      <c r="D530" s="147" t="s">
        <v>247</v>
      </c>
      <c r="E530" s="174" t="s">
        <v>1</v>
      </c>
      <c r="F530" s="175" t="s">
        <v>344</v>
      </c>
      <c r="H530" s="176">
        <v>1683.825</v>
      </c>
      <c r="I530" s="177"/>
      <c r="L530" s="173"/>
      <c r="M530" s="178"/>
      <c r="T530" s="179"/>
      <c r="AT530" s="174" t="s">
        <v>247</v>
      </c>
      <c r="AU530" s="174" t="s">
        <v>83</v>
      </c>
      <c r="AV530" s="15" t="s">
        <v>258</v>
      </c>
      <c r="AW530" s="15" t="s">
        <v>30</v>
      </c>
      <c r="AX530" s="15" t="s">
        <v>81</v>
      </c>
      <c r="AY530" s="174" t="s">
        <v>236</v>
      </c>
    </row>
    <row r="531" spans="2:65" s="11" customFormat="1" ht="22.9" customHeight="1">
      <c r="B531" s="121"/>
      <c r="D531" s="122" t="s">
        <v>72</v>
      </c>
      <c r="E531" s="131" t="s">
        <v>965</v>
      </c>
      <c r="F531" s="131" t="s">
        <v>966</v>
      </c>
      <c r="I531" s="124"/>
      <c r="J531" s="132">
        <f>BK531</f>
        <v>0</v>
      </c>
      <c r="L531" s="121"/>
      <c r="M531" s="126"/>
      <c r="P531" s="127">
        <f>SUM(P532:P533)</f>
        <v>0</v>
      </c>
      <c r="R531" s="127">
        <f>SUM(R532:R533)</f>
        <v>0</v>
      </c>
      <c r="T531" s="128">
        <f>SUM(T532:T533)</f>
        <v>0</v>
      </c>
      <c r="AR531" s="122" t="s">
        <v>81</v>
      </c>
      <c r="AT531" s="129" t="s">
        <v>72</v>
      </c>
      <c r="AU531" s="129" t="s">
        <v>81</v>
      </c>
      <c r="AY531" s="122" t="s">
        <v>236</v>
      </c>
      <c r="BK531" s="130">
        <f>SUM(BK532:BK533)</f>
        <v>0</v>
      </c>
    </row>
    <row r="532" spans="2:65" s="1" customFormat="1" ht="24.2" customHeight="1">
      <c r="B532" s="133"/>
      <c r="C532" s="134" t="s">
        <v>967</v>
      </c>
      <c r="D532" s="134" t="s">
        <v>239</v>
      </c>
      <c r="E532" s="135" t="s">
        <v>968</v>
      </c>
      <c r="F532" s="136" t="s">
        <v>969</v>
      </c>
      <c r="G532" s="137" t="s">
        <v>424</v>
      </c>
      <c r="H532" s="138">
        <v>2206.4209999999998</v>
      </c>
      <c r="I532" s="139"/>
      <c r="J532" s="140">
        <f>ROUND(I532*H532,2)</f>
        <v>0</v>
      </c>
      <c r="K532" s="136" t="s">
        <v>243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1375</v>
      </c>
    </row>
    <row r="533" spans="2:65" s="1" customFormat="1" ht="19.5">
      <c r="B533" s="33"/>
      <c r="D533" s="147" t="s">
        <v>246</v>
      </c>
      <c r="F533" s="148" t="s">
        <v>971</v>
      </c>
      <c r="I533" s="149"/>
      <c r="L533" s="33"/>
      <c r="M533" s="195"/>
      <c r="N533" s="196"/>
      <c r="O533" s="196"/>
      <c r="P533" s="196"/>
      <c r="Q533" s="196"/>
      <c r="R533" s="196"/>
      <c r="S533" s="196"/>
      <c r="T533" s="197"/>
      <c r="AT533" s="18" t="s">
        <v>246</v>
      </c>
      <c r="AU533" s="18" t="s">
        <v>83</v>
      </c>
    </row>
    <row r="534" spans="2:65" s="1" customFormat="1" ht="6.95" customHeight="1"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33"/>
    </row>
  </sheetData>
  <autoFilter ref="C121:K533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1376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ROUND((SUM(BE121:BE189)),  2)</f>
        <v>0</v>
      </c>
      <c r="I33" s="93">
        <v>0.21</v>
      </c>
      <c r="J33" s="92">
        <f>ROUND(((SUM(BE121:BE189))*I33),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ROUND((SUM(BF121:BF189)),  2)</f>
        <v>0</v>
      </c>
      <c r="I34" s="93">
        <v>0.15</v>
      </c>
      <c r="J34" s="92">
        <f>ROUND(((SUM(BF121:BF189))*I34),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ROUND((SUM(BH121:BH189)),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103 - Odstavné a parkovací plochy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J145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J163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J187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103 - Odstavné a parkovací plochy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249.98392959999998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P123+P145+P163+P187</f>
        <v>0</v>
      </c>
      <c r="R122" s="127">
        <f>R123+R145+R163+R187</f>
        <v>249.98392959999998</v>
      </c>
      <c r="T122" s="128">
        <f>T123+T145+T163+T187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BK123+BK145+BK163+BK187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SUM(P124:P144)</f>
        <v>0</v>
      </c>
      <c r="R123" s="127">
        <f>SUM(R124:R144)</f>
        <v>0</v>
      </c>
      <c r="T123" s="128">
        <f>SUM(T124:T144)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SUM(BK124:BK144)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1377</v>
      </c>
      <c r="F124" s="136" t="s">
        <v>1378</v>
      </c>
      <c r="G124" s="137" t="s">
        <v>539</v>
      </c>
      <c r="H124" s="138">
        <v>185.76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1379</v>
      </c>
    </row>
    <row r="125" spans="2:65" s="1" customFormat="1" ht="19.5">
      <c r="B125" s="33"/>
      <c r="D125" s="147" t="s">
        <v>246</v>
      </c>
      <c r="F125" s="148" t="s">
        <v>1380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11.25">
      <c r="B126" s="167"/>
      <c r="D126" s="147" t="s">
        <v>247</v>
      </c>
      <c r="E126" s="168" t="s">
        <v>1</v>
      </c>
      <c r="F126" s="169" t="s">
        <v>1381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1382</v>
      </c>
      <c r="H127" s="154">
        <v>185.76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37.9" customHeight="1">
      <c r="B128" s="133"/>
      <c r="C128" s="134" t="s">
        <v>83</v>
      </c>
      <c r="D128" s="134" t="s">
        <v>239</v>
      </c>
      <c r="E128" s="135" t="s">
        <v>559</v>
      </c>
      <c r="F128" s="136" t="s">
        <v>560</v>
      </c>
      <c r="G128" s="137" t="s">
        <v>539</v>
      </c>
      <c r="H128" s="138">
        <v>185.76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1383</v>
      </c>
    </row>
    <row r="129" spans="2:65" s="1" customFormat="1" ht="39">
      <c r="B129" s="33"/>
      <c r="D129" s="147" t="s">
        <v>246</v>
      </c>
      <c r="F129" s="148" t="s">
        <v>562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4" customFormat="1" ht="11.25">
      <c r="B130" s="167"/>
      <c r="D130" s="147" t="s">
        <v>247</v>
      </c>
      <c r="E130" s="168" t="s">
        <v>1</v>
      </c>
      <c r="F130" s="169" t="s">
        <v>1381</v>
      </c>
      <c r="H130" s="168" t="s">
        <v>1</v>
      </c>
      <c r="I130" s="170"/>
      <c r="L130" s="167"/>
      <c r="M130" s="171"/>
      <c r="T130" s="172"/>
      <c r="AT130" s="168" t="s">
        <v>247</v>
      </c>
      <c r="AU130" s="168" t="s">
        <v>83</v>
      </c>
      <c r="AV130" s="14" t="s">
        <v>81</v>
      </c>
      <c r="AW130" s="14" t="s">
        <v>30</v>
      </c>
      <c r="AX130" s="14" t="s">
        <v>73</v>
      </c>
      <c r="AY130" s="168" t="s">
        <v>236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1382</v>
      </c>
      <c r="H131" s="154">
        <v>185.76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33" customHeight="1">
      <c r="B132" s="133"/>
      <c r="C132" s="134" t="s">
        <v>253</v>
      </c>
      <c r="D132" s="134" t="s">
        <v>239</v>
      </c>
      <c r="E132" s="135" t="s">
        <v>575</v>
      </c>
      <c r="F132" s="136" t="s">
        <v>576</v>
      </c>
      <c r="G132" s="137" t="s">
        <v>424</v>
      </c>
      <c r="H132" s="138">
        <v>352.94400000000002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1384</v>
      </c>
    </row>
    <row r="133" spans="2:65" s="1" customFormat="1" ht="29.25">
      <c r="B133" s="33"/>
      <c r="D133" s="147" t="s">
        <v>246</v>
      </c>
      <c r="F133" s="148" t="s">
        <v>578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4" customFormat="1" ht="11.25">
      <c r="B134" s="167"/>
      <c r="D134" s="147" t="s">
        <v>247</v>
      </c>
      <c r="E134" s="168" t="s">
        <v>1</v>
      </c>
      <c r="F134" s="169" t="s">
        <v>1381</v>
      </c>
      <c r="H134" s="168" t="s">
        <v>1</v>
      </c>
      <c r="I134" s="170"/>
      <c r="L134" s="167"/>
      <c r="M134" s="171"/>
      <c r="T134" s="172"/>
      <c r="AT134" s="168" t="s">
        <v>247</v>
      </c>
      <c r="AU134" s="168" t="s">
        <v>83</v>
      </c>
      <c r="AV134" s="14" t="s">
        <v>81</v>
      </c>
      <c r="AW134" s="14" t="s">
        <v>30</v>
      </c>
      <c r="AX134" s="14" t="s">
        <v>73</v>
      </c>
      <c r="AY134" s="168" t="s">
        <v>236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1382</v>
      </c>
      <c r="H135" s="154">
        <v>185.76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236</v>
      </c>
    </row>
    <row r="136" spans="2:65" s="12" customFormat="1" ht="11.25">
      <c r="B136" s="151"/>
      <c r="D136" s="147" t="s">
        <v>247</v>
      </c>
      <c r="F136" s="153" t="s">
        <v>1385</v>
      </c>
      <c r="H136" s="154">
        <v>352.94400000000002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</v>
      </c>
      <c r="AX136" s="12" t="s">
        <v>81</v>
      </c>
      <c r="AY136" s="152" t="s">
        <v>236</v>
      </c>
    </row>
    <row r="137" spans="2:65" s="1" customFormat="1" ht="16.5" customHeight="1">
      <c r="B137" s="133"/>
      <c r="C137" s="134" t="s">
        <v>258</v>
      </c>
      <c r="D137" s="134" t="s">
        <v>239</v>
      </c>
      <c r="E137" s="135" t="s">
        <v>584</v>
      </c>
      <c r="F137" s="136" t="s">
        <v>585</v>
      </c>
      <c r="G137" s="137" t="s">
        <v>539</v>
      </c>
      <c r="H137" s="138">
        <v>185.76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1386</v>
      </c>
    </row>
    <row r="138" spans="2:65" s="1" customFormat="1" ht="19.5">
      <c r="B138" s="33"/>
      <c r="D138" s="147" t="s">
        <v>246</v>
      </c>
      <c r="F138" s="148" t="s">
        <v>587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4" customFormat="1" ht="11.25">
      <c r="B139" s="167"/>
      <c r="D139" s="147" t="s">
        <v>247</v>
      </c>
      <c r="E139" s="168" t="s">
        <v>1</v>
      </c>
      <c r="F139" s="169" t="s">
        <v>1381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1382</v>
      </c>
      <c r="H140" s="154">
        <v>185.76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236</v>
      </c>
    </row>
    <row r="141" spans="2:65" s="1" customFormat="1" ht="24.2" customHeight="1">
      <c r="B141" s="133"/>
      <c r="C141" s="134" t="s">
        <v>235</v>
      </c>
      <c r="D141" s="134" t="s">
        <v>239</v>
      </c>
      <c r="E141" s="135" t="s">
        <v>592</v>
      </c>
      <c r="F141" s="136" t="s">
        <v>593</v>
      </c>
      <c r="G141" s="137" t="s">
        <v>467</v>
      </c>
      <c r="H141" s="138">
        <v>457.2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1387</v>
      </c>
    </row>
    <row r="142" spans="2:65" s="1" customFormat="1" ht="19.5">
      <c r="B142" s="33"/>
      <c r="D142" s="147" t="s">
        <v>246</v>
      </c>
      <c r="F142" s="148" t="s">
        <v>595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4" customFormat="1" ht="22.5">
      <c r="B143" s="167"/>
      <c r="D143" s="147" t="s">
        <v>247</v>
      </c>
      <c r="E143" s="168" t="s">
        <v>1</v>
      </c>
      <c r="F143" s="169" t="s">
        <v>596</v>
      </c>
      <c r="H143" s="168" t="s">
        <v>1</v>
      </c>
      <c r="I143" s="170"/>
      <c r="L143" s="167"/>
      <c r="M143" s="171"/>
      <c r="T143" s="172"/>
      <c r="AT143" s="168" t="s">
        <v>247</v>
      </c>
      <c r="AU143" s="168" t="s">
        <v>83</v>
      </c>
      <c r="AV143" s="14" t="s">
        <v>81</v>
      </c>
      <c r="AW143" s="14" t="s">
        <v>30</v>
      </c>
      <c r="AX143" s="14" t="s">
        <v>73</v>
      </c>
      <c r="AY143" s="168" t="s">
        <v>236</v>
      </c>
    </row>
    <row r="144" spans="2:65" s="12" customFormat="1" ht="11.25">
      <c r="B144" s="151"/>
      <c r="D144" s="147" t="s">
        <v>247</v>
      </c>
      <c r="E144" s="152" t="s">
        <v>1</v>
      </c>
      <c r="F144" s="153" t="s">
        <v>1388</v>
      </c>
      <c r="H144" s="154">
        <v>457.2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1" customFormat="1" ht="22.9" customHeight="1">
      <c r="B145" s="121"/>
      <c r="D145" s="122" t="s">
        <v>72</v>
      </c>
      <c r="E145" s="131" t="s">
        <v>235</v>
      </c>
      <c r="F145" s="131" t="s">
        <v>636</v>
      </c>
      <c r="I145" s="124"/>
      <c r="J145" s="132">
        <f>BK145</f>
        <v>0</v>
      </c>
      <c r="L145" s="121"/>
      <c r="M145" s="126"/>
      <c r="P145" s="127">
        <f>SUM(P146:P162)</f>
        <v>0</v>
      </c>
      <c r="R145" s="127">
        <f>SUM(R146:R162)</f>
        <v>184.56299999999999</v>
      </c>
      <c r="T145" s="128">
        <f>SUM(T146:T162)</f>
        <v>0</v>
      </c>
      <c r="AR145" s="122" t="s">
        <v>81</v>
      </c>
      <c r="AT145" s="129" t="s">
        <v>72</v>
      </c>
      <c r="AU145" s="129" t="s">
        <v>81</v>
      </c>
      <c r="AY145" s="122" t="s">
        <v>236</v>
      </c>
      <c r="BK145" s="130">
        <f>SUM(BK146:BK162)</f>
        <v>0</v>
      </c>
    </row>
    <row r="146" spans="2:65" s="1" customFormat="1" ht="24.2" customHeight="1">
      <c r="B146" s="133"/>
      <c r="C146" s="134" t="s">
        <v>265</v>
      </c>
      <c r="D146" s="134" t="s">
        <v>239</v>
      </c>
      <c r="E146" s="135" t="s">
        <v>1159</v>
      </c>
      <c r="F146" s="136" t="s">
        <v>1160</v>
      </c>
      <c r="G146" s="137" t="s">
        <v>467</v>
      </c>
      <c r="H146" s="138">
        <v>457.2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1389</v>
      </c>
    </row>
    <row r="147" spans="2:65" s="1" customFormat="1" ht="19.5">
      <c r="B147" s="33"/>
      <c r="D147" s="147" t="s">
        <v>246</v>
      </c>
      <c r="F147" s="148" t="s">
        <v>1162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4" customFormat="1" ht="22.5">
      <c r="B148" s="167"/>
      <c r="D148" s="147" t="s">
        <v>247</v>
      </c>
      <c r="E148" s="168" t="s">
        <v>1</v>
      </c>
      <c r="F148" s="169" t="s">
        <v>1152</v>
      </c>
      <c r="H148" s="168" t="s">
        <v>1</v>
      </c>
      <c r="I148" s="170"/>
      <c r="L148" s="167"/>
      <c r="M148" s="171"/>
      <c r="T148" s="172"/>
      <c r="AT148" s="168" t="s">
        <v>247</v>
      </c>
      <c r="AU148" s="168" t="s">
        <v>83</v>
      </c>
      <c r="AV148" s="14" t="s">
        <v>81</v>
      </c>
      <c r="AW148" s="14" t="s">
        <v>30</v>
      </c>
      <c r="AX148" s="14" t="s">
        <v>73</v>
      </c>
      <c r="AY148" s="168" t="s">
        <v>236</v>
      </c>
    </row>
    <row r="149" spans="2:65" s="14" customFormat="1" ht="11.25">
      <c r="B149" s="167"/>
      <c r="D149" s="147" t="s">
        <v>247</v>
      </c>
      <c r="E149" s="168" t="s">
        <v>1</v>
      </c>
      <c r="F149" s="169" t="s">
        <v>1163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1390</v>
      </c>
      <c r="H150" s="154">
        <v>457.2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" customFormat="1" ht="24.2" customHeight="1">
      <c r="B151" s="133"/>
      <c r="C151" s="134" t="s">
        <v>269</v>
      </c>
      <c r="D151" s="134" t="s">
        <v>239</v>
      </c>
      <c r="E151" s="135" t="s">
        <v>1169</v>
      </c>
      <c r="F151" s="136" t="s">
        <v>1170</v>
      </c>
      <c r="G151" s="137" t="s">
        <v>467</v>
      </c>
      <c r="H151" s="138">
        <v>450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1391</v>
      </c>
    </row>
    <row r="152" spans="2:65" s="1" customFormat="1" ht="29.25">
      <c r="B152" s="33"/>
      <c r="D152" s="147" t="s">
        <v>246</v>
      </c>
      <c r="F152" s="148" t="s">
        <v>1172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4" customFormat="1" ht="22.5">
      <c r="B153" s="167"/>
      <c r="D153" s="147" t="s">
        <v>247</v>
      </c>
      <c r="E153" s="168" t="s">
        <v>1</v>
      </c>
      <c r="F153" s="169" t="s">
        <v>1152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 ht="11.25">
      <c r="B154" s="167"/>
      <c r="D154" s="147" t="s">
        <v>247</v>
      </c>
      <c r="E154" s="168" t="s">
        <v>1</v>
      </c>
      <c r="F154" s="169" t="s">
        <v>1173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1392</v>
      </c>
      <c r="H155" s="154">
        <v>450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236</v>
      </c>
    </row>
    <row r="156" spans="2:65" s="1" customFormat="1" ht="24.2" customHeight="1">
      <c r="B156" s="133"/>
      <c r="C156" s="134" t="s">
        <v>273</v>
      </c>
      <c r="D156" s="134" t="s">
        <v>239</v>
      </c>
      <c r="E156" s="135" t="s">
        <v>704</v>
      </c>
      <c r="F156" s="136" t="s">
        <v>705</v>
      </c>
      <c r="G156" s="137" t="s">
        <v>467</v>
      </c>
      <c r="H156" s="138">
        <v>450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0.1837</v>
      </c>
      <c r="R156" s="143">
        <f>Q156*H156</f>
        <v>82.665000000000006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1393</v>
      </c>
    </row>
    <row r="157" spans="2:65" s="1" customFormat="1" ht="39">
      <c r="B157" s="33"/>
      <c r="D157" s="147" t="s">
        <v>246</v>
      </c>
      <c r="F157" s="148" t="s">
        <v>707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4" customFormat="1" ht="22.5">
      <c r="B158" s="167"/>
      <c r="D158" s="147" t="s">
        <v>247</v>
      </c>
      <c r="E158" s="168" t="s">
        <v>1</v>
      </c>
      <c r="F158" s="169" t="s">
        <v>654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1394</v>
      </c>
      <c r="H159" s="154">
        <v>450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16.5" customHeight="1">
      <c r="B160" s="133"/>
      <c r="C160" s="180" t="s">
        <v>280</v>
      </c>
      <c r="D160" s="180" t="s">
        <v>333</v>
      </c>
      <c r="E160" s="181" t="s">
        <v>710</v>
      </c>
      <c r="F160" s="182" t="s">
        <v>711</v>
      </c>
      <c r="G160" s="183" t="s">
        <v>467</v>
      </c>
      <c r="H160" s="184">
        <v>459</v>
      </c>
      <c r="I160" s="185"/>
      <c r="J160" s="186">
        <f>ROUND(I160*H160,2)</f>
        <v>0</v>
      </c>
      <c r="K160" s="182" t="s">
        <v>243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0.222</v>
      </c>
      <c r="R160" s="143">
        <f>Q160*H160</f>
        <v>101.898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1395</v>
      </c>
    </row>
    <row r="161" spans="2:65" s="1" customFormat="1" ht="11.25">
      <c r="B161" s="33"/>
      <c r="D161" s="147" t="s">
        <v>246</v>
      </c>
      <c r="F161" s="148" t="s">
        <v>711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11.25">
      <c r="B162" s="151"/>
      <c r="D162" s="147" t="s">
        <v>247</v>
      </c>
      <c r="F162" s="153" t="s">
        <v>1396</v>
      </c>
      <c r="H162" s="154">
        <v>459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</v>
      </c>
      <c r="AX162" s="12" t="s">
        <v>81</v>
      </c>
      <c r="AY162" s="152" t="s">
        <v>236</v>
      </c>
    </row>
    <row r="163" spans="2:65" s="11" customFormat="1" ht="22.9" customHeight="1">
      <c r="B163" s="121"/>
      <c r="D163" s="122" t="s">
        <v>72</v>
      </c>
      <c r="E163" s="131" t="s">
        <v>280</v>
      </c>
      <c r="F163" s="131" t="s">
        <v>400</v>
      </c>
      <c r="I163" s="124"/>
      <c r="J163" s="132">
        <f>BK163</f>
        <v>0</v>
      </c>
      <c r="L163" s="121"/>
      <c r="M163" s="126"/>
      <c r="P163" s="127">
        <f>SUM(P164:P186)</f>
        <v>0</v>
      </c>
      <c r="R163" s="127">
        <f>SUM(R164:R186)</f>
        <v>65.420929599999994</v>
      </c>
      <c r="T163" s="128">
        <f>SUM(T164:T186)</f>
        <v>0</v>
      </c>
      <c r="AR163" s="122" t="s">
        <v>81</v>
      </c>
      <c r="AT163" s="129" t="s">
        <v>72</v>
      </c>
      <c r="AU163" s="129" t="s">
        <v>81</v>
      </c>
      <c r="AY163" s="122" t="s">
        <v>236</v>
      </c>
      <c r="BK163" s="130">
        <f>SUM(BK164:BK186)</f>
        <v>0</v>
      </c>
    </row>
    <row r="164" spans="2:65" s="1" customFormat="1" ht="24.2" customHeight="1">
      <c r="B164" s="133"/>
      <c r="C164" s="134" t="s">
        <v>286</v>
      </c>
      <c r="D164" s="134" t="s">
        <v>239</v>
      </c>
      <c r="E164" s="135" t="s">
        <v>746</v>
      </c>
      <c r="F164" s="136" t="s">
        <v>747</v>
      </c>
      <c r="G164" s="137" t="s">
        <v>528</v>
      </c>
      <c r="H164" s="138">
        <v>273</v>
      </c>
      <c r="I164" s="139"/>
      <c r="J164" s="140">
        <f>ROUND(I164*H164,2)</f>
        <v>0</v>
      </c>
      <c r="K164" s="136" t="s">
        <v>1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0.14066999999999999</v>
      </c>
      <c r="R164" s="143">
        <f>Q164*H164</f>
        <v>38.402909999999999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1397</v>
      </c>
    </row>
    <row r="165" spans="2:65" s="1" customFormat="1" ht="29.25">
      <c r="B165" s="33"/>
      <c r="D165" s="147" t="s">
        <v>246</v>
      </c>
      <c r="F165" s="148" t="s">
        <v>749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4" customFormat="1" ht="11.25">
      <c r="B166" s="167"/>
      <c r="D166" s="147" t="s">
        <v>247</v>
      </c>
      <c r="E166" s="168" t="s">
        <v>1</v>
      </c>
      <c r="F166" s="169" t="s">
        <v>750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4" customFormat="1" ht="22.5">
      <c r="B167" s="167"/>
      <c r="D167" s="147" t="s">
        <v>247</v>
      </c>
      <c r="E167" s="168" t="s">
        <v>1</v>
      </c>
      <c r="F167" s="169" t="s">
        <v>751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1398</v>
      </c>
      <c r="H168" s="154">
        <v>262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 ht="22.5">
      <c r="B169" s="151"/>
      <c r="D169" s="147" t="s">
        <v>247</v>
      </c>
      <c r="E169" s="152" t="s">
        <v>1</v>
      </c>
      <c r="F169" s="153" t="s">
        <v>1399</v>
      </c>
      <c r="H169" s="154">
        <v>11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5" customFormat="1" ht="11.25">
      <c r="B170" s="173"/>
      <c r="D170" s="147" t="s">
        <v>247</v>
      </c>
      <c r="E170" s="174" t="s">
        <v>1</v>
      </c>
      <c r="F170" s="175" t="s">
        <v>344</v>
      </c>
      <c r="H170" s="176">
        <v>273</v>
      </c>
      <c r="I170" s="177"/>
      <c r="L170" s="173"/>
      <c r="M170" s="178"/>
      <c r="T170" s="179"/>
      <c r="AT170" s="174" t="s">
        <v>247</v>
      </c>
      <c r="AU170" s="174" t="s">
        <v>83</v>
      </c>
      <c r="AV170" s="15" t="s">
        <v>258</v>
      </c>
      <c r="AW170" s="15" t="s">
        <v>30</v>
      </c>
      <c r="AX170" s="15" t="s">
        <v>81</v>
      </c>
      <c r="AY170" s="174" t="s">
        <v>236</v>
      </c>
    </row>
    <row r="171" spans="2:65" s="1" customFormat="1" ht="16.5" customHeight="1">
      <c r="B171" s="133"/>
      <c r="C171" s="180" t="s">
        <v>291</v>
      </c>
      <c r="D171" s="180" t="s">
        <v>333</v>
      </c>
      <c r="E171" s="181" t="s">
        <v>799</v>
      </c>
      <c r="F171" s="182" t="s">
        <v>800</v>
      </c>
      <c r="G171" s="183" t="s">
        <v>528</v>
      </c>
      <c r="H171" s="184">
        <v>25.5</v>
      </c>
      <c r="I171" s="185"/>
      <c r="J171" s="186">
        <f>ROUND(I171*H171,2)</f>
        <v>0</v>
      </c>
      <c r="K171" s="182" t="s">
        <v>1</v>
      </c>
      <c r="L171" s="187"/>
      <c r="M171" s="188" t="s">
        <v>1</v>
      </c>
      <c r="N171" s="189" t="s">
        <v>38</v>
      </c>
      <c r="P171" s="143">
        <f>O171*H171</f>
        <v>0</v>
      </c>
      <c r="Q171" s="143">
        <v>0.125</v>
      </c>
      <c r="R171" s="143">
        <f>Q171*H171</f>
        <v>3.1875</v>
      </c>
      <c r="S171" s="143">
        <v>0</v>
      </c>
      <c r="T171" s="144">
        <f>S171*H171</f>
        <v>0</v>
      </c>
      <c r="AR171" s="145" t="s">
        <v>273</v>
      </c>
      <c r="AT171" s="145" t="s">
        <v>333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1400</v>
      </c>
    </row>
    <row r="172" spans="2:65" s="1" customFormat="1" ht="11.25">
      <c r="B172" s="33"/>
      <c r="D172" s="147" t="s">
        <v>246</v>
      </c>
      <c r="F172" s="148" t="s">
        <v>800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19.5">
      <c r="B173" s="33"/>
      <c r="D173" s="147" t="s">
        <v>802</v>
      </c>
      <c r="F173" s="194" t="s">
        <v>803</v>
      </c>
      <c r="I173" s="149"/>
      <c r="L173" s="33"/>
      <c r="M173" s="150"/>
      <c r="T173" s="57"/>
      <c r="AT173" s="18" t="s">
        <v>802</v>
      </c>
      <c r="AU173" s="18" t="s">
        <v>83</v>
      </c>
    </row>
    <row r="174" spans="2:65" s="12" customFormat="1" ht="11.25">
      <c r="B174" s="151"/>
      <c r="D174" s="147" t="s">
        <v>247</v>
      </c>
      <c r="E174" s="152" t="s">
        <v>1</v>
      </c>
      <c r="F174" s="153" t="s">
        <v>1401</v>
      </c>
      <c r="H174" s="154">
        <v>25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236</v>
      </c>
    </row>
    <row r="175" spans="2:65" s="12" customFormat="1" ht="11.25">
      <c r="B175" s="151"/>
      <c r="D175" s="147" t="s">
        <v>247</v>
      </c>
      <c r="F175" s="153" t="s">
        <v>1402</v>
      </c>
      <c r="H175" s="154">
        <v>25.5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236</v>
      </c>
    </row>
    <row r="176" spans="2:65" s="1" customFormat="1" ht="24.2" customHeight="1">
      <c r="B176" s="133"/>
      <c r="C176" s="180" t="s">
        <v>295</v>
      </c>
      <c r="D176" s="180" t="s">
        <v>333</v>
      </c>
      <c r="E176" s="181" t="s">
        <v>811</v>
      </c>
      <c r="F176" s="182" t="s">
        <v>812</v>
      </c>
      <c r="G176" s="183" t="s">
        <v>528</v>
      </c>
      <c r="H176" s="184">
        <v>11.22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0.125</v>
      </c>
      <c r="R176" s="143">
        <f>Q176*H176</f>
        <v>1.4025000000000001</v>
      </c>
      <c r="S176" s="143">
        <v>0</v>
      </c>
      <c r="T176" s="144">
        <f>S176*H176</f>
        <v>0</v>
      </c>
      <c r="AR176" s="145" t="s">
        <v>273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1403</v>
      </c>
    </row>
    <row r="177" spans="2:65" s="1" customFormat="1" ht="11.25">
      <c r="B177" s="33"/>
      <c r="D177" s="147" t="s">
        <v>246</v>
      </c>
      <c r="F177" s="148" t="s">
        <v>812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19.5">
      <c r="B178" s="33"/>
      <c r="D178" s="147" t="s">
        <v>802</v>
      </c>
      <c r="F178" s="194" t="s">
        <v>814</v>
      </c>
      <c r="I178" s="149"/>
      <c r="L178" s="33"/>
      <c r="M178" s="150"/>
      <c r="T178" s="57"/>
      <c r="AT178" s="18" t="s">
        <v>802</v>
      </c>
      <c r="AU178" s="18" t="s">
        <v>83</v>
      </c>
    </row>
    <row r="179" spans="2:65" s="12" customFormat="1" ht="22.5">
      <c r="B179" s="151"/>
      <c r="D179" s="147" t="s">
        <v>247</v>
      </c>
      <c r="E179" s="152" t="s">
        <v>1</v>
      </c>
      <c r="F179" s="153" t="s">
        <v>1399</v>
      </c>
      <c r="H179" s="154">
        <v>11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81</v>
      </c>
      <c r="AY179" s="152" t="s">
        <v>236</v>
      </c>
    </row>
    <row r="180" spans="2:65" s="12" customFormat="1" ht="11.25">
      <c r="B180" s="151"/>
      <c r="D180" s="147" t="s">
        <v>247</v>
      </c>
      <c r="F180" s="153" t="s">
        <v>1404</v>
      </c>
      <c r="H180" s="154">
        <v>11.22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</v>
      </c>
      <c r="AX180" s="12" t="s">
        <v>81</v>
      </c>
      <c r="AY180" s="152" t="s">
        <v>236</v>
      </c>
    </row>
    <row r="181" spans="2:65" s="1" customFormat="1" ht="24.2" customHeight="1">
      <c r="B181" s="133"/>
      <c r="C181" s="134" t="s">
        <v>300</v>
      </c>
      <c r="D181" s="134" t="s">
        <v>239</v>
      </c>
      <c r="E181" s="135" t="s">
        <v>846</v>
      </c>
      <c r="F181" s="136" t="s">
        <v>847</v>
      </c>
      <c r="G181" s="137" t="s">
        <v>539</v>
      </c>
      <c r="H181" s="138">
        <v>9.94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2.2563399999999998</v>
      </c>
      <c r="R181" s="143">
        <f>Q181*H181</f>
        <v>22.428019599999995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1405</v>
      </c>
    </row>
    <row r="182" spans="2:65" s="1" customFormat="1" ht="19.5">
      <c r="B182" s="33"/>
      <c r="D182" s="147" t="s">
        <v>246</v>
      </c>
      <c r="F182" s="148" t="s">
        <v>849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4" customFormat="1" ht="22.5">
      <c r="B183" s="167"/>
      <c r="D183" s="147" t="s">
        <v>247</v>
      </c>
      <c r="E183" s="168" t="s">
        <v>1</v>
      </c>
      <c r="F183" s="169" t="s">
        <v>850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83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1406</v>
      </c>
      <c r="H184" s="154">
        <v>9.17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1407</v>
      </c>
      <c r="H185" s="154">
        <v>0.77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 ht="11.25">
      <c r="B186" s="173"/>
      <c r="D186" s="147" t="s">
        <v>247</v>
      </c>
      <c r="E186" s="174" t="s">
        <v>1</v>
      </c>
      <c r="F186" s="175" t="s">
        <v>344</v>
      </c>
      <c r="H186" s="176">
        <v>9.94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1" customFormat="1" ht="22.9" customHeight="1">
      <c r="B187" s="121"/>
      <c r="D187" s="122" t="s">
        <v>72</v>
      </c>
      <c r="E187" s="131" t="s">
        <v>965</v>
      </c>
      <c r="F187" s="131" t="s">
        <v>966</v>
      </c>
      <c r="I187" s="124"/>
      <c r="J187" s="132">
        <f>BK187</f>
        <v>0</v>
      </c>
      <c r="L187" s="121"/>
      <c r="M187" s="126"/>
      <c r="P187" s="127">
        <f>SUM(P188:P189)</f>
        <v>0</v>
      </c>
      <c r="R187" s="127">
        <f>SUM(R188:R189)</f>
        <v>0</v>
      </c>
      <c r="T187" s="128">
        <f>SUM(T188:T189)</f>
        <v>0</v>
      </c>
      <c r="AR187" s="122" t="s">
        <v>81</v>
      </c>
      <c r="AT187" s="129" t="s">
        <v>72</v>
      </c>
      <c r="AU187" s="129" t="s">
        <v>81</v>
      </c>
      <c r="AY187" s="122" t="s">
        <v>236</v>
      </c>
      <c r="BK187" s="130">
        <f>SUM(BK188:BK189)</f>
        <v>0</v>
      </c>
    </row>
    <row r="188" spans="2:65" s="1" customFormat="1" ht="24.2" customHeight="1">
      <c r="B188" s="133"/>
      <c r="C188" s="134" t="s">
        <v>306</v>
      </c>
      <c r="D188" s="134" t="s">
        <v>239</v>
      </c>
      <c r="E188" s="135" t="s">
        <v>968</v>
      </c>
      <c r="F188" s="136" t="s">
        <v>969</v>
      </c>
      <c r="G188" s="137" t="s">
        <v>424</v>
      </c>
      <c r="H188" s="138">
        <v>249.98400000000001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1408</v>
      </c>
    </row>
    <row r="189" spans="2:65" s="1" customFormat="1" ht="19.5">
      <c r="B189" s="33"/>
      <c r="D189" s="147" t="s">
        <v>246</v>
      </c>
      <c r="F189" s="148" t="s">
        <v>971</v>
      </c>
      <c r="I189" s="149"/>
      <c r="L189" s="33"/>
      <c r="M189" s="195"/>
      <c r="N189" s="196"/>
      <c r="O189" s="196"/>
      <c r="P189" s="196"/>
      <c r="Q189" s="196"/>
      <c r="R189" s="196"/>
      <c r="S189" s="196"/>
      <c r="T189" s="197"/>
      <c r="AT189" s="18" t="s">
        <v>246</v>
      </c>
      <c r="AU189" s="18" t="s">
        <v>83</v>
      </c>
    </row>
    <row r="190" spans="2:65" s="1" customFormat="1" ht="6.95" customHeight="1"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33"/>
    </row>
  </sheetData>
  <autoFilter ref="C120:K189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5"/>
  <sheetViews>
    <sheetView showGridLines="0" topLeftCell="A244" workbookViewId="0">
      <selection activeCell="F264" sqref="F26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98</v>
      </c>
      <c r="AZ2" s="193" t="s">
        <v>972</v>
      </c>
      <c r="BA2" s="193" t="s">
        <v>1409</v>
      </c>
      <c r="BB2" s="193" t="s">
        <v>1</v>
      </c>
      <c r="BC2" s="193" t="s">
        <v>1410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1411</v>
      </c>
      <c r="BA3" s="193" t="s">
        <v>1412</v>
      </c>
      <c r="BB3" s="193" t="s">
        <v>1</v>
      </c>
      <c r="BC3" s="193" t="s">
        <v>1413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1414</v>
      </c>
      <c r="BA4" s="193" t="s">
        <v>1415</v>
      </c>
      <c r="BB4" s="193" t="s">
        <v>1</v>
      </c>
      <c r="BC4" s="193" t="s">
        <v>1416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53" t="s">
        <v>1417</v>
      </c>
      <c r="F9" s="258"/>
      <c r="G9" s="258"/>
      <c r="H9" s="25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ROUND((SUM(BE122:BE304)),  2)</f>
        <v>0</v>
      </c>
      <c r="I33" s="93">
        <v>0.21</v>
      </c>
      <c r="J33" s="92">
        <f>ROUND(((SUM(BE122:BE304))*I33),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ROUND((SUM(BF122:BF304)),  2)</f>
        <v>0</v>
      </c>
      <c r="I34" s="93">
        <v>0.15</v>
      </c>
      <c r="J34" s="92">
        <f>ROUND(((SUM(BF122:BF304))*I34),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104 - Plochy pro kontejnery na tříděný odpad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J212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J265</f>
        <v>0</v>
      </c>
      <c r="L100" s="109"/>
    </row>
    <row r="101" spans="2:12" s="9" customFormat="1" ht="19.899999999999999" customHeight="1">
      <c r="B101" s="109"/>
      <c r="D101" s="110" t="s">
        <v>355</v>
      </c>
      <c r="E101" s="111"/>
      <c r="F101" s="111"/>
      <c r="G101" s="111"/>
      <c r="H101" s="111"/>
      <c r="I101" s="111"/>
      <c r="J101" s="112">
        <f>J278</f>
        <v>0</v>
      </c>
      <c r="L101" s="109"/>
    </row>
    <row r="102" spans="2:12" s="9" customFormat="1" ht="19.899999999999999" customHeight="1">
      <c r="B102" s="109"/>
      <c r="D102" s="110" t="s">
        <v>464</v>
      </c>
      <c r="E102" s="111"/>
      <c r="F102" s="111"/>
      <c r="G102" s="111"/>
      <c r="H102" s="111"/>
      <c r="I102" s="111"/>
      <c r="J102" s="112">
        <f>J302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6" t="str">
        <f>E7</f>
        <v>Rekonstrukce Údolní od Husovy po Úvoz</v>
      </c>
      <c r="F112" s="257"/>
      <c r="G112" s="257"/>
      <c r="H112" s="257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53" t="str">
        <f>E9</f>
        <v>SO 104 - Plochy pro kontejnery na tříděný odpad</v>
      </c>
      <c r="F114" s="258"/>
      <c r="G114" s="258"/>
      <c r="H114" s="258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129.39489500000002</v>
      </c>
      <c r="S122" s="54"/>
      <c r="T122" s="119">
        <f>T123</f>
        <v>28.709999999999997</v>
      </c>
      <c r="AT122" s="18" t="s">
        <v>72</v>
      </c>
      <c r="AU122" s="18" t="s">
        <v>211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356</v>
      </c>
      <c r="F123" s="123" t="s">
        <v>357</v>
      </c>
      <c r="I123" s="124"/>
      <c r="J123" s="125">
        <f>BK123</f>
        <v>0</v>
      </c>
      <c r="L123" s="121"/>
      <c r="M123" s="126"/>
      <c r="P123" s="127">
        <f>P124+P212+P265+P278+P302</f>
        <v>0</v>
      </c>
      <c r="R123" s="127">
        <f>R124+R212+R265+R278+R302</f>
        <v>129.39489500000002</v>
      </c>
      <c r="T123" s="128">
        <f>T124+T212+T265+T278+T302</f>
        <v>28.709999999999997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BK124+BK212+BK265+BK278+BK302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358</v>
      </c>
      <c r="I124" s="124"/>
      <c r="J124" s="132">
        <f>BK124</f>
        <v>0</v>
      </c>
      <c r="L124" s="121"/>
      <c r="M124" s="126"/>
      <c r="P124" s="127">
        <f>SUM(P125:P211)</f>
        <v>0</v>
      </c>
      <c r="R124" s="127">
        <f>SUM(R125:R211)</f>
        <v>95.045375000000007</v>
      </c>
      <c r="T124" s="128">
        <f>SUM(T125:T211)</f>
        <v>28.709999999999997</v>
      </c>
      <c r="AR124" s="122" t="s">
        <v>81</v>
      </c>
      <c r="AT124" s="129" t="s">
        <v>72</v>
      </c>
      <c r="AU124" s="129" t="s">
        <v>81</v>
      </c>
      <c r="AY124" s="122" t="s">
        <v>236</v>
      </c>
      <c r="BK124" s="130">
        <f>SUM(BK125:BK211)</f>
        <v>0</v>
      </c>
    </row>
    <row r="125" spans="2:65" s="1" customFormat="1" ht="24.2" customHeight="1">
      <c r="B125" s="133"/>
      <c r="C125" s="134" t="s">
        <v>81</v>
      </c>
      <c r="D125" s="134" t="s">
        <v>239</v>
      </c>
      <c r="E125" s="135" t="s">
        <v>1418</v>
      </c>
      <c r="F125" s="136" t="s">
        <v>1419</v>
      </c>
      <c r="G125" s="137" t="s">
        <v>467</v>
      </c>
      <c r="H125" s="138">
        <v>45</v>
      </c>
      <c r="I125" s="139"/>
      <c r="J125" s="140">
        <f>ROUND(I125*H125,2)</f>
        <v>0</v>
      </c>
      <c r="K125" s="136" t="s">
        <v>243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0.3</v>
      </c>
      <c r="T125" s="144">
        <f>S125*H125</f>
        <v>13.5</v>
      </c>
      <c r="AR125" s="145" t="s">
        <v>258</v>
      </c>
      <c r="AT125" s="145" t="s">
        <v>239</v>
      </c>
      <c r="AU125" s="145" t="s">
        <v>83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1420</v>
      </c>
    </row>
    <row r="126" spans="2:65" s="1" customFormat="1" ht="39">
      <c r="B126" s="33"/>
      <c r="D126" s="147" t="s">
        <v>246</v>
      </c>
      <c r="F126" s="148" t="s">
        <v>1421</v>
      </c>
      <c r="I126" s="149"/>
      <c r="L126" s="33"/>
      <c r="M126" s="150"/>
      <c r="T126" s="57"/>
      <c r="AT126" s="18" t="s">
        <v>246</v>
      </c>
      <c r="AU126" s="18" t="s">
        <v>83</v>
      </c>
    </row>
    <row r="127" spans="2:65" s="12" customFormat="1" ht="22.5">
      <c r="B127" s="151"/>
      <c r="D127" s="147" t="s">
        <v>247</v>
      </c>
      <c r="E127" s="152" t="s">
        <v>1</v>
      </c>
      <c r="F127" s="153" t="s">
        <v>1422</v>
      </c>
      <c r="H127" s="154">
        <v>45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24.2" customHeight="1">
      <c r="B128" s="133"/>
      <c r="C128" s="134" t="s">
        <v>83</v>
      </c>
      <c r="D128" s="134" t="s">
        <v>239</v>
      </c>
      <c r="E128" s="135" t="s">
        <v>1423</v>
      </c>
      <c r="F128" s="136" t="s">
        <v>1424</v>
      </c>
      <c r="G128" s="137" t="s">
        <v>467</v>
      </c>
      <c r="H128" s="138">
        <v>45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0.24</v>
      </c>
      <c r="T128" s="144">
        <f>S128*H128</f>
        <v>10.799999999999999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1425</v>
      </c>
    </row>
    <row r="129" spans="2:65" s="1" customFormat="1" ht="39">
      <c r="B129" s="33"/>
      <c r="D129" s="147" t="s">
        <v>246</v>
      </c>
      <c r="F129" s="148" t="s">
        <v>1426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11.25">
      <c r="B130" s="151"/>
      <c r="D130" s="147" t="s">
        <v>247</v>
      </c>
      <c r="E130" s="152" t="s">
        <v>1</v>
      </c>
      <c r="F130" s="153" t="s">
        <v>1427</v>
      </c>
      <c r="H130" s="154">
        <v>45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4.2" customHeight="1">
      <c r="B131" s="133"/>
      <c r="C131" s="134" t="s">
        <v>253</v>
      </c>
      <c r="D131" s="134" t="s">
        <v>239</v>
      </c>
      <c r="E131" s="135" t="s">
        <v>1428</v>
      </c>
      <c r="F131" s="136" t="s">
        <v>1429</v>
      </c>
      <c r="G131" s="137" t="s">
        <v>467</v>
      </c>
      <c r="H131" s="138">
        <v>45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9.8000000000000004E-2</v>
      </c>
      <c r="T131" s="144">
        <f>S131*H131</f>
        <v>4.41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1430</v>
      </c>
    </row>
    <row r="132" spans="2:65" s="1" customFormat="1" ht="29.25">
      <c r="B132" s="33"/>
      <c r="D132" s="147" t="s">
        <v>246</v>
      </c>
      <c r="F132" s="148" t="s">
        <v>1431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11.25">
      <c r="B133" s="151"/>
      <c r="D133" s="147" t="s">
        <v>247</v>
      </c>
      <c r="E133" s="152" t="s">
        <v>1</v>
      </c>
      <c r="F133" s="153" t="s">
        <v>1432</v>
      </c>
      <c r="H133" s="154">
        <v>45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33" customHeight="1">
      <c r="B134" s="133"/>
      <c r="C134" s="134" t="s">
        <v>258</v>
      </c>
      <c r="D134" s="134" t="s">
        <v>239</v>
      </c>
      <c r="E134" s="135" t="s">
        <v>1433</v>
      </c>
      <c r="F134" s="136" t="s">
        <v>1434</v>
      </c>
      <c r="G134" s="137" t="s">
        <v>539</v>
      </c>
      <c r="H134" s="138">
        <v>10.15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1435</v>
      </c>
    </row>
    <row r="135" spans="2:65" s="1" customFormat="1" ht="19.5">
      <c r="B135" s="33"/>
      <c r="D135" s="147" t="s">
        <v>246</v>
      </c>
      <c r="F135" s="148" t="s">
        <v>1436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4" customFormat="1" ht="22.5">
      <c r="B136" s="167"/>
      <c r="D136" s="147" t="s">
        <v>247</v>
      </c>
      <c r="E136" s="168" t="s">
        <v>1</v>
      </c>
      <c r="F136" s="169" t="s">
        <v>1042</v>
      </c>
      <c r="H136" s="168" t="s">
        <v>1</v>
      </c>
      <c r="I136" s="170"/>
      <c r="L136" s="167"/>
      <c r="M136" s="171"/>
      <c r="T136" s="172"/>
      <c r="AT136" s="168" t="s">
        <v>247</v>
      </c>
      <c r="AU136" s="168" t="s">
        <v>83</v>
      </c>
      <c r="AV136" s="14" t="s">
        <v>81</v>
      </c>
      <c r="AW136" s="14" t="s">
        <v>30</v>
      </c>
      <c r="AX136" s="14" t="s">
        <v>73</v>
      </c>
      <c r="AY136" s="168" t="s">
        <v>236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1437</v>
      </c>
      <c r="H137" s="154">
        <v>7.99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1438</v>
      </c>
      <c r="H138" s="154">
        <v>2.16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 ht="11.25">
      <c r="B139" s="173"/>
      <c r="D139" s="147" t="s">
        <v>247</v>
      </c>
      <c r="E139" s="174" t="s">
        <v>972</v>
      </c>
      <c r="F139" s="175" t="s">
        <v>344</v>
      </c>
      <c r="H139" s="176">
        <v>10.15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37.9" customHeight="1">
      <c r="B140" s="133"/>
      <c r="C140" s="134" t="s">
        <v>235</v>
      </c>
      <c r="D140" s="134" t="s">
        <v>239</v>
      </c>
      <c r="E140" s="135" t="s">
        <v>559</v>
      </c>
      <c r="F140" s="136" t="s">
        <v>560</v>
      </c>
      <c r="G140" s="137" t="s">
        <v>539</v>
      </c>
      <c r="H140" s="138">
        <v>10.15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1439</v>
      </c>
    </row>
    <row r="141" spans="2:65" s="1" customFormat="1" ht="39">
      <c r="B141" s="33"/>
      <c r="D141" s="147" t="s">
        <v>246</v>
      </c>
      <c r="F141" s="148" t="s">
        <v>562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 ht="22.5">
      <c r="B142" s="151"/>
      <c r="D142" s="147" t="s">
        <v>247</v>
      </c>
      <c r="E142" s="152" t="s">
        <v>1</v>
      </c>
      <c r="F142" s="153" t="s">
        <v>1055</v>
      </c>
      <c r="H142" s="154">
        <v>10.15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33" customHeight="1">
      <c r="B143" s="133"/>
      <c r="C143" s="134" t="s">
        <v>265</v>
      </c>
      <c r="D143" s="134" t="s">
        <v>239</v>
      </c>
      <c r="E143" s="135" t="s">
        <v>575</v>
      </c>
      <c r="F143" s="136" t="s">
        <v>576</v>
      </c>
      <c r="G143" s="137" t="s">
        <v>424</v>
      </c>
      <c r="H143" s="138">
        <v>19.285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1440</v>
      </c>
    </row>
    <row r="144" spans="2:65" s="1" customFormat="1" ht="29.25">
      <c r="B144" s="33"/>
      <c r="D144" s="147" t="s">
        <v>246</v>
      </c>
      <c r="F144" s="148" t="s">
        <v>578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11.25">
      <c r="B145" s="151"/>
      <c r="D145" s="147" t="s">
        <v>247</v>
      </c>
      <c r="E145" s="152" t="s">
        <v>1</v>
      </c>
      <c r="F145" s="153" t="s">
        <v>972</v>
      </c>
      <c r="H145" s="154">
        <v>10.15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2" customFormat="1" ht="11.25">
      <c r="B146" s="151"/>
      <c r="D146" s="147" t="s">
        <v>247</v>
      </c>
      <c r="F146" s="153" t="s">
        <v>1441</v>
      </c>
      <c r="H146" s="154">
        <v>19.285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</v>
      </c>
      <c r="AX146" s="12" t="s">
        <v>81</v>
      </c>
      <c r="AY146" s="152" t="s">
        <v>236</v>
      </c>
    </row>
    <row r="147" spans="2:65" s="1" customFormat="1" ht="16.5" customHeight="1">
      <c r="B147" s="133"/>
      <c r="C147" s="134" t="s">
        <v>269</v>
      </c>
      <c r="D147" s="134" t="s">
        <v>239</v>
      </c>
      <c r="E147" s="135" t="s">
        <v>584</v>
      </c>
      <c r="F147" s="136" t="s">
        <v>585</v>
      </c>
      <c r="G147" s="137" t="s">
        <v>539</v>
      </c>
      <c r="H147" s="138">
        <v>10.15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1442</v>
      </c>
    </row>
    <row r="148" spans="2:65" s="1" customFormat="1" ht="19.5">
      <c r="B148" s="33"/>
      <c r="D148" s="147" t="s">
        <v>246</v>
      </c>
      <c r="F148" s="148" t="s">
        <v>587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972</v>
      </c>
      <c r="H149" s="154">
        <v>10.15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81</v>
      </c>
      <c r="AY149" s="152" t="s">
        <v>236</v>
      </c>
    </row>
    <row r="150" spans="2:65" s="1" customFormat="1" ht="24.2" customHeight="1">
      <c r="B150" s="133"/>
      <c r="C150" s="134" t="s">
        <v>273</v>
      </c>
      <c r="D150" s="134" t="s">
        <v>239</v>
      </c>
      <c r="E150" s="135" t="s">
        <v>1443</v>
      </c>
      <c r="F150" s="136" t="s">
        <v>1444</v>
      </c>
      <c r="G150" s="137" t="s">
        <v>467</v>
      </c>
      <c r="H150" s="138">
        <v>95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1445</v>
      </c>
    </row>
    <row r="151" spans="2:65" s="1" customFormat="1" ht="19.5">
      <c r="B151" s="33"/>
      <c r="D151" s="147" t="s">
        <v>246</v>
      </c>
      <c r="F151" s="148" t="s">
        <v>1446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1447</v>
      </c>
      <c r="H152" s="154">
        <v>95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" customFormat="1" ht="16.5" customHeight="1">
      <c r="B153" s="133"/>
      <c r="C153" s="180" t="s">
        <v>280</v>
      </c>
      <c r="D153" s="180" t="s">
        <v>333</v>
      </c>
      <c r="E153" s="181" t="s">
        <v>1448</v>
      </c>
      <c r="F153" s="182" t="s">
        <v>1449</v>
      </c>
      <c r="G153" s="183" t="s">
        <v>424</v>
      </c>
      <c r="H153" s="184">
        <v>95</v>
      </c>
      <c r="I153" s="185"/>
      <c r="J153" s="186">
        <f>ROUND(I153*H153,2)</f>
        <v>0</v>
      </c>
      <c r="K153" s="182" t="s">
        <v>243</v>
      </c>
      <c r="L153" s="187"/>
      <c r="M153" s="188" t="s">
        <v>1</v>
      </c>
      <c r="N153" s="189" t="s">
        <v>38</v>
      </c>
      <c r="P153" s="143">
        <f>O153*H153</f>
        <v>0</v>
      </c>
      <c r="Q153" s="143">
        <v>1</v>
      </c>
      <c r="R153" s="143">
        <f>Q153*H153</f>
        <v>95</v>
      </c>
      <c r="S153" s="143">
        <v>0</v>
      </c>
      <c r="T153" s="144">
        <f>S153*H153</f>
        <v>0</v>
      </c>
      <c r="AR153" s="145" t="s">
        <v>273</v>
      </c>
      <c r="AT153" s="145" t="s">
        <v>333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1450</v>
      </c>
    </row>
    <row r="154" spans="2:65" s="1" customFormat="1" ht="11.25">
      <c r="B154" s="33"/>
      <c r="D154" s="147" t="s">
        <v>246</v>
      </c>
      <c r="F154" s="148" t="s">
        <v>1449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1414</v>
      </c>
      <c r="H155" s="154">
        <v>95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236</v>
      </c>
    </row>
    <row r="156" spans="2:65" s="1" customFormat="1" ht="24.2" customHeight="1">
      <c r="B156" s="133"/>
      <c r="C156" s="134" t="s">
        <v>286</v>
      </c>
      <c r="D156" s="134" t="s">
        <v>239</v>
      </c>
      <c r="E156" s="135" t="s">
        <v>1069</v>
      </c>
      <c r="F156" s="136" t="s">
        <v>1070</v>
      </c>
      <c r="G156" s="137" t="s">
        <v>467</v>
      </c>
      <c r="H156" s="138">
        <v>118.75</v>
      </c>
      <c r="I156" s="139"/>
      <c r="J156" s="140">
        <f>ROUND(I156*H156,2)</f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1451</v>
      </c>
    </row>
    <row r="157" spans="2:65" s="1" customFormat="1" ht="19.5">
      <c r="B157" s="33"/>
      <c r="D157" s="147" t="s">
        <v>246</v>
      </c>
      <c r="F157" s="148" t="s">
        <v>1072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1452</v>
      </c>
      <c r="H158" s="154">
        <v>95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1453</v>
      </c>
      <c r="H159" s="154">
        <v>23.75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 ht="11.25">
      <c r="B160" s="173"/>
      <c r="D160" s="147" t="s">
        <v>247</v>
      </c>
      <c r="E160" s="174" t="s">
        <v>1</v>
      </c>
      <c r="F160" s="175" t="s">
        <v>344</v>
      </c>
      <c r="H160" s="176">
        <v>118.75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16.5" customHeight="1">
      <c r="B161" s="133"/>
      <c r="C161" s="180" t="s">
        <v>291</v>
      </c>
      <c r="D161" s="180" t="s">
        <v>333</v>
      </c>
      <c r="E161" s="181" t="s">
        <v>1074</v>
      </c>
      <c r="F161" s="182" t="s">
        <v>1075</v>
      </c>
      <c r="G161" s="183" t="s">
        <v>1076</v>
      </c>
      <c r="H161" s="184">
        <v>2.375</v>
      </c>
      <c r="I161" s="185"/>
      <c r="J161" s="186">
        <f>ROUND(I161*H161,2)</f>
        <v>0</v>
      </c>
      <c r="K161" s="182" t="s">
        <v>243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1E-3</v>
      </c>
      <c r="R161" s="143">
        <f>Q161*H161</f>
        <v>2.3749999999999999E-3</v>
      </c>
      <c r="S161" s="143">
        <v>0</v>
      </c>
      <c r="T161" s="144">
        <f>S161*H161</f>
        <v>0</v>
      </c>
      <c r="AR161" s="145" t="s">
        <v>273</v>
      </c>
      <c r="AT161" s="145" t="s">
        <v>333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1454</v>
      </c>
    </row>
    <row r="162" spans="2:65" s="1" customFormat="1" ht="11.25">
      <c r="B162" s="33"/>
      <c r="D162" s="147" t="s">
        <v>246</v>
      </c>
      <c r="F162" s="148" t="s">
        <v>1075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2" customFormat="1" ht="11.25">
      <c r="B163" s="151"/>
      <c r="D163" s="147" t="s">
        <v>247</v>
      </c>
      <c r="F163" s="153" t="s">
        <v>1455</v>
      </c>
      <c r="H163" s="154">
        <v>2.375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</v>
      </c>
      <c r="AX163" s="12" t="s">
        <v>81</v>
      </c>
      <c r="AY163" s="152" t="s">
        <v>236</v>
      </c>
    </row>
    <row r="164" spans="2:65" s="1" customFormat="1" ht="24.2" customHeight="1">
      <c r="B164" s="133"/>
      <c r="C164" s="134" t="s">
        <v>295</v>
      </c>
      <c r="D164" s="134" t="s">
        <v>239</v>
      </c>
      <c r="E164" s="135" t="s">
        <v>1083</v>
      </c>
      <c r="F164" s="136" t="s">
        <v>1084</v>
      </c>
      <c r="G164" s="137" t="s">
        <v>467</v>
      </c>
      <c r="H164" s="138">
        <v>95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1456</v>
      </c>
    </row>
    <row r="165" spans="2:65" s="1" customFormat="1" ht="19.5">
      <c r="B165" s="33"/>
      <c r="D165" s="147" t="s">
        <v>246</v>
      </c>
      <c r="F165" s="148" t="s">
        <v>1086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2" customFormat="1" ht="22.5">
      <c r="B166" s="151"/>
      <c r="D166" s="147" t="s">
        <v>247</v>
      </c>
      <c r="E166" s="152" t="s">
        <v>1414</v>
      </c>
      <c r="F166" s="153" t="s">
        <v>1457</v>
      </c>
      <c r="H166" s="154">
        <v>95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81</v>
      </c>
      <c r="AY166" s="152" t="s">
        <v>236</v>
      </c>
    </row>
    <row r="167" spans="2:65" s="1" customFormat="1" ht="24.2" customHeight="1">
      <c r="B167" s="133"/>
      <c r="C167" s="134" t="s">
        <v>300</v>
      </c>
      <c r="D167" s="134" t="s">
        <v>239</v>
      </c>
      <c r="E167" s="135" t="s">
        <v>592</v>
      </c>
      <c r="F167" s="136" t="s">
        <v>593</v>
      </c>
      <c r="G167" s="137" t="s">
        <v>467</v>
      </c>
      <c r="H167" s="138">
        <v>145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1458</v>
      </c>
    </row>
    <row r="168" spans="2:65" s="1" customFormat="1" ht="19.5">
      <c r="B168" s="33"/>
      <c r="D168" s="147" t="s">
        <v>246</v>
      </c>
      <c r="F168" s="148" t="s">
        <v>595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 ht="22.5">
      <c r="B169" s="167"/>
      <c r="D169" s="147" t="s">
        <v>247</v>
      </c>
      <c r="E169" s="168" t="s">
        <v>1</v>
      </c>
      <c r="F169" s="169" t="s">
        <v>1089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1459</v>
      </c>
      <c r="H170" s="154">
        <v>47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1460</v>
      </c>
      <c r="H171" s="154">
        <v>18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2" customFormat="1" ht="11.25">
      <c r="B172" s="151"/>
      <c r="D172" s="147" t="s">
        <v>247</v>
      </c>
      <c r="E172" s="152" t="s">
        <v>1</v>
      </c>
      <c r="F172" s="153" t="s">
        <v>1461</v>
      </c>
      <c r="H172" s="154">
        <v>35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 ht="11.25">
      <c r="B173" s="151"/>
      <c r="D173" s="147" t="s">
        <v>247</v>
      </c>
      <c r="E173" s="152" t="s">
        <v>1</v>
      </c>
      <c r="F173" s="153" t="s">
        <v>1462</v>
      </c>
      <c r="H173" s="154">
        <v>45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 ht="11.25">
      <c r="B174" s="173"/>
      <c r="D174" s="147" t="s">
        <v>247</v>
      </c>
      <c r="E174" s="174" t="s">
        <v>1</v>
      </c>
      <c r="F174" s="175" t="s">
        <v>344</v>
      </c>
      <c r="H174" s="176">
        <v>145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306</v>
      </c>
      <c r="D175" s="134" t="s">
        <v>239</v>
      </c>
      <c r="E175" s="135" t="s">
        <v>1463</v>
      </c>
      <c r="F175" s="136" t="s">
        <v>1464</v>
      </c>
      <c r="G175" s="137" t="s">
        <v>467</v>
      </c>
      <c r="H175" s="138">
        <v>190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1465</v>
      </c>
    </row>
    <row r="176" spans="2:65" s="1" customFormat="1" ht="19.5">
      <c r="B176" s="33"/>
      <c r="D176" s="147" t="s">
        <v>246</v>
      </c>
      <c r="F176" s="148" t="s">
        <v>1466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1467</v>
      </c>
      <c r="H177" s="154">
        <v>190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" customFormat="1" ht="21.75" customHeight="1">
      <c r="B178" s="133"/>
      <c r="C178" s="134" t="s">
        <v>8</v>
      </c>
      <c r="D178" s="134" t="s">
        <v>239</v>
      </c>
      <c r="E178" s="135" t="s">
        <v>1100</v>
      </c>
      <c r="F178" s="136" t="s">
        <v>1101</v>
      </c>
      <c r="G178" s="137" t="s">
        <v>467</v>
      </c>
      <c r="H178" s="138">
        <v>190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1468</v>
      </c>
    </row>
    <row r="179" spans="2:65" s="1" customFormat="1" ht="11.25">
      <c r="B179" s="33"/>
      <c r="D179" s="147" t="s">
        <v>246</v>
      </c>
      <c r="F179" s="148" t="s">
        <v>1103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 ht="11.25">
      <c r="B180" s="151"/>
      <c r="D180" s="147" t="s">
        <v>247</v>
      </c>
      <c r="E180" s="152" t="s">
        <v>1</v>
      </c>
      <c r="F180" s="153" t="s">
        <v>1467</v>
      </c>
      <c r="H180" s="154">
        <v>190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236</v>
      </c>
    </row>
    <row r="181" spans="2:65" s="1" customFormat="1" ht="16.5" customHeight="1">
      <c r="B181" s="133"/>
      <c r="C181" s="134" t="s">
        <v>316</v>
      </c>
      <c r="D181" s="134" t="s">
        <v>239</v>
      </c>
      <c r="E181" s="135" t="s">
        <v>1106</v>
      </c>
      <c r="F181" s="136" t="s">
        <v>1107</v>
      </c>
      <c r="G181" s="137" t="s">
        <v>467</v>
      </c>
      <c r="H181" s="138">
        <v>190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1469</v>
      </c>
    </row>
    <row r="182" spans="2:65" s="1" customFormat="1" ht="11.25">
      <c r="B182" s="33"/>
      <c r="D182" s="147" t="s">
        <v>246</v>
      </c>
      <c r="F182" s="148" t="s">
        <v>1109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1467</v>
      </c>
      <c r="H183" s="154">
        <v>190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236</v>
      </c>
    </row>
    <row r="184" spans="2:65" s="1" customFormat="1" ht="33" customHeight="1">
      <c r="B184" s="133"/>
      <c r="C184" s="134" t="s">
        <v>323</v>
      </c>
      <c r="D184" s="134" t="s">
        <v>239</v>
      </c>
      <c r="E184" s="135" t="s">
        <v>1110</v>
      </c>
      <c r="F184" s="136" t="s">
        <v>1111</v>
      </c>
      <c r="G184" s="137" t="s">
        <v>467</v>
      </c>
      <c r="H184" s="138">
        <v>190</v>
      </c>
      <c r="I184" s="139"/>
      <c r="J184" s="140">
        <f>ROUND(I184*H184,2)</f>
        <v>0</v>
      </c>
      <c r="K184" s="136" t="s">
        <v>243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1470</v>
      </c>
    </row>
    <row r="185" spans="2:65" s="1" customFormat="1" ht="29.25">
      <c r="B185" s="33"/>
      <c r="D185" s="147" t="s">
        <v>246</v>
      </c>
      <c r="F185" s="148" t="s">
        <v>1113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 ht="11.25">
      <c r="B186" s="151"/>
      <c r="D186" s="147" t="s">
        <v>247</v>
      </c>
      <c r="E186" s="152" t="s">
        <v>1</v>
      </c>
      <c r="F186" s="153" t="s">
        <v>1467</v>
      </c>
      <c r="H186" s="154">
        <v>190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236</v>
      </c>
    </row>
    <row r="187" spans="2:65" s="1" customFormat="1" ht="24.2" customHeight="1">
      <c r="B187" s="133"/>
      <c r="C187" s="134" t="s">
        <v>328</v>
      </c>
      <c r="D187" s="134" t="s">
        <v>239</v>
      </c>
      <c r="E187" s="135" t="s">
        <v>1115</v>
      </c>
      <c r="F187" s="136" t="s">
        <v>1116</v>
      </c>
      <c r="G187" s="137" t="s">
        <v>424</v>
      </c>
      <c r="H187" s="138">
        <v>4.2999999999999997E-2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1471</v>
      </c>
    </row>
    <row r="188" spans="2:65" s="1" customFormat="1" ht="19.5">
      <c r="B188" s="33"/>
      <c r="D188" s="147" t="s">
        <v>246</v>
      </c>
      <c r="F188" s="148" t="s">
        <v>1118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2" customFormat="1" ht="22.5">
      <c r="B189" s="151"/>
      <c r="D189" s="147" t="s">
        <v>247</v>
      </c>
      <c r="E189" s="152" t="s">
        <v>1</v>
      </c>
      <c r="F189" s="153" t="s">
        <v>1472</v>
      </c>
      <c r="H189" s="154">
        <v>4.2999999999999997E-2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81</v>
      </c>
      <c r="AY189" s="152" t="s">
        <v>236</v>
      </c>
    </row>
    <row r="190" spans="2:65" s="1" customFormat="1" ht="16.5" customHeight="1">
      <c r="B190" s="133"/>
      <c r="C190" s="180" t="s">
        <v>337</v>
      </c>
      <c r="D190" s="180" t="s">
        <v>333</v>
      </c>
      <c r="E190" s="181" t="s">
        <v>1120</v>
      </c>
      <c r="F190" s="182" t="s">
        <v>1121</v>
      </c>
      <c r="G190" s="183" t="s">
        <v>1076</v>
      </c>
      <c r="H190" s="184">
        <v>43</v>
      </c>
      <c r="I190" s="185"/>
      <c r="J190" s="186">
        <f>ROUND(I190*H190,2)</f>
        <v>0</v>
      </c>
      <c r="K190" s="182" t="s">
        <v>243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1E-3</v>
      </c>
      <c r="R190" s="143">
        <f>Q190*H190</f>
        <v>4.3000000000000003E-2</v>
      </c>
      <c r="S190" s="143">
        <v>0</v>
      </c>
      <c r="T190" s="144">
        <f>S190*H190</f>
        <v>0</v>
      </c>
      <c r="AR190" s="145" t="s">
        <v>273</v>
      </c>
      <c r="AT190" s="145" t="s">
        <v>333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1473</v>
      </c>
    </row>
    <row r="191" spans="2:65" s="1" customFormat="1" ht="11.25">
      <c r="B191" s="33"/>
      <c r="D191" s="147" t="s">
        <v>246</v>
      </c>
      <c r="F191" s="148" t="s">
        <v>1121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2" customFormat="1" ht="11.25">
      <c r="B192" s="151"/>
      <c r="D192" s="147" t="s">
        <v>247</v>
      </c>
      <c r="F192" s="153" t="s">
        <v>1474</v>
      </c>
      <c r="H192" s="154">
        <v>43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</v>
      </c>
      <c r="AX192" s="12" t="s">
        <v>81</v>
      </c>
      <c r="AY192" s="152" t="s">
        <v>236</v>
      </c>
    </row>
    <row r="193" spans="2:65" s="1" customFormat="1" ht="21.75" customHeight="1">
      <c r="B193" s="133"/>
      <c r="C193" s="134" t="s">
        <v>345</v>
      </c>
      <c r="D193" s="134" t="s">
        <v>239</v>
      </c>
      <c r="E193" s="135" t="s">
        <v>1124</v>
      </c>
      <c r="F193" s="136" t="s">
        <v>1125</v>
      </c>
      <c r="G193" s="137" t="s">
        <v>467</v>
      </c>
      <c r="H193" s="138">
        <v>2375</v>
      </c>
      <c r="I193" s="139"/>
      <c r="J193" s="140">
        <f>ROUND(I193*H193,2)</f>
        <v>0</v>
      </c>
      <c r="K193" s="136" t="s">
        <v>243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1475</v>
      </c>
    </row>
    <row r="194" spans="2:65" s="1" customFormat="1" ht="11.25">
      <c r="B194" s="33"/>
      <c r="D194" s="147" t="s">
        <v>246</v>
      </c>
      <c r="F194" s="148" t="s">
        <v>1127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 ht="11.25">
      <c r="B195" s="151"/>
      <c r="D195" s="147" t="s">
        <v>247</v>
      </c>
      <c r="E195" s="152" t="s">
        <v>1</v>
      </c>
      <c r="F195" s="153" t="s">
        <v>1476</v>
      </c>
      <c r="H195" s="154">
        <v>2375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81</v>
      </c>
      <c r="AY195" s="152" t="s">
        <v>236</v>
      </c>
    </row>
    <row r="196" spans="2:65" s="1" customFormat="1" ht="16.5" customHeight="1">
      <c r="B196" s="133"/>
      <c r="C196" s="134" t="s">
        <v>7</v>
      </c>
      <c r="D196" s="134" t="s">
        <v>239</v>
      </c>
      <c r="E196" s="135" t="s">
        <v>1129</v>
      </c>
      <c r="F196" s="136" t="s">
        <v>1130</v>
      </c>
      <c r="G196" s="137" t="s">
        <v>539</v>
      </c>
      <c r="H196" s="138">
        <v>5.7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1477</v>
      </c>
    </row>
    <row r="197" spans="2:65" s="1" customFormat="1" ht="11.25">
      <c r="B197" s="33"/>
      <c r="D197" s="147" t="s">
        <v>246</v>
      </c>
      <c r="F197" s="148" t="s">
        <v>1132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2" customFormat="1" ht="22.5">
      <c r="B198" s="151"/>
      <c r="D198" s="147" t="s">
        <v>247</v>
      </c>
      <c r="E198" s="152" t="s">
        <v>1411</v>
      </c>
      <c r="F198" s="153" t="s">
        <v>1478</v>
      </c>
      <c r="H198" s="154">
        <v>5.7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81</v>
      </c>
      <c r="AY198" s="152" t="s">
        <v>236</v>
      </c>
    </row>
    <row r="199" spans="2:65" s="1" customFormat="1" ht="24.2" customHeight="1">
      <c r="B199" s="133"/>
      <c r="C199" s="134" t="s">
        <v>583</v>
      </c>
      <c r="D199" s="134" t="s">
        <v>239</v>
      </c>
      <c r="E199" s="135" t="s">
        <v>1134</v>
      </c>
      <c r="F199" s="136" t="s">
        <v>1135</v>
      </c>
      <c r="G199" s="137" t="s">
        <v>467</v>
      </c>
      <c r="H199" s="138">
        <v>475</v>
      </c>
      <c r="I199" s="139"/>
      <c r="J199" s="140">
        <f>ROUND(I199*H199,2)</f>
        <v>0</v>
      </c>
      <c r="K199" s="136" t="s">
        <v>243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1479</v>
      </c>
    </row>
    <row r="200" spans="2:65" s="1" customFormat="1" ht="29.25">
      <c r="B200" s="33"/>
      <c r="D200" s="147" t="s">
        <v>246</v>
      </c>
      <c r="F200" s="148" t="s">
        <v>1137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2" customFormat="1" ht="22.5">
      <c r="B201" s="151"/>
      <c r="D201" s="147" t="s">
        <v>247</v>
      </c>
      <c r="E201" s="152" t="s">
        <v>1</v>
      </c>
      <c r="F201" s="153" t="s">
        <v>1480</v>
      </c>
      <c r="H201" s="154">
        <v>475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24.2" customHeight="1">
      <c r="B202" s="133"/>
      <c r="C202" s="134" t="s">
        <v>588</v>
      </c>
      <c r="D202" s="134" t="s">
        <v>239</v>
      </c>
      <c r="E202" s="135" t="s">
        <v>1481</v>
      </c>
      <c r="F202" s="136" t="s">
        <v>1482</v>
      </c>
      <c r="G202" s="137" t="s">
        <v>467</v>
      </c>
      <c r="H202" s="138">
        <v>475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1483</v>
      </c>
    </row>
    <row r="203" spans="2:65" s="1" customFormat="1" ht="19.5">
      <c r="B203" s="33"/>
      <c r="D203" s="147" t="s">
        <v>246</v>
      </c>
      <c r="F203" s="148" t="s">
        <v>1484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2" customFormat="1" ht="11.25">
      <c r="B204" s="151"/>
      <c r="D204" s="147" t="s">
        <v>247</v>
      </c>
      <c r="E204" s="152" t="s">
        <v>1</v>
      </c>
      <c r="F204" s="153" t="s">
        <v>1485</v>
      </c>
      <c r="H204" s="154">
        <v>475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81</v>
      </c>
      <c r="AY204" s="152" t="s">
        <v>236</v>
      </c>
    </row>
    <row r="205" spans="2:65" s="1" customFormat="1" ht="21.75" customHeight="1">
      <c r="B205" s="133"/>
      <c r="C205" s="134" t="s">
        <v>591</v>
      </c>
      <c r="D205" s="134" t="s">
        <v>239</v>
      </c>
      <c r="E205" s="135" t="s">
        <v>1139</v>
      </c>
      <c r="F205" s="136" t="s">
        <v>1140</v>
      </c>
      <c r="G205" s="137" t="s">
        <v>539</v>
      </c>
      <c r="H205" s="138">
        <v>5.7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1486</v>
      </c>
    </row>
    <row r="206" spans="2:65" s="1" customFormat="1" ht="11.25">
      <c r="B206" s="33"/>
      <c r="D206" s="147" t="s">
        <v>246</v>
      </c>
      <c r="F206" s="148" t="s">
        <v>1142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2" customFormat="1" ht="11.25">
      <c r="B207" s="151"/>
      <c r="D207" s="147" t="s">
        <v>247</v>
      </c>
      <c r="E207" s="152" t="s">
        <v>1</v>
      </c>
      <c r="F207" s="153" t="s">
        <v>1411</v>
      </c>
      <c r="H207" s="154">
        <v>5.7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236</v>
      </c>
    </row>
    <row r="208" spans="2:65" s="1" customFormat="1" ht="24.2" customHeight="1">
      <c r="B208" s="133"/>
      <c r="C208" s="134" t="s">
        <v>600</v>
      </c>
      <c r="D208" s="134" t="s">
        <v>239</v>
      </c>
      <c r="E208" s="135" t="s">
        <v>1143</v>
      </c>
      <c r="F208" s="136" t="s">
        <v>1144</v>
      </c>
      <c r="G208" s="137" t="s">
        <v>539</v>
      </c>
      <c r="H208" s="138">
        <v>22.8</v>
      </c>
      <c r="I208" s="139"/>
      <c r="J208" s="140">
        <f>ROUND(I208*H208,2)</f>
        <v>0</v>
      </c>
      <c r="K208" s="136" t="s">
        <v>243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258</v>
      </c>
      <c r="AT208" s="145" t="s">
        <v>239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1487</v>
      </c>
    </row>
    <row r="209" spans="2:65" s="1" customFormat="1" ht="19.5">
      <c r="B209" s="33"/>
      <c r="D209" s="147" t="s">
        <v>246</v>
      </c>
      <c r="F209" s="148" t="s">
        <v>1146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1411</v>
      </c>
      <c r="H210" s="154">
        <v>5.7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236</v>
      </c>
    </row>
    <row r="211" spans="2:65" s="12" customFormat="1" ht="11.25">
      <c r="B211" s="151"/>
      <c r="D211" s="147" t="s">
        <v>247</v>
      </c>
      <c r="F211" s="153" t="s">
        <v>1488</v>
      </c>
      <c r="H211" s="154">
        <v>22.8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236</v>
      </c>
    </row>
    <row r="212" spans="2:65" s="11" customFormat="1" ht="22.9" customHeight="1">
      <c r="B212" s="121"/>
      <c r="D212" s="122" t="s">
        <v>72</v>
      </c>
      <c r="E212" s="131" t="s">
        <v>235</v>
      </c>
      <c r="F212" s="131" t="s">
        <v>636</v>
      </c>
      <c r="I212" s="124"/>
      <c r="J212" s="132">
        <f>BK212</f>
        <v>0</v>
      </c>
      <c r="L212" s="121"/>
      <c r="M212" s="126"/>
      <c r="P212" s="127">
        <f>SUM(P213:P264)</f>
        <v>0</v>
      </c>
      <c r="R212" s="127">
        <f>SUM(R213:R264)</f>
        <v>18.232500000000002</v>
      </c>
      <c r="T212" s="128">
        <f>SUM(T213:T264)</f>
        <v>0</v>
      </c>
      <c r="AR212" s="122" t="s">
        <v>81</v>
      </c>
      <c r="AT212" s="129" t="s">
        <v>72</v>
      </c>
      <c r="AU212" s="129" t="s">
        <v>81</v>
      </c>
      <c r="AY212" s="122" t="s">
        <v>236</v>
      </c>
      <c r="BK212" s="130">
        <f>SUM(BK213:BK264)</f>
        <v>0</v>
      </c>
    </row>
    <row r="213" spans="2:65" s="1" customFormat="1" ht="21.75" customHeight="1">
      <c r="B213" s="133"/>
      <c r="C213" s="134" t="s">
        <v>607</v>
      </c>
      <c r="D213" s="134" t="s">
        <v>239</v>
      </c>
      <c r="E213" s="135" t="s">
        <v>1489</v>
      </c>
      <c r="F213" s="136" t="s">
        <v>1490</v>
      </c>
      <c r="G213" s="137" t="s">
        <v>467</v>
      </c>
      <c r="H213" s="138">
        <v>35</v>
      </c>
      <c r="I213" s="139"/>
      <c r="J213" s="140">
        <f>ROUND(I213*H213,2)</f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1491</v>
      </c>
    </row>
    <row r="214" spans="2:65" s="1" customFormat="1" ht="19.5">
      <c r="B214" s="33"/>
      <c r="D214" s="147" t="s">
        <v>246</v>
      </c>
      <c r="F214" s="148" t="s">
        <v>1492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4" customFormat="1" ht="22.5">
      <c r="B215" s="167"/>
      <c r="D215" s="147" t="s">
        <v>247</v>
      </c>
      <c r="E215" s="168" t="s">
        <v>1</v>
      </c>
      <c r="F215" s="169" t="s">
        <v>1152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4" customFormat="1" ht="11.25">
      <c r="B216" s="167"/>
      <c r="D216" s="147" t="s">
        <v>247</v>
      </c>
      <c r="E216" s="168" t="s">
        <v>1</v>
      </c>
      <c r="F216" s="169" t="s">
        <v>1493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1494</v>
      </c>
      <c r="H217" s="154">
        <v>35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81</v>
      </c>
      <c r="AY217" s="152" t="s">
        <v>236</v>
      </c>
    </row>
    <row r="218" spans="2:65" s="1" customFormat="1" ht="21.75" customHeight="1">
      <c r="B218" s="133"/>
      <c r="C218" s="134" t="s">
        <v>611</v>
      </c>
      <c r="D218" s="134" t="s">
        <v>239</v>
      </c>
      <c r="E218" s="135" t="s">
        <v>1495</v>
      </c>
      <c r="F218" s="136" t="s">
        <v>1496</v>
      </c>
      <c r="G218" s="137" t="s">
        <v>467</v>
      </c>
      <c r="H218" s="138">
        <v>35</v>
      </c>
      <c r="I218" s="139"/>
      <c r="J218" s="140">
        <f>ROUND(I218*H218,2)</f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1497</v>
      </c>
    </row>
    <row r="219" spans="2:65" s="1" customFormat="1" ht="19.5">
      <c r="B219" s="33"/>
      <c r="D219" s="147" t="s">
        <v>246</v>
      </c>
      <c r="F219" s="148" t="s">
        <v>1498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4" customFormat="1" ht="22.5">
      <c r="B220" s="167"/>
      <c r="D220" s="147" t="s">
        <v>247</v>
      </c>
      <c r="E220" s="168" t="s">
        <v>1</v>
      </c>
      <c r="F220" s="169" t="s">
        <v>1152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4" customFormat="1" ht="11.25">
      <c r="B221" s="167"/>
      <c r="D221" s="147" t="s">
        <v>247</v>
      </c>
      <c r="E221" s="168" t="s">
        <v>1</v>
      </c>
      <c r="F221" s="169" t="s">
        <v>1499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1494</v>
      </c>
      <c r="H222" s="154">
        <v>35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236</v>
      </c>
    </row>
    <row r="223" spans="2:65" s="1" customFormat="1" ht="24.2" customHeight="1">
      <c r="B223" s="133"/>
      <c r="C223" s="134" t="s">
        <v>617</v>
      </c>
      <c r="D223" s="134" t="s">
        <v>239</v>
      </c>
      <c r="E223" s="135" t="s">
        <v>1159</v>
      </c>
      <c r="F223" s="136" t="s">
        <v>1160</v>
      </c>
      <c r="G223" s="137" t="s">
        <v>467</v>
      </c>
      <c r="H223" s="138">
        <v>110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1500</v>
      </c>
    </row>
    <row r="224" spans="2:65" s="1" customFormat="1" ht="19.5">
      <c r="B224" s="33"/>
      <c r="D224" s="147" t="s">
        <v>246</v>
      </c>
      <c r="F224" s="148" t="s">
        <v>1162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1152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 ht="11.25">
      <c r="B226" s="167"/>
      <c r="D226" s="147" t="s">
        <v>247</v>
      </c>
      <c r="E226" s="168" t="s">
        <v>1</v>
      </c>
      <c r="F226" s="169" t="s">
        <v>1163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1459</v>
      </c>
      <c r="H227" s="154">
        <v>47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 ht="11.25">
      <c r="B228" s="151"/>
      <c r="D228" s="147" t="s">
        <v>247</v>
      </c>
      <c r="E228" s="152" t="s">
        <v>1</v>
      </c>
      <c r="F228" s="153" t="s">
        <v>1460</v>
      </c>
      <c r="H228" s="154">
        <v>18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1462</v>
      </c>
      <c r="H229" s="154">
        <v>45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5" customFormat="1" ht="11.25">
      <c r="B230" s="173"/>
      <c r="D230" s="147" t="s">
        <v>247</v>
      </c>
      <c r="E230" s="174" t="s">
        <v>1</v>
      </c>
      <c r="F230" s="175" t="s">
        <v>344</v>
      </c>
      <c r="H230" s="176">
        <v>110</v>
      </c>
      <c r="I230" s="177"/>
      <c r="L230" s="173"/>
      <c r="M230" s="178"/>
      <c r="T230" s="179"/>
      <c r="AT230" s="174" t="s">
        <v>247</v>
      </c>
      <c r="AU230" s="174" t="s">
        <v>83</v>
      </c>
      <c r="AV230" s="15" t="s">
        <v>258</v>
      </c>
      <c r="AW230" s="15" t="s">
        <v>30</v>
      </c>
      <c r="AX230" s="15" t="s">
        <v>81</v>
      </c>
      <c r="AY230" s="174" t="s">
        <v>236</v>
      </c>
    </row>
    <row r="231" spans="2:65" s="1" customFormat="1" ht="24.2" customHeight="1">
      <c r="B231" s="133"/>
      <c r="C231" s="134" t="s">
        <v>625</v>
      </c>
      <c r="D231" s="134" t="s">
        <v>239</v>
      </c>
      <c r="E231" s="135" t="s">
        <v>1501</v>
      </c>
      <c r="F231" s="136" t="s">
        <v>1502</v>
      </c>
      <c r="G231" s="137" t="s">
        <v>467</v>
      </c>
      <c r="H231" s="138">
        <v>35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1503</v>
      </c>
    </row>
    <row r="232" spans="2:65" s="1" customFormat="1" ht="19.5">
      <c r="B232" s="33"/>
      <c r="D232" s="147" t="s">
        <v>246</v>
      </c>
      <c r="F232" s="148" t="s">
        <v>1504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 ht="22.5">
      <c r="B233" s="167"/>
      <c r="D233" s="147" t="s">
        <v>247</v>
      </c>
      <c r="E233" s="168" t="s">
        <v>1</v>
      </c>
      <c r="F233" s="169" t="s">
        <v>1152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4" customFormat="1" ht="11.25">
      <c r="B234" s="167"/>
      <c r="D234" s="147" t="s">
        <v>247</v>
      </c>
      <c r="E234" s="168" t="s">
        <v>1</v>
      </c>
      <c r="F234" s="169" t="s">
        <v>1505</v>
      </c>
      <c r="H234" s="168" t="s">
        <v>1</v>
      </c>
      <c r="I234" s="170"/>
      <c r="L234" s="167"/>
      <c r="M234" s="171"/>
      <c r="T234" s="172"/>
      <c r="AT234" s="168" t="s">
        <v>247</v>
      </c>
      <c r="AU234" s="168" t="s">
        <v>83</v>
      </c>
      <c r="AV234" s="14" t="s">
        <v>81</v>
      </c>
      <c r="AW234" s="14" t="s">
        <v>30</v>
      </c>
      <c r="AX234" s="14" t="s">
        <v>73</v>
      </c>
      <c r="AY234" s="168" t="s">
        <v>236</v>
      </c>
    </row>
    <row r="235" spans="2:65" s="12" customFormat="1" ht="11.25">
      <c r="B235" s="151"/>
      <c r="D235" s="147" t="s">
        <v>247</v>
      </c>
      <c r="E235" s="152" t="s">
        <v>1</v>
      </c>
      <c r="F235" s="153" t="s">
        <v>1494</v>
      </c>
      <c r="H235" s="154">
        <v>35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81</v>
      </c>
      <c r="AY235" s="152" t="s">
        <v>236</v>
      </c>
    </row>
    <row r="236" spans="2:65" s="1" customFormat="1" ht="24.2" customHeight="1">
      <c r="B236" s="133"/>
      <c r="C236" s="134" t="s">
        <v>630</v>
      </c>
      <c r="D236" s="134" t="s">
        <v>239</v>
      </c>
      <c r="E236" s="135" t="s">
        <v>1169</v>
      </c>
      <c r="F236" s="136" t="s">
        <v>1170</v>
      </c>
      <c r="G236" s="137" t="s">
        <v>467</v>
      </c>
      <c r="H236" s="138">
        <v>65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1506</v>
      </c>
    </row>
    <row r="237" spans="2:65" s="1" customFormat="1" ht="29.25">
      <c r="B237" s="33"/>
      <c r="D237" s="147" t="s">
        <v>246</v>
      </c>
      <c r="F237" s="148" t="s">
        <v>1172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1152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4" customFormat="1" ht="11.25">
      <c r="B239" s="167"/>
      <c r="D239" s="147" t="s">
        <v>247</v>
      </c>
      <c r="E239" s="168" t="s">
        <v>1</v>
      </c>
      <c r="F239" s="169" t="s">
        <v>1173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1507</v>
      </c>
      <c r="H240" s="154">
        <v>47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 ht="11.25">
      <c r="B241" s="151"/>
      <c r="D241" s="147" t="s">
        <v>247</v>
      </c>
      <c r="E241" s="152" t="s">
        <v>1</v>
      </c>
      <c r="F241" s="153" t="s">
        <v>1508</v>
      </c>
      <c r="H241" s="154">
        <v>18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 ht="11.25">
      <c r="B242" s="173"/>
      <c r="D242" s="147" t="s">
        <v>247</v>
      </c>
      <c r="E242" s="174" t="s">
        <v>1</v>
      </c>
      <c r="F242" s="175" t="s">
        <v>344</v>
      </c>
      <c r="H242" s="176">
        <v>65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637</v>
      </c>
      <c r="D243" s="134" t="s">
        <v>239</v>
      </c>
      <c r="E243" s="135" t="s">
        <v>1509</v>
      </c>
      <c r="F243" s="136" t="s">
        <v>1510</v>
      </c>
      <c r="G243" s="137" t="s">
        <v>467</v>
      </c>
      <c r="H243" s="138">
        <v>45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1511</v>
      </c>
    </row>
    <row r="244" spans="2:65" s="1" customFormat="1" ht="19.5">
      <c r="B244" s="33"/>
      <c r="D244" s="147" t="s">
        <v>246</v>
      </c>
      <c r="F244" s="148" t="s">
        <v>1512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 ht="22.5">
      <c r="B245" s="167"/>
      <c r="D245" s="147" t="s">
        <v>247</v>
      </c>
      <c r="E245" s="168" t="s">
        <v>1</v>
      </c>
      <c r="F245" s="169" t="s">
        <v>1152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 ht="11.25">
      <c r="B246" s="151"/>
      <c r="D246" s="147" t="s">
        <v>247</v>
      </c>
      <c r="E246" s="152" t="s">
        <v>1</v>
      </c>
      <c r="F246" s="153" t="s">
        <v>1462</v>
      </c>
      <c r="H246" s="154">
        <v>45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236</v>
      </c>
    </row>
    <row r="247" spans="2:65" s="1" customFormat="1" ht="16.5" customHeight="1">
      <c r="B247" s="133"/>
      <c r="C247" s="134" t="s">
        <v>643</v>
      </c>
      <c r="D247" s="134" t="s">
        <v>239</v>
      </c>
      <c r="E247" s="135" t="s">
        <v>1513</v>
      </c>
      <c r="F247" s="136" t="s">
        <v>1514</v>
      </c>
      <c r="G247" s="137" t="s">
        <v>467</v>
      </c>
      <c r="H247" s="138">
        <v>45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1515</v>
      </c>
    </row>
    <row r="248" spans="2:65" s="1" customFormat="1" ht="11.25">
      <c r="B248" s="33"/>
      <c r="D248" s="147" t="s">
        <v>246</v>
      </c>
      <c r="F248" s="148" t="s">
        <v>1516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 ht="22.5">
      <c r="B249" s="167"/>
      <c r="D249" s="147" t="s">
        <v>247</v>
      </c>
      <c r="E249" s="168" t="s">
        <v>1</v>
      </c>
      <c r="F249" s="169" t="s">
        <v>1152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2" customFormat="1" ht="11.25">
      <c r="B250" s="151"/>
      <c r="D250" s="147" t="s">
        <v>247</v>
      </c>
      <c r="E250" s="152" t="s">
        <v>1</v>
      </c>
      <c r="F250" s="153" t="s">
        <v>1517</v>
      </c>
      <c r="H250" s="154">
        <v>45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81</v>
      </c>
      <c r="AY250" s="152" t="s">
        <v>236</v>
      </c>
    </row>
    <row r="251" spans="2:65" s="1" customFormat="1" ht="24.2" customHeight="1">
      <c r="B251" s="133"/>
      <c r="C251" s="134" t="s">
        <v>649</v>
      </c>
      <c r="D251" s="134" t="s">
        <v>239</v>
      </c>
      <c r="E251" s="135" t="s">
        <v>1251</v>
      </c>
      <c r="F251" s="136" t="s">
        <v>1252</v>
      </c>
      <c r="G251" s="137" t="s">
        <v>467</v>
      </c>
      <c r="H251" s="138">
        <v>65</v>
      </c>
      <c r="I251" s="139"/>
      <c r="J251" s="140">
        <f>ROUND(I251*H251,2)</f>
        <v>0</v>
      </c>
      <c r="K251" s="136" t="s">
        <v>243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9.0620000000000006E-2</v>
      </c>
      <c r="R251" s="143">
        <f>Q251*H251</f>
        <v>5.8903000000000008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1518</v>
      </c>
    </row>
    <row r="252" spans="2:65" s="1" customFormat="1" ht="48.75">
      <c r="B252" s="33"/>
      <c r="D252" s="147" t="s">
        <v>246</v>
      </c>
      <c r="F252" s="148" t="s">
        <v>1254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4" customFormat="1" ht="22.5">
      <c r="B253" s="167"/>
      <c r="D253" s="147" t="s">
        <v>247</v>
      </c>
      <c r="E253" s="168" t="s">
        <v>1</v>
      </c>
      <c r="F253" s="169" t="s">
        <v>1152</v>
      </c>
      <c r="H253" s="168" t="s">
        <v>1</v>
      </c>
      <c r="I253" s="170"/>
      <c r="L253" s="167"/>
      <c r="M253" s="171"/>
      <c r="T253" s="172"/>
      <c r="AT253" s="168" t="s">
        <v>247</v>
      </c>
      <c r="AU253" s="168" t="s">
        <v>83</v>
      </c>
      <c r="AV253" s="14" t="s">
        <v>81</v>
      </c>
      <c r="AW253" s="14" t="s">
        <v>30</v>
      </c>
      <c r="AX253" s="14" t="s">
        <v>73</v>
      </c>
      <c r="AY253" s="168" t="s">
        <v>236</v>
      </c>
    </row>
    <row r="254" spans="2:65" s="14" customFormat="1" ht="11.25">
      <c r="B254" s="167"/>
      <c r="D254" s="147" t="s">
        <v>247</v>
      </c>
      <c r="E254" s="168" t="s">
        <v>1</v>
      </c>
      <c r="F254" s="169" t="s">
        <v>1255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 ht="22.5">
      <c r="B255" s="151"/>
      <c r="D255" s="147" t="s">
        <v>247</v>
      </c>
      <c r="E255" s="152" t="s">
        <v>1</v>
      </c>
      <c r="F255" s="153" t="s">
        <v>1519</v>
      </c>
      <c r="H255" s="154">
        <v>47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2" customFormat="1" ht="22.5">
      <c r="B256" s="151"/>
      <c r="D256" s="147" t="s">
        <v>247</v>
      </c>
      <c r="E256" s="152" t="s">
        <v>1</v>
      </c>
      <c r="F256" s="153" t="s">
        <v>1520</v>
      </c>
      <c r="H256" s="154">
        <v>18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5" customFormat="1" ht="11.25">
      <c r="B257" s="173"/>
      <c r="D257" s="147" t="s">
        <v>247</v>
      </c>
      <c r="E257" s="174" t="s">
        <v>1</v>
      </c>
      <c r="F257" s="175" t="s">
        <v>344</v>
      </c>
      <c r="H257" s="176">
        <v>65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80" t="s">
        <v>656</v>
      </c>
      <c r="D258" s="180" t="s">
        <v>333</v>
      </c>
      <c r="E258" s="181" t="s">
        <v>1283</v>
      </c>
      <c r="F258" s="182" t="s">
        <v>7715</v>
      </c>
      <c r="G258" s="183" t="s">
        <v>467</v>
      </c>
      <c r="H258" s="184">
        <v>65.650000000000006</v>
      </c>
      <c r="I258" s="185"/>
      <c r="J258" s="186">
        <f>ROUND(I258*H258,2)</f>
        <v>0</v>
      </c>
      <c r="K258" s="182" t="s">
        <v>1</v>
      </c>
      <c r="L258" s="187"/>
      <c r="M258" s="188" t="s">
        <v>1</v>
      </c>
      <c r="N258" s="189" t="s">
        <v>38</v>
      </c>
      <c r="P258" s="143">
        <f>O258*H258</f>
        <v>0</v>
      </c>
      <c r="Q258" s="143">
        <v>0.188</v>
      </c>
      <c r="R258" s="143">
        <f>Q258*H258</f>
        <v>12.342200000000002</v>
      </c>
      <c r="S258" s="143">
        <v>0</v>
      </c>
      <c r="T258" s="144">
        <f>S258*H258</f>
        <v>0</v>
      </c>
      <c r="AR258" s="145" t="s">
        <v>273</v>
      </c>
      <c r="AT258" s="145" t="s">
        <v>333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1522</v>
      </c>
    </row>
    <row r="259" spans="2:65" s="1" customFormat="1" ht="11.25">
      <c r="B259" s="33"/>
      <c r="D259" s="147" t="s">
        <v>246</v>
      </c>
      <c r="F259" s="148" t="s">
        <v>1521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" customFormat="1" ht="19.5">
      <c r="B260" s="33"/>
      <c r="D260" s="147" t="s">
        <v>802</v>
      </c>
      <c r="F260" s="194" t="s">
        <v>1285</v>
      </c>
      <c r="I260" s="149"/>
      <c r="L260" s="33"/>
      <c r="M260" s="150"/>
      <c r="T260" s="57"/>
      <c r="AT260" s="18" t="s">
        <v>802</v>
      </c>
      <c r="AU260" s="18" t="s">
        <v>83</v>
      </c>
    </row>
    <row r="261" spans="2:65" s="12" customFormat="1" ht="22.5">
      <c r="B261" s="151"/>
      <c r="D261" s="147" t="s">
        <v>247</v>
      </c>
      <c r="E261" s="152" t="s">
        <v>1</v>
      </c>
      <c r="F261" s="153" t="s">
        <v>7716</v>
      </c>
      <c r="H261" s="154">
        <v>47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 ht="22.5">
      <c r="B262" s="151"/>
      <c r="D262" s="147" t="s">
        <v>247</v>
      </c>
      <c r="E262" s="152" t="s">
        <v>1</v>
      </c>
      <c r="F262" s="153" t="s">
        <v>7717</v>
      </c>
      <c r="H262" s="154">
        <v>18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5" customFormat="1" ht="11.25">
      <c r="B263" s="173"/>
      <c r="D263" s="147" t="s">
        <v>247</v>
      </c>
      <c r="E263" s="174" t="s">
        <v>1</v>
      </c>
      <c r="F263" s="175" t="s">
        <v>344</v>
      </c>
      <c r="H263" s="176">
        <v>65</v>
      </c>
      <c r="I263" s="177"/>
      <c r="L263" s="173"/>
      <c r="M263" s="178"/>
      <c r="T263" s="179"/>
      <c r="AT263" s="174" t="s">
        <v>247</v>
      </c>
      <c r="AU263" s="174" t="s">
        <v>83</v>
      </c>
      <c r="AV263" s="15" t="s">
        <v>258</v>
      </c>
      <c r="AW263" s="15" t="s">
        <v>30</v>
      </c>
      <c r="AX263" s="15" t="s">
        <v>81</v>
      </c>
      <c r="AY263" s="174" t="s">
        <v>236</v>
      </c>
    </row>
    <row r="264" spans="2:65" s="12" customFormat="1" ht="11.25">
      <c r="B264" s="151"/>
      <c r="D264" s="147" t="s">
        <v>247</v>
      </c>
      <c r="F264" s="153" t="s">
        <v>1523</v>
      </c>
      <c r="H264" s="154">
        <v>65.650000000000006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</v>
      </c>
      <c r="AX264" s="12" t="s">
        <v>81</v>
      </c>
      <c r="AY264" s="152" t="s">
        <v>236</v>
      </c>
    </row>
    <row r="265" spans="2:65" s="11" customFormat="1" ht="22.9" customHeight="1">
      <c r="B265" s="121"/>
      <c r="D265" s="122" t="s">
        <v>72</v>
      </c>
      <c r="E265" s="131" t="s">
        <v>280</v>
      </c>
      <c r="F265" s="131" t="s">
        <v>400</v>
      </c>
      <c r="I265" s="124"/>
      <c r="J265" s="132">
        <f>BK265</f>
        <v>0</v>
      </c>
      <c r="L265" s="121"/>
      <c r="M265" s="126"/>
      <c r="P265" s="127">
        <f>SUM(P266:P277)</f>
        <v>0</v>
      </c>
      <c r="R265" s="127">
        <f>SUM(R266:R277)</f>
        <v>16.11702</v>
      </c>
      <c r="T265" s="128">
        <f>SUM(T266:T277)</f>
        <v>0</v>
      </c>
      <c r="AR265" s="122" t="s">
        <v>81</v>
      </c>
      <c r="AT265" s="129" t="s">
        <v>72</v>
      </c>
      <c r="AU265" s="129" t="s">
        <v>81</v>
      </c>
      <c r="AY265" s="122" t="s">
        <v>236</v>
      </c>
      <c r="BK265" s="130">
        <f>SUM(BK266:BK277)</f>
        <v>0</v>
      </c>
    </row>
    <row r="266" spans="2:65" s="1" customFormat="1" ht="24.2" customHeight="1">
      <c r="B266" s="133"/>
      <c r="C266" s="134" t="s">
        <v>662</v>
      </c>
      <c r="D266" s="134" t="s">
        <v>239</v>
      </c>
      <c r="E266" s="135" t="s">
        <v>746</v>
      </c>
      <c r="F266" s="136" t="s">
        <v>747</v>
      </c>
      <c r="G266" s="137" t="s">
        <v>528</v>
      </c>
      <c r="H266" s="138">
        <v>57</v>
      </c>
      <c r="I266" s="139"/>
      <c r="J266" s="140">
        <f>ROUND(I266*H266,2)</f>
        <v>0</v>
      </c>
      <c r="K266" s="136" t="s">
        <v>243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0.14066999999999999</v>
      </c>
      <c r="R266" s="143">
        <f>Q266*H266</f>
        <v>8.0181899999999988</v>
      </c>
      <c r="S266" s="143">
        <v>0</v>
      </c>
      <c r="T266" s="144">
        <f>S266*H266</f>
        <v>0</v>
      </c>
      <c r="AR266" s="145" t="s">
        <v>258</v>
      </c>
      <c r="AT266" s="145" t="s">
        <v>239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1524</v>
      </c>
    </row>
    <row r="267" spans="2:65" s="1" customFormat="1" ht="29.25">
      <c r="B267" s="33"/>
      <c r="D267" s="147" t="s">
        <v>246</v>
      </c>
      <c r="F267" s="148" t="s">
        <v>749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4" customFormat="1" ht="22.5">
      <c r="B268" s="167"/>
      <c r="D268" s="147" t="s">
        <v>247</v>
      </c>
      <c r="E268" s="168" t="s">
        <v>1</v>
      </c>
      <c r="F268" s="169" t="s">
        <v>1295</v>
      </c>
      <c r="H268" s="168" t="s">
        <v>1</v>
      </c>
      <c r="I268" s="170"/>
      <c r="L268" s="167"/>
      <c r="M268" s="171"/>
      <c r="T268" s="172"/>
      <c r="AT268" s="168" t="s">
        <v>247</v>
      </c>
      <c r="AU268" s="168" t="s">
        <v>83</v>
      </c>
      <c r="AV268" s="14" t="s">
        <v>81</v>
      </c>
      <c r="AW268" s="14" t="s">
        <v>30</v>
      </c>
      <c r="AX268" s="14" t="s">
        <v>73</v>
      </c>
      <c r="AY268" s="168" t="s">
        <v>236</v>
      </c>
    </row>
    <row r="269" spans="2:65" s="12" customFormat="1" ht="22.5">
      <c r="B269" s="151"/>
      <c r="D269" s="147" t="s">
        <v>247</v>
      </c>
      <c r="E269" s="152" t="s">
        <v>1</v>
      </c>
      <c r="F269" s="153" t="s">
        <v>1525</v>
      </c>
      <c r="H269" s="154">
        <v>57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5" customFormat="1" ht="11.25">
      <c r="B270" s="173"/>
      <c r="D270" s="147" t="s">
        <v>247</v>
      </c>
      <c r="E270" s="174" t="s">
        <v>1</v>
      </c>
      <c r="F270" s="175" t="s">
        <v>344</v>
      </c>
      <c r="H270" s="176">
        <v>57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16.5" customHeight="1">
      <c r="B271" s="133"/>
      <c r="C271" s="180" t="s">
        <v>669</v>
      </c>
      <c r="D271" s="180" t="s">
        <v>333</v>
      </c>
      <c r="E271" s="181" t="s">
        <v>1298</v>
      </c>
      <c r="F271" s="182" t="s">
        <v>1299</v>
      </c>
      <c r="G271" s="183" t="s">
        <v>528</v>
      </c>
      <c r="H271" s="184">
        <v>58.14</v>
      </c>
      <c r="I271" s="185"/>
      <c r="J271" s="186">
        <f>ROUND(I271*H271,2)</f>
        <v>0</v>
      </c>
      <c r="K271" s="182" t="s">
        <v>243</v>
      </c>
      <c r="L271" s="187"/>
      <c r="M271" s="188" t="s">
        <v>1</v>
      </c>
      <c r="N271" s="189" t="s">
        <v>38</v>
      </c>
      <c r="P271" s="143">
        <f>O271*H271</f>
        <v>0</v>
      </c>
      <c r="Q271" s="143">
        <v>8.2000000000000003E-2</v>
      </c>
      <c r="R271" s="143">
        <f>Q271*H271</f>
        <v>4.7674799999999999</v>
      </c>
      <c r="S271" s="143">
        <v>0</v>
      </c>
      <c r="T271" s="144">
        <f>S271*H271</f>
        <v>0</v>
      </c>
      <c r="AR271" s="145" t="s">
        <v>273</v>
      </c>
      <c r="AT271" s="145" t="s">
        <v>333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1526</v>
      </c>
    </row>
    <row r="272" spans="2:65" s="1" customFormat="1" ht="11.25">
      <c r="B272" s="33"/>
      <c r="D272" s="147" t="s">
        <v>246</v>
      </c>
      <c r="F272" s="148" t="s">
        <v>1301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19.5">
      <c r="B273" s="33"/>
      <c r="D273" s="147" t="s">
        <v>802</v>
      </c>
      <c r="F273" s="194" t="s">
        <v>1302</v>
      </c>
      <c r="I273" s="149"/>
      <c r="L273" s="33"/>
      <c r="M273" s="150"/>
      <c r="T273" s="57"/>
      <c r="AT273" s="18" t="s">
        <v>802</v>
      </c>
      <c r="AU273" s="18" t="s">
        <v>83</v>
      </c>
    </row>
    <row r="274" spans="2:65" s="12" customFormat="1" ht="11.25">
      <c r="B274" s="151"/>
      <c r="D274" s="147" t="s">
        <v>247</v>
      </c>
      <c r="F274" s="153" t="s">
        <v>1527</v>
      </c>
      <c r="H274" s="154">
        <v>58.14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</v>
      </c>
      <c r="AX274" s="12" t="s">
        <v>81</v>
      </c>
      <c r="AY274" s="152" t="s">
        <v>236</v>
      </c>
    </row>
    <row r="275" spans="2:65" s="1" customFormat="1" ht="21.75" customHeight="1">
      <c r="B275" s="133"/>
      <c r="C275" s="134" t="s">
        <v>675</v>
      </c>
      <c r="D275" s="134" t="s">
        <v>239</v>
      </c>
      <c r="E275" s="135" t="s">
        <v>1313</v>
      </c>
      <c r="F275" s="136" t="s">
        <v>1314</v>
      </c>
      <c r="G275" s="137" t="s">
        <v>528</v>
      </c>
      <c r="H275" s="138">
        <v>33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0.10095</v>
      </c>
      <c r="R275" s="143">
        <f>Q275*H275</f>
        <v>3.33135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1528</v>
      </c>
    </row>
    <row r="276" spans="2:65" s="1" customFormat="1" ht="11.25">
      <c r="B276" s="33"/>
      <c r="D276" s="147" t="s">
        <v>246</v>
      </c>
      <c r="F276" s="148" t="s">
        <v>1314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2" customFormat="1" ht="33.75">
      <c r="B277" s="151"/>
      <c r="D277" s="147" t="s">
        <v>247</v>
      </c>
      <c r="E277" s="152" t="s">
        <v>1</v>
      </c>
      <c r="F277" s="153" t="s">
        <v>1529</v>
      </c>
      <c r="H277" s="154">
        <v>33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81</v>
      </c>
      <c r="AY277" s="152" t="s">
        <v>236</v>
      </c>
    </row>
    <row r="278" spans="2:65" s="11" customFormat="1" ht="22.9" customHeight="1">
      <c r="B278" s="121"/>
      <c r="D278" s="122" t="s">
        <v>72</v>
      </c>
      <c r="E278" s="131" t="s">
        <v>420</v>
      </c>
      <c r="F278" s="131" t="s">
        <v>421</v>
      </c>
      <c r="I278" s="124"/>
      <c r="J278" s="132">
        <f>BK278</f>
        <v>0</v>
      </c>
      <c r="L278" s="121"/>
      <c r="M278" s="126"/>
      <c r="P278" s="127">
        <f>SUM(P279:P301)</f>
        <v>0</v>
      </c>
      <c r="R278" s="127">
        <f>SUM(R279:R301)</f>
        <v>0</v>
      </c>
      <c r="T278" s="128">
        <f>SUM(T279:T301)</f>
        <v>0</v>
      </c>
      <c r="AR278" s="122" t="s">
        <v>81</v>
      </c>
      <c r="AT278" s="129" t="s">
        <v>72</v>
      </c>
      <c r="AU278" s="129" t="s">
        <v>81</v>
      </c>
      <c r="AY278" s="122" t="s">
        <v>236</v>
      </c>
      <c r="BK278" s="130">
        <f>SUM(BK279:BK301)</f>
        <v>0</v>
      </c>
    </row>
    <row r="279" spans="2:65" s="1" customFormat="1" ht="21.75" customHeight="1">
      <c r="B279" s="133"/>
      <c r="C279" s="134" t="s">
        <v>682</v>
      </c>
      <c r="D279" s="134" t="s">
        <v>239</v>
      </c>
      <c r="E279" s="135" t="s">
        <v>428</v>
      </c>
      <c r="F279" s="136" t="s">
        <v>429</v>
      </c>
      <c r="G279" s="137" t="s">
        <v>424</v>
      </c>
      <c r="H279" s="138">
        <v>23.58</v>
      </c>
      <c r="I279" s="139"/>
      <c r="J279" s="140">
        <f>ROUND(I279*H279,2)</f>
        <v>0</v>
      </c>
      <c r="K279" s="136" t="s">
        <v>243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1530</v>
      </c>
    </row>
    <row r="280" spans="2:65" s="1" customFormat="1" ht="19.5">
      <c r="B280" s="33"/>
      <c r="D280" s="147" t="s">
        <v>246</v>
      </c>
      <c r="F280" s="148" t="s">
        <v>431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4" customFormat="1" ht="11.25">
      <c r="B281" s="167"/>
      <c r="D281" s="147" t="s">
        <v>247</v>
      </c>
      <c r="E281" s="168" t="s">
        <v>1</v>
      </c>
      <c r="F281" s="169" t="s">
        <v>432</v>
      </c>
      <c r="H281" s="168" t="s">
        <v>1</v>
      </c>
      <c r="I281" s="170"/>
      <c r="L281" s="167"/>
      <c r="M281" s="171"/>
      <c r="T281" s="172"/>
      <c r="AT281" s="168" t="s">
        <v>247</v>
      </c>
      <c r="AU281" s="168" t="s">
        <v>83</v>
      </c>
      <c r="AV281" s="14" t="s">
        <v>81</v>
      </c>
      <c r="AW281" s="14" t="s">
        <v>30</v>
      </c>
      <c r="AX281" s="14" t="s">
        <v>73</v>
      </c>
      <c r="AY281" s="168" t="s">
        <v>236</v>
      </c>
    </row>
    <row r="282" spans="2:65" s="12" customFormat="1" ht="22.5">
      <c r="B282" s="151"/>
      <c r="D282" s="147" t="s">
        <v>247</v>
      </c>
      <c r="E282" s="152" t="s">
        <v>1</v>
      </c>
      <c r="F282" s="153" t="s">
        <v>1531</v>
      </c>
      <c r="H282" s="154">
        <v>10.125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 ht="22.5">
      <c r="B283" s="151"/>
      <c r="D283" s="147" t="s">
        <v>247</v>
      </c>
      <c r="E283" s="152" t="s">
        <v>1</v>
      </c>
      <c r="F283" s="153" t="s">
        <v>1532</v>
      </c>
      <c r="H283" s="154">
        <v>10.8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2" customFormat="1" ht="11.25">
      <c r="B284" s="151"/>
      <c r="D284" s="147" t="s">
        <v>247</v>
      </c>
      <c r="E284" s="152" t="s">
        <v>1</v>
      </c>
      <c r="F284" s="153" t="s">
        <v>1533</v>
      </c>
      <c r="H284" s="154">
        <v>2.6549999999999998</v>
      </c>
      <c r="I284" s="155"/>
      <c r="L284" s="151"/>
      <c r="M284" s="156"/>
      <c r="T284" s="157"/>
      <c r="AT284" s="152" t="s">
        <v>247</v>
      </c>
      <c r="AU284" s="152" t="s">
        <v>83</v>
      </c>
      <c r="AV284" s="12" t="s">
        <v>83</v>
      </c>
      <c r="AW284" s="12" t="s">
        <v>30</v>
      </c>
      <c r="AX284" s="12" t="s">
        <v>73</v>
      </c>
      <c r="AY284" s="152" t="s">
        <v>236</v>
      </c>
    </row>
    <row r="285" spans="2:65" s="15" customFormat="1" ht="11.25">
      <c r="B285" s="173"/>
      <c r="D285" s="147" t="s">
        <v>247</v>
      </c>
      <c r="E285" s="174" t="s">
        <v>1</v>
      </c>
      <c r="F285" s="175" t="s">
        <v>344</v>
      </c>
      <c r="H285" s="176">
        <v>23.58</v>
      </c>
      <c r="I285" s="177"/>
      <c r="L285" s="173"/>
      <c r="M285" s="178"/>
      <c r="T285" s="179"/>
      <c r="AT285" s="174" t="s">
        <v>247</v>
      </c>
      <c r="AU285" s="174" t="s">
        <v>83</v>
      </c>
      <c r="AV285" s="15" t="s">
        <v>258</v>
      </c>
      <c r="AW285" s="15" t="s">
        <v>30</v>
      </c>
      <c r="AX285" s="15" t="s">
        <v>81</v>
      </c>
      <c r="AY285" s="174" t="s">
        <v>236</v>
      </c>
    </row>
    <row r="286" spans="2:65" s="1" customFormat="1" ht="24.2" customHeight="1">
      <c r="B286" s="133"/>
      <c r="C286" s="134" t="s">
        <v>689</v>
      </c>
      <c r="D286" s="134" t="s">
        <v>239</v>
      </c>
      <c r="E286" s="135" t="s">
        <v>437</v>
      </c>
      <c r="F286" s="136" t="s">
        <v>438</v>
      </c>
      <c r="G286" s="137" t="s">
        <v>424</v>
      </c>
      <c r="H286" s="138">
        <v>165.06</v>
      </c>
      <c r="I286" s="139"/>
      <c r="J286" s="140">
        <f>ROUND(I286*H286,2)</f>
        <v>0</v>
      </c>
      <c r="K286" s="136" t="s">
        <v>243</v>
      </c>
      <c r="L286" s="33"/>
      <c r="M286" s="141" t="s">
        <v>1</v>
      </c>
      <c r="N286" s="142" t="s">
        <v>38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258</v>
      </c>
      <c r="AT286" s="145" t="s">
        <v>239</v>
      </c>
      <c r="AU286" s="145" t="s">
        <v>83</v>
      </c>
      <c r="AY286" s="18" t="s">
        <v>236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81</v>
      </c>
      <c r="BK286" s="146">
        <f>ROUND(I286*H286,2)</f>
        <v>0</v>
      </c>
      <c r="BL286" s="18" t="s">
        <v>258</v>
      </c>
      <c r="BM286" s="145" t="s">
        <v>1534</v>
      </c>
    </row>
    <row r="287" spans="2:65" s="1" customFormat="1" ht="29.25">
      <c r="B287" s="33"/>
      <c r="D287" s="147" t="s">
        <v>246</v>
      </c>
      <c r="F287" s="148" t="s">
        <v>440</v>
      </c>
      <c r="I287" s="149"/>
      <c r="L287" s="33"/>
      <c r="M287" s="150"/>
      <c r="T287" s="57"/>
      <c r="AT287" s="18" t="s">
        <v>246</v>
      </c>
      <c r="AU287" s="18" t="s">
        <v>83</v>
      </c>
    </row>
    <row r="288" spans="2:65" s="14" customFormat="1" ht="11.25">
      <c r="B288" s="167"/>
      <c r="D288" s="147" t="s">
        <v>247</v>
      </c>
      <c r="E288" s="168" t="s">
        <v>1</v>
      </c>
      <c r="F288" s="169" t="s">
        <v>432</v>
      </c>
      <c r="H288" s="168" t="s">
        <v>1</v>
      </c>
      <c r="I288" s="170"/>
      <c r="L288" s="167"/>
      <c r="M288" s="171"/>
      <c r="T288" s="172"/>
      <c r="AT288" s="168" t="s">
        <v>247</v>
      </c>
      <c r="AU288" s="168" t="s">
        <v>83</v>
      </c>
      <c r="AV288" s="14" t="s">
        <v>81</v>
      </c>
      <c r="AW288" s="14" t="s">
        <v>30</v>
      </c>
      <c r="AX288" s="14" t="s">
        <v>73</v>
      </c>
      <c r="AY288" s="168" t="s">
        <v>236</v>
      </c>
    </row>
    <row r="289" spans="2:65" s="12" customFormat="1" ht="22.5">
      <c r="B289" s="151"/>
      <c r="D289" s="147" t="s">
        <v>247</v>
      </c>
      <c r="E289" s="152" t="s">
        <v>1</v>
      </c>
      <c r="F289" s="153" t="s">
        <v>1535</v>
      </c>
      <c r="H289" s="154">
        <v>70.875</v>
      </c>
      <c r="I289" s="155"/>
      <c r="L289" s="151"/>
      <c r="M289" s="156"/>
      <c r="T289" s="157"/>
      <c r="AT289" s="152" t="s">
        <v>247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236</v>
      </c>
    </row>
    <row r="290" spans="2:65" s="12" customFormat="1" ht="22.5">
      <c r="B290" s="151"/>
      <c r="D290" s="147" t="s">
        <v>247</v>
      </c>
      <c r="E290" s="152" t="s">
        <v>1</v>
      </c>
      <c r="F290" s="153" t="s">
        <v>1536</v>
      </c>
      <c r="H290" s="154">
        <v>75.599999999999994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2" customFormat="1" ht="11.25">
      <c r="B291" s="151"/>
      <c r="D291" s="147" t="s">
        <v>247</v>
      </c>
      <c r="E291" s="152" t="s">
        <v>1</v>
      </c>
      <c r="F291" s="153" t="s">
        <v>1537</v>
      </c>
      <c r="H291" s="154">
        <v>18.585000000000001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5" customFormat="1" ht="11.25">
      <c r="B292" s="173"/>
      <c r="D292" s="147" t="s">
        <v>247</v>
      </c>
      <c r="E292" s="174" t="s">
        <v>1</v>
      </c>
      <c r="F292" s="175" t="s">
        <v>344</v>
      </c>
      <c r="H292" s="176">
        <v>165.06</v>
      </c>
      <c r="I292" s="177"/>
      <c r="L292" s="173"/>
      <c r="M292" s="178"/>
      <c r="T292" s="179"/>
      <c r="AT292" s="174" t="s">
        <v>247</v>
      </c>
      <c r="AU292" s="174" t="s">
        <v>83</v>
      </c>
      <c r="AV292" s="15" t="s">
        <v>258</v>
      </c>
      <c r="AW292" s="15" t="s">
        <v>30</v>
      </c>
      <c r="AX292" s="15" t="s">
        <v>81</v>
      </c>
      <c r="AY292" s="174" t="s">
        <v>236</v>
      </c>
    </row>
    <row r="293" spans="2:65" s="1" customFormat="1" ht="33" customHeight="1">
      <c r="B293" s="133"/>
      <c r="C293" s="134" t="s">
        <v>696</v>
      </c>
      <c r="D293" s="134" t="s">
        <v>239</v>
      </c>
      <c r="E293" s="135" t="s">
        <v>956</v>
      </c>
      <c r="F293" s="136" t="s">
        <v>957</v>
      </c>
      <c r="G293" s="137" t="s">
        <v>424</v>
      </c>
      <c r="H293" s="138">
        <v>2.6549999999999998</v>
      </c>
      <c r="I293" s="139"/>
      <c r="J293" s="140">
        <f>ROUND(I293*H293,2)</f>
        <v>0</v>
      </c>
      <c r="K293" s="136" t="s">
        <v>243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1538</v>
      </c>
    </row>
    <row r="294" spans="2:65" s="1" customFormat="1" ht="29.25">
      <c r="B294" s="33"/>
      <c r="D294" s="147" t="s">
        <v>246</v>
      </c>
      <c r="F294" s="148" t="s">
        <v>959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1533</v>
      </c>
      <c r="H295" s="154">
        <v>2.6549999999999998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81</v>
      </c>
      <c r="AY295" s="152" t="s">
        <v>236</v>
      </c>
    </row>
    <row r="296" spans="2:65" s="1" customFormat="1" ht="37.9" customHeight="1">
      <c r="B296" s="133"/>
      <c r="C296" s="134" t="s">
        <v>703</v>
      </c>
      <c r="D296" s="134" t="s">
        <v>239</v>
      </c>
      <c r="E296" s="135" t="s">
        <v>1368</v>
      </c>
      <c r="F296" s="136" t="s">
        <v>1369</v>
      </c>
      <c r="G296" s="137" t="s">
        <v>424</v>
      </c>
      <c r="H296" s="138">
        <v>10.8</v>
      </c>
      <c r="I296" s="139"/>
      <c r="J296" s="140">
        <f>ROUND(I296*H296,2)</f>
        <v>0</v>
      </c>
      <c r="K296" s="136" t="s">
        <v>243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258</v>
      </c>
      <c r="AT296" s="145" t="s">
        <v>239</v>
      </c>
      <c r="AU296" s="145" t="s">
        <v>83</v>
      </c>
      <c r="AY296" s="18" t="s">
        <v>236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258</v>
      </c>
      <c r="BM296" s="145" t="s">
        <v>1539</v>
      </c>
    </row>
    <row r="297" spans="2:65" s="1" customFormat="1" ht="29.25">
      <c r="B297" s="33"/>
      <c r="D297" s="147" t="s">
        <v>246</v>
      </c>
      <c r="F297" s="148" t="s">
        <v>1371</v>
      </c>
      <c r="I297" s="149"/>
      <c r="L297" s="33"/>
      <c r="M297" s="150"/>
      <c r="T297" s="57"/>
      <c r="AT297" s="18" t="s">
        <v>246</v>
      </c>
      <c r="AU297" s="18" t="s">
        <v>83</v>
      </c>
    </row>
    <row r="298" spans="2:65" s="12" customFormat="1" ht="22.5">
      <c r="B298" s="151"/>
      <c r="D298" s="147" t="s">
        <v>247</v>
      </c>
      <c r="E298" s="152" t="s">
        <v>1</v>
      </c>
      <c r="F298" s="153" t="s">
        <v>1532</v>
      </c>
      <c r="H298" s="154">
        <v>10.8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81</v>
      </c>
      <c r="AY298" s="152" t="s">
        <v>236</v>
      </c>
    </row>
    <row r="299" spans="2:65" s="1" customFormat="1" ht="44.25" customHeight="1">
      <c r="B299" s="133"/>
      <c r="C299" s="134" t="s">
        <v>709</v>
      </c>
      <c r="D299" s="134" t="s">
        <v>239</v>
      </c>
      <c r="E299" s="135" t="s">
        <v>1372</v>
      </c>
      <c r="F299" s="136" t="s">
        <v>1373</v>
      </c>
      <c r="G299" s="137" t="s">
        <v>424</v>
      </c>
      <c r="H299" s="138">
        <v>10.125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1540</v>
      </c>
    </row>
    <row r="300" spans="2:65" s="1" customFormat="1" ht="29.25">
      <c r="B300" s="33"/>
      <c r="D300" s="147" t="s">
        <v>246</v>
      </c>
      <c r="F300" s="148" t="s">
        <v>578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 ht="22.5">
      <c r="B301" s="151"/>
      <c r="D301" s="147" t="s">
        <v>247</v>
      </c>
      <c r="E301" s="152" t="s">
        <v>1</v>
      </c>
      <c r="F301" s="153" t="s">
        <v>1531</v>
      </c>
      <c r="H301" s="154">
        <v>10.125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236</v>
      </c>
    </row>
    <row r="302" spans="2:65" s="11" customFormat="1" ht="22.9" customHeight="1">
      <c r="B302" s="121"/>
      <c r="D302" s="122" t="s">
        <v>72</v>
      </c>
      <c r="E302" s="131" t="s">
        <v>965</v>
      </c>
      <c r="F302" s="131" t="s">
        <v>966</v>
      </c>
      <c r="I302" s="124"/>
      <c r="J302" s="132">
        <f>BK302</f>
        <v>0</v>
      </c>
      <c r="L302" s="121"/>
      <c r="M302" s="126"/>
      <c r="P302" s="127">
        <f>SUM(P303:P304)</f>
        <v>0</v>
      </c>
      <c r="R302" s="127">
        <f>SUM(R303:R304)</f>
        <v>0</v>
      </c>
      <c r="T302" s="128">
        <f>SUM(T303:T304)</f>
        <v>0</v>
      </c>
      <c r="AR302" s="122" t="s">
        <v>81</v>
      </c>
      <c r="AT302" s="129" t="s">
        <v>72</v>
      </c>
      <c r="AU302" s="129" t="s">
        <v>81</v>
      </c>
      <c r="AY302" s="122" t="s">
        <v>236</v>
      </c>
      <c r="BK302" s="130">
        <f>SUM(BK303:BK304)</f>
        <v>0</v>
      </c>
    </row>
    <row r="303" spans="2:65" s="1" customFormat="1" ht="24.2" customHeight="1">
      <c r="B303" s="133"/>
      <c r="C303" s="134" t="s">
        <v>714</v>
      </c>
      <c r="D303" s="134" t="s">
        <v>239</v>
      </c>
      <c r="E303" s="135" t="s">
        <v>968</v>
      </c>
      <c r="F303" s="136" t="s">
        <v>969</v>
      </c>
      <c r="G303" s="137" t="s">
        <v>424</v>
      </c>
      <c r="H303" s="138">
        <v>129.39500000000001</v>
      </c>
      <c r="I303" s="139"/>
      <c r="J303" s="140">
        <f>ROUND(I303*H303,2)</f>
        <v>0</v>
      </c>
      <c r="K303" s="136" t="s">
        <v>243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1541</v>
      </c>
    </row>
    <row r="304" spans="2:65" s="1" customFormat="1" ht="19.5">
      <c r="B304" s="33"/>
      <c r="D304" s="147" t="s">
        <v>246</v>
      </c>
      <c r="F304" s="148" t="s">
        <v>971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246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1:K304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6"/>
  <sheetViews>
    <sheetView showGridLines="0" topLeftCell="A17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101</v>
      </c>
      <c r="AZ2" s="193" t="s">
        <v>1542</v>
      </c>
      <c r="BA2" s="193" t="s">
        <v>1543</v>
      </c>
      <c r="BB2" s="193" t="s">
        <v>1</v>
      </c>
      <c r="BC2" s="193" t="s">
        <v>1544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447</v>
      </c>
      <c r="BA3" s="193" t="s">
        <v>1545</v>
      </c>
      <c r="BB3" s="193" t="s">
        <v>1</v>
      </c>
      <c r="BC3" s="193" t="s">
        <v>1546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452</v>
      </c>
      <c r="BA4" s="193" t="s">
        <v>1547</v>
      </c>
      <c r="BB4" s="193" t="s">
        <v>1</v>
      </c>
      <c r="BC4" s="193" t="s">
        <v>1548</v>
      </c>
      <c r="BD4" s="193" t="s">
        <v>83</v>
      </c>
    </row>
    <row r="5" spans="2:56" ht="6.95" customHeight="1">
      <c r="B5" s="21"/>
      <c r="L5" s="21"/>
      <c r="AZ5" s="193" t="s">
        <v>1549</v>
      </c>
      <c r="BA5" s="193" t="s">
        <v>1550</v>
      </c>
      <c r="BB5" s="193" t="s">
        <v>1</v>
      </c>
      <c r="BC5" s="193" t="s">
        <v>1551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53" t="s">
        <v>1552</v>
      </c>
      <c r="F9" s="258"/>
      <c r="G9" s="258"/>
      <c r="H9" s="25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ROUND((SUM(BE123:BE295)),  2)</f>
        <v>0</v>
      </c>
      <c r="I33" s="93">
        <v>0.21</v>
      </c>
      <c r="J33" s="92">
        <f>ROUND(((SUM(BE123:BE295))*I33),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ROUND((SUM(BF123:BF295)),  2)</f>
        <v>0</v>
      </c>
      <c r="I34" s="93">
        <v>0.15</v>
      </c>
      <c r="J34" s="92">
        <f>ROUND(((SUM(BF123:BF295))*I34),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ROUND((SUM(BG123:BG295)),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ROUND((SUM(BH123:BH295)),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ROUND((SUM(BI123:BI295)),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105 - Odvodnění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J123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customHeight="1">
      <c r="B99" s="109"/>
      <c r="D99" s="110" t="s">
        <v>1553</v>
      </c>
      <c r="E99" s="111"/>
      <c r="F99" s="111"/>
      <c r="G99" s="111"/>
      <c r="H99" s="111"/>
      <c r="I99" s="111"/>
      <c r="J99" s="112">
        <f>J166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J289</f>
        <v>0</v>
      </c>
      <c r="L101" s="109"/>
    </row>
    <row r="102" spans="2:12" s="8" customFormat="1" ht="24.95" customHeight="1">
      <c r="B102" s="105"/>
      <c r="D102" s="106" t="s">
        <v>212</v>
      </c>
      <c r="E102" s="107"/>
      <c r="F102" s="107"/>
      <c r="G102" s="107"/>
      <c r="H102" s="107"/>
      <c r="I102" s="107"/>
      <c r="J102" s="108">
        <f>J292</f>
        <v>0</v>
      </c>
      <c r="L102" s="105"/>
    </row>
    <row r="103" spans="2:12" s="9" customFormat="1" ht="19.899999999999999" customHeight="1">
      <c r="B103" s="109"/>
      <c r="D103" s="110" t="s">
        <v>216</v>
      </c>
      <c r="E103" s="111"/>
      <c r="F103" s="111"/>
      <c r="G103" s="111"/>
      <c r="H103" s="111"/>
      <c r="I103" s="111"/>
      <c r="J103" s="112">
        <f>J293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221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56" t="str">
        <f>E7</f>
        <v>Rekonstrukce Údolní od Husovy po Úvoz</v>
      </c>
      <c r="F113" s="257"/>
      <c r="G113" s="257"/>
      <c r="H113" s="257"/>
      <c r="L113" s="33"/>
    </row>
    <row r="114" spans="2:65" s="1" customFormat="1" ht="12" customHeight="1">
      <c r="B114" s="33"/>
      <c r="C114" s="28" t="s">
        <v>205</v>
      </c>
      <c r="L114" s="33"/>
    </row>
    <row r="115" spans="2:65" s="1" customFormat="1" ht="16.5" customHeight="1">
      <c r="B115" s="33"/>
      <c r="E115" s="253" t="str">
        <f>E9</f>
        <v>SO 105 - Odvodnění</v>
      </c>
      <c r="F115" s="258"/>
      <c r="G115" s="258"/>
      <c r="H115" s="258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 xml:space="preserve"> 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 xml:space="preserve"> 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222</v>
      </c>
      <c r="D122" s="115" t="s">
        <v>58</v>
      </c>
      <c r="E122" s="115" t="s">
        <v>54</v>
      </c>
      <c r="F122" s="115" t="s">
        <v>55</v>
      </c>
      <c r="G122" s="115" t="s">
        <v>223</v>
      </c>
      <c r="H122" s="115" t="s">
        <v>224</v>
      </c>
      <c r="I122" s="115" t="s">
        <v>225</v>
      </c>
      <c r="J122" s="115" t="s">
        <v>209</v>
      </c>
      <c r="K122" s="116" t="s">
        <v>226</v>
      </c>
      <c r="L122" s="113"/>
      <c r="M122" s="60" t="s">
        <v>1</v>
      </c>
      <c r="N122" s="61" t="s">
        <v>37</v>
      </c>
      <c r="O122" s="61" t="s">
        <v>227</v>
      </c>
      <c r="P122" s="61" t="s">
        <v>228</v>
      </c>
      <c r="Q122" s="61" t="s">
        <v>229</v>
      </c>
      <c r="R122" s="61" t="s">
        <v>230</v>
      </c>
      <c r="S122" s="61" t="s">
        <v>231</v>
      </c>
      <c r="T122" s="62" t="s">
        <v>232</v>
      </c>
    </row>
    <row r="123" spans="2:65" s="1" customFormat="1" ht="22.9" customHeight="1">
      <c r="B123" s="33"/>
      <c r="C123" s="65" t="s">
        <v>233</v>
      </c>
      <c r="J123" s="117">
        <f>BK123</f>
        <v>0</v>
      </c>
      <c r="L123" s="33"/>
      <c r="M123" s="63"/>
      <c r="N123" s="54"/>
      <c r="O123" s="54"/>
      <c r="P123" s="118">
        <f>P124+P292</f>
        <v>0</v>
      </c>
      <c r="Q123" s="54"/>
      <c r="R123" s="118">
        <f>R124+R292</f>
        <v>110.85880500000003</v>
      </c>
      <c r="S123" s="54"/>
      <c r="T123" s="119">
        <f>T124+T292</f>
        <v>1.0999999999999999</v>
      </c>
      <c r="AT123" s="18" t="s">
        <v>72</v>
      </c>
      <c r="AU123" s="18" t="s">
        <v>211</v>
      </c>
      <c r="BK123" s="120">
        <f>BK124+BK292</f>
        <v>0</v>
      </c>
    </row>
    <row r="124" spans="2:65" s="11" customFormat="1" ht="25.9" customHeight="1">
      <c r="B124" s="121"/>
      <c r="D124" s="122" t="s">
        <v>72</v>
      </c>
      <c r="E124" s="123" t="s">
        <v>356</v>
      </c>
      <c r="F124" s="123" t="s">
        <v>357</v>
      </c>
      <c r="I124" s="124"/>
      <c r="J124" s="125">
        <f>BK124</f>
        <v>0</v>
      </c>
      <c r="L124" s="121"/>
      <c r="M124" s="126"/>
      <c r="P124" s="127">
        <f>P125+P166+P179+P289</f>
        <v>0</v>
      </c>
      <c r="R124" s="127">
        <f>R125+R166+R179+R289</f>
        <v>110.85880500000003</v>
      </c>
      <c r="T124" s="128">
        <f>T125+T166+T179+T289</f>
        <v>1.0999999999999999</v>
      </c>
      <c r="AR124" s="122" t="s">
        <v>81</v>
      </c>
      <c r="AT124" s="129" t="s">
        <v>72</v>
      </c>
      <c r="AU124" s="129" t="s">
        <v>73</v>
      </c>
      <c r="AY124" s="122" t="s">
        <v>236</v>
      </c>
      <c r="BK124" s="130">
        <f>BK125+BK166+BK179+BK289</f>
        <v>0</v>
      </c>
    </row>
    <row r="125" spans="2:65" s="11" customFormat="1" ht="22.9" customHeight="1">
      <c r="B125" s="121"/>
      <c r="D125" s="122" t="s">
        <v>72</v>
      </c>
      <c r="E125" s="131" t="s">
        <v>81</v>
      </c>
      <c r="F125" s="131" t="s">
        <v>358</v>
      </c>
      <c r="I125" s="124"/>
      <c r="J125" s="132">
        <f>BK125</f>
        <v>0</v>
      </c>
      <c r="L125" s="121"/>
      <c r="M125" s="126"/>
      <c r="P125" s="127">
        <f>SUM(P126:P165)</f>
        <v>0</v>
      </c>
      <c r="R125" s="127">
        <f>SUM(R126:R165)</f>
        <v>2.1955499999999999</v>
      </c>
      <c r="T125" s="128">
        <f>SUM(T126:T165)</f>
        <v>0</v>
      </c>
      <c r="AR125" s="122" t="s">
        <v>81</v>
      </c>
      <c r="AT125" s="129" t="s">
        <v>72</v>
      </c>
      <c r="AU125" s="129" t="s">
        <v>81</v>
      </c>
      <c r="AY125" s="122" t="s">
        <v>236</v>
      </c>
      <c r="BK125" s="130">
        <f>SUM(BK126:BK165)</f>
        <v>0</v>
      </c>
    </row>
    <row r="126" spans="2:65" s="1" customFormat="1" ht="33" customHeight="1">
      <c r="B126" s="133"/>
      <c r="C126" s="134" t="s">
        <v>81</v>
      </c>
      <c r="D126" s="134" t="s">
        <v>239</v>
      </c>
      <c r="E126" s="135" t="s">
        <v>1554</v>
      </c>
      <c r="F126" s="136" t="s">
        <v>1555</v>
      </c>
      <c r="G126" s="137" t="s">
        <v>539</v>
      </c>
      <c r="H126" s="138">
        <v>378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1556</v>
      </c>
    </row>
    <row r="127" spans="2:65" s="1" customFormat="1" ht="29.25">
      <c r="B127" s="33"/>
      <c r="D127" s="147" t="s">
        <v>246</v>
      </c>
      <c r="F127" s="148" t="s">
        <v>1557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2" customFormat="1" ht="11.25">
      <c r="B128" s="151"/>
      <c r="D128" s="147" t="s">
        <v>247</v>
      </c>
      <c r="E128" s="152" t="s">
        <v>1542</v>
      </c>
      <c r="F128" s="153" t="s">
        <v>1558</v>
      </c>
      <c r="H128" s="154">
        <v>378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236</v>
      </c>
    </row>
    <row r="129" spans="2:65" s="1" customFormat="1" ht="33" customHeight="1">
      <c r="B129" s="133"/>
      <c r="C129" s="134" t="s">
        <v>83</v>
      </c>
      <c r="D129" s="134" t="s">
        <v>239</v>
      </c>
      <c r="E129" s="135" t="s">
        <v>1559</v>
      </c>
      <c r="F129" s="136" t="s">
        <v>1560</v>
      </c>
      <c r="G129" s="137" t="s">
        <v>539</v>
      </c>
      <c r="H129" s="138">
        <v>792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1561</v>
      </c>
    </row>
    <row r="130" spans="2:65" s="1" customFormat="1" ht="29.25">
      <c r="B130" s="33"/>
      <c r="D130" s="147" t="s">
        <v>246</v>
      </c>
      <c r="F130" s="148" t="s">
        <v>1562</v>
      </c>
      <c r="I130" s="149"/>
      <c r="L130" s="33"/>
      <c r="M130" s="150"/>
      <c r="T130" s="57"/>
      <c r="AT130" s="18" t="s">
        <v>246</v>
      </c>
      <c r="AU130" s="18" t="s">
        <v>83</v>
      </c>
    </row>
    <row r="131" spans="2:65" s="12" customFormat="1" ht="11.25">
      <c r="B131" s="151"/>
      <c r="D131" s="147" t="s">
        <v>247</v>
      </c>
      <c r="E131" s="152" t="s">
        <v>447</v>
      </c>
      <c r="F131" s="153" t="s">
        <v>1563</v>
      </c>
      <c r="H131" s="154">
        <v>792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24.2" customHeight="1">
      <c r="B132" s="133"/>
      <c r="C132" s="134" t="s">
        <v>253</v>
      </c>
      <c r="D132" s="134" t="s">
        <v>239</v>
      </c>
      <c r="E132" s="135" t="s">
        <v>1564</v>
      </c>
      <c r="F132" s="136" t="s">
        <v>1565</v>
      </c>
      <c r="G132" s="137" t="s">
        <v>467</v>
      </c>
      <c r="H132" s="138">
        <v>2583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8.4999999999999995E-4</v>
      </c>
      <c r="R132" s="143">
        <f>Q132*H132</f>
        <v>2.1955499999999999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1566</v>
      </c>
    </row>
    <row r="133" spans="2:65" s="1" customFormat="1" ht="19.5">
      <c r="B133" s="33"/>
      <c r="D133" s="147" t="s">
        <v>246</v>
      </c>
      <c r="F133" s="148" t="s">
        <v>1567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1568</v>
      </c>
      <c r="H134" s="154">
        <v>1780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1569</v>
      </c>
      <c r="H135" s="154">
        <v>803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2583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258</v>
      </c>
      <c r="D137" s="134" t="s">
        <v>239</v>
      </c>
      <c r="E137" s="135" t="s">
        <v>1570</v>
      </c>
      <c r="F137" s="136" t="s">
        <v>1571</v>
      </c>
      <c r="G137" s="137" t="s">
        <v>467</v>
      </c>
      <c r="H137" s="138">
        <v>2583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1572</v>
      </c>
    </row>
    <row r="138" spans="2:65" s="1" customFormat="1" ht="29.25">
      <c r="B138" s="33"/>
      <c r="D138" s="147" t="s">
        <v>246</v>
      </c>
      <c r="F138" s="148" t="s">
        <v>1573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37.9" customHeight="1">
      <c r="B139" s="133"/>
      <c r="C139" s="134" t="s">
        <v>235</v>
      </c>
      <c r="D139" s="134" t="s">
        <v>239</v>
      </c>
      <c r="E139" s="135" t="s">
        <v>1574</v>
      </c>
      <c r="F139" s="136" t="s">
        <v>1575</v>
      </c>
      <c r="G139" s="137" t="s">
        <v>539</v>
      </c>
      <c r="H139" s="138">
        <v>890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1576</v>
      </c>
    </row>
    <row r="140" spans="2:65" s="1" customFormat="1" ht="39">
      <c r="B140" s="33"/>
      <c r="D140" s="147" t="s">
        <v>246</v>
      </c>
      <c r="F140" s="148" t="s">
        <v>1577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22.5">
      <c r="B141" s="151"/>
      <c r="D141" s="147" t="s">
        <v>247</v>
      </c>
      <c r="E141" s="152" t="s">
        <v>1</v>
      </c>
      <c r="F141" s="153" t="s">
        <v>1578</v>
      </c>
      <c r="H141" s="154">
        <v>890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" customFormat="1" ht="37.9" customHeight="1">
      <c r="B142" s="133"/>
      <c r="C142" s="134" t="s">
        <v>265</v>
      </c>
      <c r="D142" s="134" t="s">
        <v>239</v>
      </c>
      <c r="E142" s="135" t="s">
        <v>559</v>
      </c>
      <c r="F142" s="136" t="s">
        <v>560</v>
      </c>
      <c r="G142" s="137" t="s">
        <v>539</v>
      </c>
      <c r="H142" s="138">
        <v>1170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1579</v>
      </c>
    </row>
    <row r="143" spans="2:65" s="1" customFormat="1" ht="39">
      <c r="B143" s="33"/>
      <c r="D143" s="147" t="s">
        <v>246</v>
      </c>
      <c r="F143" s="148" t="s">
        <v>562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 ht="11.25">
      <c r="B144" s="151"/>
      <c r="D144" s="147" t="s">
        <v>247</v>
      </c>
      <c r="E144" s="152" t="s">
        <v>452</v>
      </c>
      <c r="F144" s="153" t="s">
        <v>1580</v>
      </c>
      <c r="H144" s="154">
        <v>1170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" customFormat="1" ht="24.2" customHeight="1">
      <c r="B145" s="133"/>
      <c r="C145" s="134" t="s">
        <v>269</v>
      </c>
      <c r="D145" s="134" t="s">
        <v>239</v>
      </c>
      <c r="E145" s="135" t="s">
        <v>1581</v>
      </c>
      <c r="F145" s="136" t="s">
        <v>1582</v>
      </c>
      <c r="G145" s="137" t="s">
        <v>539</v>
      </c>
      <c r="H145" s="138">
        <v>890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1583</v>
      </c>
    </row>
    <row r="146" spans="2:65" s="1" customFormat="1" ht="29.25">
      <c r="B146" s="33"/>
      <c r="D146" s="147" t="s">
        <v>246</v>
      </c>
      <c r="F146" s="148" t="s">
        <v>1584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1585</v>
      </c>
      <c r="H147" s="154">
        <v>890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236</v>
      </c>
    </row>
    <row r="148" spans="2:65" s="1" customFormat="1" ht="33" customHeight="1">
      <c r="B148" s="133"/>
      <c r="C148" s="134" t="s">
        <v>273</v>
      </c>
      <c r="D148" s="134" t="s">
        <v>239</v>
      </c>
      <c r="E148" s="135" t="s">
        <v>575</v>
      </c>
      <c r="F148" s="136" t="s">
        <v>576</v>
      </c>
      <c r="G148" s="137" t="s">
        <v>424</v>
      </c>
      <c r="H148" s="138">
        <v>2223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1586</v>
      </c>
    </row>
    <row r="149" spans="2:65" s="1" customFormat="1" ht="29.25">
      <c r="B149" s="33"/>
      <c r="D149" s="147" t="s">
        <v>246</v>
      </c>
      <c r="F149" s="148" t="s">
        <v>578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452</v>
      </c>
      <c r="H150" s="154">
        <v>1170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2" customFormat="1" ht="11.25">
      <c r="B151" s="151"/>
      <c r="D151" s="147" t="s">
        <v>247</v>
      </c>
      <c r="F151" s="153" t="s">
        <v>1587</v>
      </c>
      <c r="H151" s="154">
        <v>2223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</v>
      </c>
      <c r="AX151" s="12" t="s">
        <v>81</v>
      </c>
      <c r="AY151" s="152" t="s">
        <v>236</v>
      </c>
    </row>
    <row r="152" spans="2:65" s="1" customFormat="1" ht="16.5" customHeight="1">
      <c r="B152" s="133"/>
      <c r="C152" s="134" t="s">
        <v>280</v>
      </c>
      <c r="D152" s="134" t="s">
        <v>239</v>
      </c>
      <c r="E152" s="135" t="s">
        <v>584</v>
      </c>
      <c r="F152" s="136" t="s">
        <v>585</v>
      </c>
      <c r="G152" s="137" t="s">
        <v>539</v>
      </c>
      <c r="H152" s="138">
        <v>1170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1588</v>
      </c>
    </row>
    <row r="153" spans="2:65" s="1" customFormat="1" ht="19.5">
      <c r="B153" s="33"/>
      <c r="D153" s="147" t="s">
        <v>246</v>
      </c>
      <c r="F153" s="148" t="s">
        <v>587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 ht="11.25">
      <c r="B154" s="151"/>
      <c r="D154" s="147" t="s">
        <v>247</v>
      </c>
      <c r="E154" s="152" t="s">
        <v>1</v>
      </c>
      <c r="F154" s="153" t="s">
        <v>452</v>
      </c>
      <c r="H154" s="154">
        <v>1170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236</v>
      </c>
    </row>
    <row r="155" spans="2:65" s="1" customFormat="1" ht="24.2" customHeight="1">
      <c r="B155" s="133"/>
      <c r="C155" s="134" t="s">
        <v>286</v>
      </c>
      <c r="D155" s="134" t="s">
        <v>239</v>
      </c>
      <c r="E155" s="135" t="s">
        <v>1589</v>
      </c>
      <c r="F155" s="136" t="s">
        <v>1590</v>
      </c>
      <c r="G155" s="137" t="s">
        <v>539</v>
      </c>
      <c r="H155" s="138">
        <v>890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1591</v>
      </c>
    </row>
    <row r="156" spans="2:65" s="1" customFormat="1" ht="29.25">
      <c r="B156" s="33"/>
      <c r="D156" s="147" t="s">
        <v>246</v>
      </c>
      <c r="F156" s="148" t="s">
        <v>1592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 ht="11.25">
      <c r="B157" s="167"/>
      <c r="D157" s="147" t="s">
        <v>247</v>
      </c>
      <c r="E157" s="168" t="s">
        <v>1</v>
      </c>
      <c r="F157" s="169" t="s">
        <v>1593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4" customFormat="1" ht="22.5">
      <c r="B158" s="167"/>
      <c r="D158" s="147" t="s">
        <v>247</v>
      </c>
      <c r="E158" s="168" t="s">
        <v>1</v>
      </c>
      <c r="F158" s="169" t="s">
        <v>1594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1595</v>
      </c>
      <c r="H159" s="154">
        <v>335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 ht="11.25">
      <c r="B160" s="151"/>
      <c r="D160" s="147" t="s">
        <v>247</v>
      </c>
      <c r="E160" s="152" t="s">
        <v>1</v>
      </c>
      <c r="F160" s="153" t="s">
        <v>1596</v>
      </c>
      <c r="H160" s="154">
        <v>555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 ht="11.25">
      <c r="B161" s="173"/>
      <c r="D161" s="147" t="s">
        <v>247</v>
      </c>
      <c r="E161" s="174" t="s">
        <v>1549</v>
      </c>
      <c r="F161" s="175" t="s">
        <v>344</v>
      </c>
      <c r="H161" s="176">
        <v>890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16.5" customHeight="1">
      <c r="B162" s="133"/>
      <c r="C162" s="180" t="s">
        <v>291</v>
      </c>
      <c r="D162" s="180" t="s">
        <v>333</v>
      </c>
      <c r="E162" s="181" t="s">
        <v>1597</v>
      </c>
      <c r="F162" s="182" t="s">
        <v>1598</v>
      </c>
      <c r="G162" s="183" t="s">
        <v>424</v>
      </c>
      <c r="H162" s="184">
        <v>1780</v>
      </c>
      <c r="I162" s="185"/>
      <c r="J162" s="186">
        <f>ROUND(I162*H162,2)</f>
        <v>0</v>
      </c>
      <c r="K162" s="182" t="s">
        <v>243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273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1599</v>
      </c>
    </row>
    <row r="163" spans="2:65" s="1" customFormat="1" ht="11.25">
      <c r="B163" s="33"/>
      <c r="D163" s="147" t="s">
        <v>246</v>
      </c>
      <c r="F163" s="148" t="s">
        <v>1600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 ht="11.25">
      <c r="B164" s="151"/>
      <c r="D164" s="147" t="s">
        <v>247</v>
      </c>
      <c r="E164" s="152" t="s">
        <v>1</v>
      </c>
      <c r="F164" s="153" t="s">
        <v>1549</v>
      </c>
      <c r="H164" s="154">
        <v>890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2" customFormat="1" ht="11.25">
      <c r="B165" s="151"/>
      <c r="D165" s="147" t="s">
        <v>247</v>
      </c>
      <c r="F165" s="153" t="s">
        <v>1601</v>
      </c>
      <c r="H165" s="154">
        <v>1780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</v>
      </c>
      <c r="AX165" s="12" t="s">
        <v>81</v>
      </c>
      <c r="AY165" s="152" t="s">
        <v>236</v>
      </c>
    </row>
    <row r="166" spans="2:65" s="11" customFormat="1" ht="22.9" customHeight="1">
      <c r="B166" s="121"/>
      <c r="D166" s="122" t="s">
        <v>72</v>
      </c>
      <c r="E166" s="131" t="s">
        <v>258</v>
      </c>
      <c r="F166" s="131" t="s">
        <v>1602</v>
      </c>
      <c r="I166" s="124"/>
      <c r="J166" s="132">
        <f>BK166</f>
        <v>0</v>
      </c>
      <c r="L166" s="121"/>
      <c r="M166" s="126"/>
      <c r="P166" s="127">
        <f>SUM(P167:P178)</f>
        <v>0</v>
      </c>
      <c r="R166" s="127">
        <f>SUM(R167:R178)</f>
        <v>0</v>
      </c>
      <c r="T166" s="128">
        <f>SUM(T167:T178)</f>
        <v>0</v>
      </c>
      <c r="AR166" s="122" t="s">
        <v>81</v>
      </c>
      <c r="AT166" s="129" t="s">
        <v>72</v>
      </c>
      <c r="AU166" s="129" t="s">
        <v>81</v>
      </c>
      <c r="AY166" s="122" t="s">
        <v>236</v>
      </c>
      <c r="BK166" s="130">
        <f>SUM(BK167:BK178)</f>
        <v>0</v>
      </c>
    </row>
    <row r="167" spans="2:65" s="1" customFormat="1" ht="16.5" customHeight="1">
      <c r="B167" s="133"/>
      <c r="C167" s="134" t="s">
        <v>295</v>
      </c>
      <c r="D167" s="134" t="s">
        <v>239</v>
      </c>
      <c r="E167" s="135" t="s">
        <v>1603</v>
      </c>
      <c r="F167" s="136" t="s">
        <v>1604</v>
      </c>
      <c r="G167" s="137" t="s">
        <v>539</v>
      </c>
      <c r="H167" s="138">
        <v>47.8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1605</v>
      </c>
    </row>
    <row r="168" spans="2:65" s="1" customFormat="1" ht="19.5">
      <c r="B168" s="33"/>
      <c r="D168" s="147" t="s">
        <v>246</v>
      </c>
      <c r="F168" s="148" t="s">
        <v>1606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 ht="11.25">
      <c r="B169" s="167"/>
      <c r="D169" s="147" t="s">
        <v>247</v>
      </c>
      <c r="E169" s="168" t="s">
        <v>1</v>
      </c>
      <c r="F169" s="169" t="s">
        <v>1593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1607</v>
      </c>
      <c r="H170" s="154">
        <v>17.3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1608</v>
      </c>
      <c r="H171" s="154">
        <v>30.5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47.8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33" customHeight="1">
      <c r="B173" s="133"/>
      <c r="C173" s="134" t="s">
        <v>300</v>
      </c>
      <c r="D173" s="134" t="s">
        <v>239</v>
      </c>
      <c r="E173" s="135" t="s">
        <v>1609</v>
      </c>
      <c r="F173" s="136" t="s">
        <v>1610</v>
      </c>
      <c r="G173" s="137" t="s">
        <v>539</v>
      </c>
      <c r="H173" s="138">
        <v>120.52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1611</v>
      </c>
    </row>
    <row r="174" spans="2:65" s="1" customFormat="1" ht="29.25">
      <c r="B174" s="33"/>
      <c r="D174" s="147" t="s">
        <v>246</v>
      </c>
      <c r="F174" s="148" t="s">
        <v>1612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4" customFormat="1" ht="11.25">
      <c r="B175" s="167"/>
      <c r="D175" s="147" t="s">
        <v>247</v>
      </c>
      <c r="E175" s="168" t="s">
        <v>1</v>
      </c>
      <c r="F175" s="169" t="s">
        <v>1593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 ht="11.25">
      <c r="B176" s="151"/>
      <c r="D176" s="147" t="s">
        <v>247</v>
      </c>
      <c r="E176" s="152" t="s">
        <v>1</v>
      </c>
      <c r="F176" s="153" t="s">
        <v>1613</v>
      </c>
      <c r="H176" s="154">
        <v>11.52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1614</v>
      </c>
      <c r="H177" s="154">
        <v>109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 ht="11.25">
      <c r="B178" s="173"/>
      <c r="D178" s="147" t="s">
        <v>247</v>
      </c>
      <c r="E178" s="174" t="s">
        <v>1</v>
      </c>
      <c r="F178" s="175" t="s">
        <v>344</v>
      </c>
      <c r="H178" s="176">
        <v>120.52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1" customFormat="1" ht="22.9" customHeight="1">
      <c r="B179" s="121"/>
      <c r="D179" s="122" t="s">
        <v>72</v>
      </c>
      <c r="E179" s="131" t="s">
        <v>273</v>
      </c>
      <c r="F179" s="131" t="s">
        <v>724</v>
      </c>
      <c r="I179" s="124"/>
      <c r="J179" s="132">
        <f>BK179</f>
        <v>0</v>
      </c>
      <c r="L179" s="121"/>
      <c r="M179" s="126"/>
      <c r="P179" s="127">
        <f>SUM(P180:P288)</f>
        <v>0</v>
      </c>
      <c r="R179" s="127">
        <f>SUM(R180:R288)</f>
        <v>108.66325500000004</v>
      </c>
      <c r="T179" s="128">
        <f>SUM(T180:T288)</f>
        <v>1.0999999999999999</v>
      </c>
      <c r="AR179" s="122" t="s">
        <v>81</v>
      </c>
      <c r="AT179" s="129" t="s">
        <v>72</v>
      </c>
      <c r="AU179" s="129" t="s">
        <v>81</v>
      </c>
      <c r="AY179" s="122" t="s">
        <v>236</v>
      </c>
      <c r="BK179" s="130">
        <f>SUM(BK180:BK288)</f>
        <v>0</v>
      </c>
    </row>
    <row r="180" spans="2:65" s="1" customFormat="1" ht="33" customHeight="1">
      <c r="B180" s="133"/>
      <c r="C180" s="134" t="s">
        <v>306</v>
      </c>
      <c r="D180" s="134" t="s">
        <v>239</v>
      </c>
      <c r="E180" s="135" t="s">
        <v>1615</v>
      </c>
      <c r="F180" s="136" t="s">
        <v>1616</v>
      </c>
      <c r="G180" s="137" t="s">
        <v>528</v>
      </c>
      <c r="H180" s="138">
        <v>295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3.0000000000000001E-5</v>
      </c>
      <c r="R180" s="143">
        <f>Q180*H180</f>
        <v>8.8500000000000002E-3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1617</v>
      </c>
    </row>
    <row r="181" spans="2:65" s="1" customFormat="1" ht="19.5">
      <c r="B181" s="33"/>
      <c r="D181" s="147" t="s">
        <v>246</v>
      </c>
      <c r="F181" s="148" t="s">
        <v>1618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 ht="22.5">
      <c r="B182" s="167"/>
      <c r="D182" s="147" t="s">
        <v>247</v>
      </c>
      <c r="E182" s="168" t="s">
        <v>1</v>
      </c>
      <c r="F182" s="169" t="s">
        <v>1619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1620</v>
      </c>
      <c r="H183" s="154">
        <v>295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236</v>
      </c>
    </row>
    <row r="184" spans="2:65" s="1" customFormat="1" ht="24.2" customHeight="1">
      <c r="B184" s="133"/>
      <c r="C184" s="180" t="s">
        <v>8</v>
      </c>
      <c r="D184" s="180" t="s">
        <v>333</v>
      </c>
      <c r="E184" s="181" t="s">
        <v>1621</v>
      </c>
      <c r="F184" s="182" t="s">
        <v>1622</v>
      </c>
      <c r="G184" s="183" t="s">
        <v>528</v>
      </c>
      <c r="H184" s="184">
        <v>299.42500000000001</v>
      </c>
      <c r="I184" s="185"/>
      <c r="J184" s="186">
        <f>ROUND(I184*H184,2)</f>
        <v>0</v>
      </c>
      <c r="K184" s="182" t="s">
        <v>243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2.4E-2</v>
      </c>
      <c r="R184" s="143">
        <f>Q184*H184</f>
        <v>7.1862000000000004</v>
      </c>
      <c r="S184" s="143">
        <v>0</v>
      </c>
      <c r="T184" s="144">
        <f>S184*H184</f>
        <v>0</v>
      </c>
      <c r="AR184" s="145" t="s">
        <v>273</v>
      </c>
      <c r="AT184" s="145" t="s">
        <v>333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1623</v>
      </c>
    </row>
    <row r="185" spans="2:65" s="1" customFormat="1" ht="11.25">
      <c r="B185" s="33"/>
      <c r="D185" s="147" t="s">
        <v>246</v>
      </c>
      <c r="F185" s="148" t="s">
        <v>1622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 ht="11.25">
      <c r="B186" s="151"/>
      <c r="D186" s="147" t="s">
        <v>247</v>
      </c>
      <c r="F186" s="153" t="s">
        <v>1624</v>
      </c>
      <c r="H186" s="154">
        <v>299.42500000000001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236</v>
      </c>
    </row>
    <row r="187" spans="2:65" s="1" customFormat="1" ht="16.5" customHeight="1">
      <c r="B187" s="133"/>
      <c r="C187" s="180" t="s">
        <v>316</v>
      </c>
      <c r="D187" s="180" t="s">
        <v>333</v>
      </c>
      <c r="E187" s="181" t="s">
        <v>1625</v>
      </c>
      <c r="F187" s="182" t="s">
        <v>1626</v>
      </c>
      <c r="G187" s="183" t="s">
        <v>340</v>
      </c>
      <c r="H187" s="184">
        <v>200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0.02</v>
      </c>
      <c r="R187" s="143">
        <f>Q187*H187</f>
        <v>4</v>
      </c>
      <c r="S187" s="143">
        <v>0</v>
      </c>
      <c r="T187" s="144">
        <f>S187*H187</f>
        <v>0</v>
      </c>
      <c r="AR187" s="145" t="s">
        <v>273</v>
      </c>
      <c r="AT187" s="145" t="s">
        <v>333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1627</v>
      </c>
    </row>
    <row r="188" spans="2:65" s="1" customFormat="1" ht="11.25">
      <c r="B188" s="33"/>
      <c r="D188" s="147" t="s">
        <v>246</v>
      </c>
      <c r="F188" s="148" t="s">
        <v>1626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323</v>
      </c>
      <c r="D189" s="134" t="s">
        <v>239</v>
      </c>
      <c r="E189" s="135" t="s">
        <v>1628</v>
      </c>
      <c r="F189" s="136" t="s">
        <v>1629</v>
      </c>
      <c r="G189" s="137" t="s">
        <v>528</v>
      </c>
      <c r="H189" s="138">
        <v>17</v>
      </c>
      <c r="I189" s="139"/>
      <c r="J189" s="140">
        <f>ROUND(I189*H189,2)</f>
        <v>0</v>
      </c>
      <c r="K189" s="136" t="s">
        <v>243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4.0000000000000003E-5</v>
      </c>
      <c r="R189" s="143">
        <f>Q189*H189</f>
        <v>6.8000000000000005E-4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1630</v>
      </c>
    </row>
    <row r="190" spans="2:65" s="1" customFormat="1" ht="19.5">
      <c r="B190" s="33"/>
      <c r="D190" s="147" t="s">
        <v>246</v>
      </c>
      <c r="F190" s="148" t="s">
        <v>1631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4" customFormat="1" ht="22.5">
      <c r="B191" s="167"/>
      <c r="D191" s="147" t="s">
        <v>247</v>
      </c>
      <c r="E191" s="168" t="s">
        <v>1</v>
      </c>
      <c r="F191" s="169" t="s">
        <v>1619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 ht="11.25">
      <c r="B192" s="151"/>
      <c r="D192" s="147" t="s">
        <v>247</v>
      </c>
      <c r="E192" s="152" t="s">
        <v>1</v>
      </c>
      <c r="F192" s="153" t="s">
        <v>1632</v>
      </c>
      <c r="H192" s="154">
        <v>17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81</v>
      </c>
      <c r="AY192" s="152" t="s">
        <v>236</v>
      </c>
    </row>
    <row r="193" spans="2:65" s="1" customFormat="1" ht="24.2" customHeight="1">
      <c r="B193" s="133"/>
      <c r="C193" s="180" t="s">
        <v>328</v>
      </c>
      <c r="D193" s="180" t="s">
        <v>333</v>
      </c>
      <c r="E193" s="181" t="s">
        <v>1633</v>
      </c>
      <c r="F193" s="182" t="s">
        <v>1634</v>
      </c>
      <c r="G193" s="183" t="s">
        <v>528</v>
      </c>
      <c r="H193" s="184">
        <v>17.254999999999999</v>
      </c>
      <c r="I193" s="185"/>
      <c r="J193" s="186">
        <f>ROUND(I193*H193,2)</f>
        <v>0</v>
      </c>
      <c r="K193" s="182" t="s">
        <v>243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3.6999999999999998E-2</v>
      </c>
      <c r="R193" s="143">
        <f>Q193*H193</f>
        <v>0.63843499999999997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1635</v>
      </c>
    </row>
    <row r="194" spans="2:65" s="1" customFormat="1" ht="11.25">
      <c r="B194" s="33"/>
      <c r="D194" s="147" t="s">
        <v>246</v>
      </c>
      <c r="F194" s="148" t="s">
        <v>1634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 ht="11.25">
      <c r="B195" s="151"/>
      <c r="D195" s="147" t="s">
        <v>247</v>
      </c>
      <c r="F195" s="153" t="s">
        <v>1636</v>
      </c>
      <c r="H195" s="154">
        <v>17.254999999999999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</v>
      </c>
      <c r="AX195" s="12" t="s">
        <v>81</v>
      </c>
      <c r="AY195" s="152" t="s">
        <v>236</v>
      </c>
    </row>
    <row r="196" spans="2:65" s="1" customFormat="1" ht="16.5" customHeight="1">
      <c r="B196" s="133"/>
      <c r="C196" s="180" t="s">
        <v>337</v>
      </c>
      <c r="D196" s="180" t="s">
        <v>333</v>
      </c>
      <c r="E196" s="181" t="s">
        <v>1637</v>
      </c>
      <c r="F196" s="182" t="s">
        <v>1638</v>
      </c>
      <c r="G196" s="183" t="s">
        <v>340</v>
      </c>
      <c r="H196" s="184">
        <v>12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0.02</v>
      </c>
      <c r="R196" s="143">
        <f>Q196*H196</f>
        <v>0.24</v>
      </c>
      <c r="S196" s="143">
        <v>0</v>
      </c>
      <c r="T196" s="144">
        <f>S196*H196</f>
        <v>0</v>
      </c>
      <c r="AR196" s="145" t="s">
        <v>273</v>
      </c>
      <c r="AT196" s="145" t="s">
        <v>333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1639</v>
      </c>
    </row>
    <row r="197" spans="2:65" s="1" customFormat="1" ht="11.25">
      <c r="B197" s="33"/>
      <c r="D197" s="147" t="s">
        <v>246</v>
      </c>
      <c r="F197" s="148" t="s">
        <v>1638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345</v>
      </c>
      <c r="D198" s="134" t="s">
        <v>239</v>
      </c>
      <c r="E198" s="135" t="s">
        <v>1640</v>
      </c>
      <c r="F198" s="136" t="s">
        <v>1641</v>
      </c>
      <c r="G198" s="137" t="s">
        <v>340</v>
      </c>
      <c r="H198" s="138">
        <v>26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1.2999999999999999E-4</v>
      </c>
      <c r="R198" s="143">
        <f>Q198*H198</f>
        <v>3.3799999999999998E-3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1642</v>
      </c>
    </row>
    <row r="199" spans="2:65" s="1" customFormat="1" ht="19.5">
      <c r="B199" s="33"/>
      <c r="D199" s="147" t="s">
        <v>246</v>
      </c>
      <c r="F199" s="148" t="s">
        <v>1643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 ht="11.25">
      <c r="B200" s="167"/>
      <c r="D200" s="147" t="s">
        <v>247</v>
      </c>
      <c r="E200" s="168" t="s">
        <v>1</v>
      </c>
      <c r="F200" s="169" t="s">
        <v>1644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1645</v>
      </c>
      <c r="H201" s="154">
        <v>26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37.9" customHeight="1">
      <c r="B202" s="133"/>
      <c r="C202" s="180" t="s">
        <v>7</v>
      </c>
      <c r="D202" s="180" t="s">
        <v>333</v>
      </c>
      <c r="E202" s="181" t="s">
        <v>1646</v>
      </c>
      <c r="F202" s="182" t="s">
        <v>1647</v>
      </c>
      <c r="G202" s="183" t="s">
        <v>340</v>
      </c>
      <c r="H202" s="184">
        <v>26.39</v>
      </c>
      <c r="I202" s="185"/>
      <c r="J202" s="186">
        <f>ROUND(I202*H202,2)</f>
        <v>0</v>
      </c>
      <c r="K202" s="182" t="s">
        <v>243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0.02</v>
      </c>
      <c r="R202" s="143">
        <f>Q202*H202</f>
        <v>0.52780000000000005</v>
      </c>
      <c r="S202" s="143">
        <v>0</v>
      </c>
      <c r="T202" s="144">
        <f>S202*H202</f>
        <v>0</v>
      </c>
      <c r="AR202" s="145" t="s">
        <v>273</v>
      </c>
      <c r="AT202" s="145" t="s">
        <v>333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1648</v>
      </c>
    </row>
    <row r="203" spans="2:65" s="1" customFormat="1" ht="19.5">
      <c r="B203" s="33"/>
      <c r="D203" s="147" t="s">
        <v>246</v>
      </c>
      <c r="F203" s="148" t="s">
        <v>1647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2" customFormat="1" ht="11.25">
      <c r="B204" s="151"/>
      <c r="D204" s="147" t="s">
        <v>247</v>
      </c>
      <c r="F204" s="153" t="s">
        <v>1649</v>
      </c>
      <c r="H204" s="154">
        <v>26.39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236</v>
      </c>
    </row>
    <row r="205" spans="2:65" s="1" customFormat="1" ht="24.2" customHeight="1">
      <c r="B205" s="133"/>
      <c r="C205" s="134" t="s">
        <v>583</v>
      </c>
      <c r="D205" s="134" t="s">
        <v>239</v>
      </c>
      <c r="E205" s="135" t="s">
        <v>1650</v>
      </c>
      <c r="F205" s="136" t="s">
        <v>1651</v>
      </c>
      <c r="G205" s="137" t="s">
        <v>340</v>
      </c>
      <c r="H205" s="138">
        <v>180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6.9999999999999994E-5</v>
      </c>
      <c r="R205" s="143">
        <f>Q205*H205</f>
        <v>1.2599999999999998E-2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1652</v>
      </c>
    </row>
    <row r="206" spans="2:65" s="1" customFormat="1" ht="19.5">
      <c r="B206" s="33"/>
      <c r="D206" s="147" t="s">
        <v>246</v>
      </c>
      <c r="F206" s="148" t="s">
        <v>1653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4" customFormat="1" ht="11.25">
      <c r="B207" s="167"/>
      <c r="D207" s="147" t="s">
        <v>247</v>
      </c>
      <c r="E207" s="168" t="s">
        <v>1</v>
      </c>
      <c r="F207" s="169" t="s">
        <v>1644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4" customFormat="1" ht="11.25">
      <c r="B208" s="167"/>
      <c r="D208" s="147" t="s">
        <v>247</v>
      </c>
      <c r="E208" s="168" t="s">
        <v>1</v>
      </c>
      <c r="F208" s="169" t="s">
        <v>1654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1655</v>
      </c>
      <c r="H209" s="154">
        <v>120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1656</v>
      </c>
      <c r="H210" s="154">
        <v>60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 ht="11.25">
      <c r="B211" s="173"/>
      <c r="D211" s="147" t="s">
        <v>247</v>
      </c>
      <c r="E211" s="174" t="s">
        <v>1</v>
      </c>
      <c r="F211" s="175" t="s">
        <v>344</v>
      </c>
      <c r="H211" s="176">
        <v>180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" customFormat="1" ht="24.2" customHeight="1">
      <c r="B212" s="133"/>
      <c r="C212" s="180" t="s">
        <v>588</v>
      </c>
      <c r="D212" s="180" t="s">
        <v>333</v>
      </c>
      <c r="E212" s="181" t="s">
        <v>1657</v>
      </c>
      <c r="F212" s="182" t="s">
        <v>1658</v>
      </c>
      <c r="G212" s="183" t="s">
        <v>340</v>
      </c>
      <c r="H212" s="184">
        <v>121.8</v>
      </c>
      <c r="I212" s="185"/>
      <c r="J212" s="186">
        <f>ROUND(I212*H212,2)</f>
        <v>0</v>
      </c>
      <c r="K212" s="182" t="s">
        <v>243</v>
      </c>
      <c r="L212" s="187"/>
      <c r="M212" s="188" t="s">
        <v>1</v>
      </c>
      <c r="N212" s="189" t="s">
        <v>38</v>
      </c>
      <c r="P212" s="143">
        <f>O212*H212</f>
        <v>0</v>
      </c>
      <c r="Q212" s="143">
        <v>0.01</v>
      </c>
      <c r="R212" s="143">
        <f>Q212*H212</f>
        <v>1.218</v>
      </c>
      <c r="S212" s="143">
        <v>0</v>
      </c>
      <c r="T212" s="144">
        <f>S212*H212</f>
        <v>0</v>
      </c>
      <c r="AR212" s="145" t="s">
        <v>273</v>
      </c>
      <c r="AT212" s="145" t="s">
        <v>333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1659</v>
      </c>
    </row>
    <row r="213" spans="2:65" s="1" customFormat="1" ht="11.25">
      <c r="B213" s="33"/>
      <c r="D213" s="147" t="s">
        <v>246</v>
      </c>
      <c r="F213" s="148" t="s">
        <v>1658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2" customFormat="1" ht="11.25">
      <c r="B214" s="151"/>
      <c r="D214" s="147" t="s">
        <v>247</v>
      </c>
      <c r="F214" s="153" t="s">
        <v>1660</v>
      </c>
      <c r="H214" s="154">
        <v>121.8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236</v>
      </c>
    </row>
    <row r="215" spans="2:65" s="1" customFormat="1" ht="24.2" customHeight="1">
      <c r="B215" s="133"/>
      <c r="C215" s="180" t="s">
        <v>591</v>
      </c>
      <c r="D215" s="180" t="s">
        <v>333</v>
      </c>
      <c r="E215" s="181" t="s">
        <v>1661</v>
      </c>
      <c r="F215" s="182" t="s">
        <v>1662</v>
      </c>
      <c r="G215" s="183" t="s">
        <v>340</v>
      </c>
      <c r="H215" s="184">
        <v>60.9</v>
      </c>
      <c r="I215" s="185"/>
      <c r="J215" s="186">
        <f>ROUND(I215*H215,2)</f>
        <v>0</v>
      </c>
      <c r="K215" s="182" t="s">
        <v>243</v>
      </c>
      <c r="L215" s="187"/>
      <c r="M215" s="188" t="s">
        <v>1</v>
      </c>
      <c r="N215" s="189" t="s">
        <v>38</v>
      </c>
      <c r="P215" s="143">
        <f>O215*H215</f>
        <v>0</v>
      </c>
      <c r="Q215" s="143">
        <v>0.01</v>
      </c>
      <c r="R215" s="143">
        <f>Q215*H215</f>
        <v>0.60899999999999999</v>
      </c>
      <c r="S215" s="143">
        <v>0</v>
      </c>
      <c r="T215" s="144">
        <f>S215*H215</f>
        <v>0</v>
      </c>
      <c r="AR215" s="145" t="s">
        <v>273</v>
      </c>
      <c r="AT215" s="145" t="s">
        <v>333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1663</v>
      </c>
    </row>
    <row r="216" spans="2:65" s="1" customFormat="1" ht="11.25">
      <c r="B216" s="33"/>
      <c r="D216" s="147" t="s">
        <v>246</v>
      </c>
      <c r="F216" s="148" t="s">
        <v>1662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2" customFormat="1" ht="11.25">
      <c r="B217" s="151"/>
      <c r="D217" s="147" t="s">
        <v>247</v>
      </c>
      <c r="F217" s="153" t="s">
        <v>1664</v>
      </c>
      <c r="H217" s="154">
        <v>60.9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236</v>
      </c>
    </row>
    <row r="218" spans="2:65" s="1" customFormat="1" ht="24.2" customHeight="1">
      <c r="B218" s="133"/>
      <c r="C218" s="134" t="s">
        <v>600</v>
      </c>
      <c r="D218" s="134" t="s">
        <v>239</v>
      </c>
      <c r="E218" s="135" t="s">
        <v>1665</v>
      </c>
      <c r="F218" s="136" t="s">
        <v>1666</v>
      </c>
      <c r="G218" s="137" t="s">
        <v>340</v>
      </c>
      <c r="H218" s="138">
        <v>3</v>
      </c>
      <c r="I218" s="139"/>
      <c r="J218" s="140">
        <f>ROUND(I218*H218,2)</f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6.9999999999999994E-5</v>
      </c>
      <c r="R218" s="143">
        <f>Q218*H218</f>
        <v>2.0999999999999998E-4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1667</v>
      </c>
    </row>
    <row r="219" spans="2:65" s="1" customFormat="1" ht="19.5">
      <c r="B219" s="33"/>
      <c r="D219" s="147" t="s">
        <v>246</v>
      </c>
      <c r="F219" s="148" t="s">
        <v>1668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4" customFormat="1" ht="11.25">
      <c r="B220" s="167"/>
      <c r="D220" s="147" t="s">
        <v>247</v>
      </c>
      <c r="E220" s="168" t="s">
        <v>1</v>
      </c>
      <c r="F220" s="169" t="s">
        <v>1644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4" customFormat="1" ht="11.25">
      <c r="B221" s="167"/>
      <c r="D221" s="147" t="s">
        <v>247</v>
      </c>
      <c r="E221" s="168" t="s">
        <v>1</v>
      </c>
      <c r="F221" s="169" t="s">
        <v>1654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1669</v>
      </c>
      <c r="H222" s="154">
        <v>2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2" customFormat="1" ht="11.25">
      <c r="B223" s="151"/>
      <c r="D223" s="147" t="s">
        <v>247</v>
      </c>
      <c r="E223" s="152" t="s">
        <v>1</v>
      </c>
      <c r="F223" s="153" t="s">
        <v>1670</v>
      </c>
      <c r="H223" s="154">
        <v>1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 ht="11.25">
      <c r="B224" s="173"/>
      <c r="D224" s="147" t="s">
        <v>247</v>
      </c>
      <c r="E224" s="174" t="s">
        <v>1</v>
      </c>
      <c r="F224" s="175" t="s">
        <v>344</v>
      </c>
      <c r="H224" s="176">
        <v>3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4.2" customHeight="1">
      <c r="B225" s="133"/>
      <c r="C225" s="180" t="s">
        <v>607</v>
      </c>
      <c r="D225" s="180" t="s">
        <v>333</v>
      </c>
      <c r="E225" s="181" t="s">
        <v>1671</v>
      </c>
      <c r="F225" s="182" t="s">
        <v>1672</v>
      </c>
      <c r="G225" s="183" t="s">
        <v>340</v>
      </c>
      <c r="H225" s="184">
        <v>2.0299999999999998</v>
      </c>
      <c r="I225" s="185"/>
      <c r="J225" s="186">
        <f>ROUND(I225*H225,2)</f>
        <v>0</v>
      </c>
      <c r="K225" s="182" t="s">
        <v>243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2.1999999999999999E-2</v>
      </c>
      <c r="R225" s="143">
        <f>Q225*H225</f>
        <v>4.4659999999999991E-2</v>
      </c>
      <c r="S225" s="143">
        <v>0</v>
      </c>
      <c r="T225" s="144">
        <f>S225*H225</f>
        <v>0</v>
      </c>
      <c r="AR225" s="145" t="s">
        <v>273</v>
      </c>
      <c r="AT225" s="145" t="s">
        <v>333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1673</v>
      </c>
    </row>
    <row r="226" spans="2:65" s="1" customFormat="1" ht="19.5">
      <c r="B226" s="33"/>
      <c r="D226" s="147" t="s">
        <v>246</v>
      </c>
      <c r="F226" s="148" t="s">
        <v>1672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 ht="11.25">
      <c r="B227" s="151"/>
      <c r="D227" s="147" t="s">
        <v>247</v>
      </c>
      <c r="F227" s="153" t="s">
        <v>1674</v>
      </c>
      <c r="H227" s="154">
        <v>2.0299999999999998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236</v>
      </c>
    </row>
    <row r="228" spans="2:65" s="1" customFormat="1" ht="24.2" customHeight="1">
      <c r="B228" s="133"/>
      <c r="C228" s="180" t="s">
        <v>611</v>
      </c>
      <c r="D228" s="180" t="s">
        <v>333</v>
      </c>
      <c r="E228" s="181" t="s">
        <v>1675</v>
      </c>
      <c r="F228" s="182" t="s">
        <v>1676</v>
      </c>
      <c r="G228" s="183" t="s">
        <v>340</v>
      </c>
      <c r="H228" s="184">
        <v>1.0149999999999999</v>
      </c>
      <c r="I228" s="185"/>
      <c r="J228" s="186">
        <f>ROUND(I228*H228,2)</f>
        <v>0</v>
      </c>
      <c r="K228" s="182" t="s">
        <v>243</v>
      </c>
      <c r="L228" s="187"/>
      <c r="M228" s="188" t="s">
        <v>1</v>
      </c>
      <c r="N228" s="189" t="s">
        <v>38</v>
      </c>
      <c r="P228" s="143">
        <f>O228*H228</f>
        <v>0</v>
      </c>
      <c r="Q228" s="143">
        <v>2.1999999999999999E-2</v>
      </c>
      <c r="R228" s="143">
        <f>Q228*H228</f>
        <v>2.2329999999999996E-2</v>
      </c>
      <c r="S228" s="143">
        <v>0</v>
      </c>
      <c r="T228" s="144">
        <f>S228*H228</f>
        <v>0</v>
      </c>
      <c r="AR228" s="145" t="s">
        <v>273</v>
      </c>
      <c r="AT228" s="145" t="s">
        <v>333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1677</v>
      </c>
    </row>
    <row r="229" spans="2:65" s="1" customFormat="1" ht="19.5">
      <c r="B229" s="33"/>
      <c r="D229" s="147" t="s">
        <v>246</v>
      </c>
      <c r="F229" s="148" t="s">
        <v>1676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2" customFormat="1" ht="11.25">
      <c r="B230" s="151"/>
      <c r="D230" s="147" t="s">
        <v>247</v>
      </c>
      <c r="F230" s="153" t="s">
        <v>1678</v>
      </c>
      <c r="H230" s="154">
        <v>1.0149999999999999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236</v>
      </c>
    </row>
    <row r="231" spans="2:65" s="1" customFormat="1" ht="24.2" customHeight="1">
      <c r="B231" s="133"/>
      <c r="C231" s="134" t="s">
        <v>617</v>
      </c>
      <c r="D231" s="134" t="s">
        <v>239</v>
      </c>
      <c r="E231" s="135" t="s">
        <v>1679</v>
      </c>
      <c r="F231" s="136" t="s">
        <v>1680</v>
      </c>
      <c r="G231" s="137" t="s">
        <v>340</v>
      </c>
      <c r="H231" s="138">
        <v>3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0.12526000000000001</v>
      </c>
      <c r="R231" s="143">
        <f>Q231*H231</f>
        <v>0.37578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1681</v>
      </c>
    </row>
    <row r="232" spans="2:65" s="1" customFormat="1" ht="11.25">
      <c r="B232" s="33"/>
      <c r="D232" s="147" t="s">
        <v>246</v>
      </c>
      <c r="F232" s="148" t="s">
        <v>1682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 ht="22.5">
      <c r="B233" s="151"/>
      <c r="D233" s="147" t="s">
        <v>247</v>
      </c>
      <c r="E233" s="152" t="s">
        <v>1</v>
      </c>
      <c r="F233" s="153" t="s">
        <v>1683</v>
      </c>
      <c r="H233" s="154">
        <v>3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236</v>
      </c>
    </row>
    <row r="234" spans="2:65" s="1" customFormat="1" ht="24.2" customHeight="1">
      <c r="B234" s="133"/>
      <c r="C234" s="180" t="s">
        <v>625</v>
      </c>
      <c r="D234" s="180" t="s">
        <v>333</v>
      </c>
      <c r="E234" s="181" t="s">
        <v>1684</v>
      </c>
      <c r="F234" s="182" t="s">
        <v>1685</v>
      </c>
      <c r="G234" s="183" t="s">
        <v>340</v>
      </c>
      <c r="H234" s="184">
        <v>3</v>
      </c>
      <c r="I234" s="185"/>
      <c r="J234" s="186">
        <f>ROUND(I234*H234,2)</f>
        <v>0</v>
      </c>
      <c r="K234" s="182" t="s">
        <v>243</v>
      </c>
      <c r="L234" s="187"/>
      <c r="M234" s="188" t="s">
        <v>1</v>
      </c>
      <c r="N234" s="189" t="s">
        <v>38</v>
      </c>
      <c r="P234" s="143">
        <f>O234*H234</f>
        <v>0</v>
      </c>
      <c r="Q234" s="143">
        <v>0.13500000000000001</v>
      </c>
      <c r="R234" s="143">
        <f>Q234*H234</f>
        <v>0.40500000000000003</v>
      </c>
      <c r="S234" s="143">
        <v>0</v>
      </c>
      <c r="T234" s="144">
        <f>S234*H234</f>
        <v>0</v>
      </c>
      <c r="AR234" s="145" t="s">
        <v>273</v>
      </c>
      <c r="AT234" s="145" t="s">
        <v>333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1686</v>
      </c>
    </row>
    <row r="235" spans="2:65" s="1" customFormat="1" ht="11.25">
      <c r="B235" s="33"/>
      <c r="D235" s="147" t="s">
        <v>246</v>
      </c>
      <c r="F235" s="148" t="s">
        <v>1685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" customFormat="1" ht="24.2" customHeight="1">
      <c r="B236" s="133"/>
      <c r="C236" s="134" t="s">
        <v>630</v>
      </c>
      <c r="D236" s="134" t="s">
        <v>239</v>
      </c>
      <c r="E236" s="135" t="s">
        <v>1687</v>
      </c>
      <c r="F236" s="136" t="s">
        <v>1688</v>
      </c>
      <c r="G236" s="137" t="s">
        <v>340</v>
      </c>
      <c r="H236" s="138">
        <v>62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0.12526000000000001</v>
      </c>
      <c r="R236" s="143">
        <f>Q236*H236</f>
        <v>7.7661200000000008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1689</v>
      </c>
    </row>
    <row r="237" spans="2:65" s="1" customFormat="1" ht="19.5">
      <c r="B237" s="33"/>
      <c r="D237" s="147" t="s">
        <v>246</v>
      </c>
      <c r="F237" s="148" t="s">
        <v>1690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2" customFormat="1" ht="22.5">
      <c r="B238" s="151"/>
      <c r="D238" s="147" t="s">
        <v>247</v>
      </c>
      <c r="E238" s="152" t="s">
        <v>1</v>
      </c>
      <c r="F238" s="153" t="s">
        <v>1691</v>
      </c>
      <c r="H238" s="154">
        <v>62</v>
      </c>
      <c r="I238" s="155"/>
      <c r="L238" s="151"/>
      <c r="M238" s="156"/>
      <c r="T238" s="157"/>
      <c r="AT238" s="152" t="s">
        <v>247</v>
      </c>
      <c r="AU238" s="152" t="s">
        <v>83</v>
      </c>
      <c r="AV238" s="12" t="s">
        <v>83</v>
      </c>
      <c r="AW238" s="12" t="s">
        <v>30</v>
      </c>
      <c r="AX238" s="12" t="s">
        <v>81</v>
      </c>
      <c r="AY238" s="152" t="s">
        <v>236</v>
      </c>
    </row>
    <row r="239" spans="2:65" s="1" customFormat="1" ht="21.75" customHeight="1">
      <c r="B239" s="133"/>
      <c r="C239" s="180" t="s">
        <v>637</v>
      </c>
      <c r="D239" s="180" t="s">
        <v>333</v>
      </c>
      <c r="E239" s="181" t="s">
        <v>1692</v>
      </c>
      <c r="F239" s="182" t="s">
        <v>1693</v>
      </c>
      <c r="G239" s="183" t="s">
        <v>340</v>
      </c>
      <c r="H239" s="184">
        <v>62</v>
      </c>
      <c r="I239" s="185"/>
      <c r="J239" s="186">
        <f>ROUND(I239*H239,2)</f>
        <v>0</v>
      </c>
      <c r="K239" s="182" t="s">
        <v>243</v>
      </c>
      <c r="L239" s="187"/>
      <c r="M239" s="188" t="s">
        <v>1</v>
      </c>
      <c r="N239" s="189" t="s">
        <v>38</v>
      </c>
      <c r="P239" s="143">
        <f>O239*H239</f>
        <v>0</v>
      </c>
      <c r="Q239" s="143">
        <v>0.28000000000000003</v>
      </c>
      <c r="R239" s="143">
        <f>Q239*H239</f>
        <v>17.360000000000003</v>
      </c>
      <c r="S239" s="143">
        <v>0</v>
      </c>
      <c r="T239" s="144">
        <f>S239*H239</f>
        <v>0</v>
      </c>
      <c r="AR239" s="145" t="s">
        <v>273</v>
      </c>
      <c r="AT239" s="145" t="s">
        <v>333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1694</v>
      </c>
    </row>
    <row r="240" spans="2:65" s="1" customFormat="1" ht="11.25">
      <c r="B240" s="33"/>
      <c r="D240" s="147" t="s">
        <v>246</v>
      </c>
      <c r="F240" s="148" t="s">
        <v>1693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24.2" customHeight="1">
      <c r="B241" s="133"/>
      <c r="C241" s="134" t="s">
        <v>643</v>
      </c>
      <c r="D241" s="134" t="s">
        <v>239</v>
      </c>
      <c r="E241" s="135" t="s">
        <v>1695</v>
      </c>
      <c r="F241" s="136" t="s">
        <v>1696</v>
      </c>
      <c r="G241" s="137" t="s">
        <v>340</v>
      </c>
      <c r="H241" s="138">
        <v>66</v>
      </c>
      <c r="I241" s="139"/>
      <c r="J241" s="140">
        <f>ROUND(I241*H241,2)</f>
        <v>0</v>
      </c>
      <c r="K241" s="136" t="s">
        <v>243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3.0759999999999999E-2</v>
      </c>
      <c r="R241" s="143">
        <f>Q241*H241</f>
        <v>2.03016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1697</v>
      </c>
    </row>
    <row r="242" spans="2:65" s="1" customFormat="1" ht="19.5">
      <c r="B242" s="33"/>
      <c r="D242" s="147" t="s">
        <v>246</v>
      </c>
      <c r="F242" s="148" t="s">
        <v>1698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1699</v>
      </c>
      <c r="H243" s="154">
        <v>66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80" t="s">
        <v>649</v>
      </c>
      <c r="D244" s="180" t="s">
        <v>333</v>
      </c>
      <c r="E244" s="181" t="s">
        <v>1700</v>
      </c>
      <c r="F244" s="182" t="s">
        <v>1701</v>
      </c>
      <c r="G244" s="183" t="s">
        <v>340</v>
      </c>
      <c r="H244" s="184">
        <v>66</v>
      </c>
      <c r="I244" s="185"/>
      <c r="J244" s="186">
        <f>ROUND(I244*H244,2)</f>
        <v>0</v>
      </c>
      <c r="K244" s="182" t="s">
        <v>243</v>
      </c>
      <c r="L244" s="187"/>
      <c r="M244" s="188" t="s">
        <v>1</v>
      </c>
      <c r="N244" s="189" t="s">
        <v>38</v>
      </c>
      <c r="P244" s="143">
        <f>O244*H244</f>
        <v>0</v>
      </c>
      <c r="Q244" s="143">
        <v>7.0000000000000007E-2</v>
      </c>
      <c r="R244" s="143">
        <f>Q244*H244</f>
        <v>4.62</v>
      </c>
      <c r="S244" s="143">
        <v>0</v>
      </c>
      <c r="T244" s="144">
        <f>S244*H244</f>
        <v>0</v>
      </c>
      <c r="AR244" s="145" t="s">
        <v>273</v>
      </c>
      <c r="AT244" s="145" t="s">
        <v>333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1702</v>
      </c>
    </row>
    <row r="245" spans="2:65" s="1" customFormat="1" ht="11.25">
      <c r="B245" s="33"/>
      <c r="D245" s="147" t="s">
        <v>246</v>
      </c>
      <c r="F245" s="148" t="s">
        <v>1701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656</v>
      </c>
      <c r="D246" s="134" t="s">
        <v>239</v>
      </c>
      <c r="E246" s="135" t="s">
        <v>1703</v>
      </c>
      <c r="F246" s="136" t="s">
        <v>1704</v>
      </c>
      <c r="G246" s="137" t="s">
        <v>340</v>
      </c>
      <c r="H246" s="138">
        <v>33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3.0759999999999999E-2</v>
      </c>
      <c r="R246" s="143">
        <f>Q246*H246</f>
        <v>1.01508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1705</v>
      </c>
    </row>
    <row r="247" spans="2:65" s="1" customFormat="1" ht="19.5">
      <c r="B247" s="33"/>
      <c r="D247" s="147" t="s">
        <v>246</v>
      </c>
      <c r="F247" s="148" t="s">
        <v>1706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2" customFormat="1" ht="22.5">
      <c r="B248" s="151"/>
      <c r="D248" s="147" t="s">
        <v>247</v>
      </c>
      <c r="E248" s="152" t="s">
        <v>1</v>
      </c>
      <c r="F248" s="153" t="s">
        <v>1707</v>
      </c>
      <c r="H248" s="154">
        <v>33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236</v>
      </c>
    </row>
    <row r="249" spans="2:65" s="1" customFormat="1" ht="24.2" customHeight="1">
      <c r="B249" s="133"/>
      <c r="C249" s="180" t="s">
        <v>662</v>
      </c>
      <c r="D249" s="180" t="s">
        <v>333</v>
      </c>
      <c r="E249" s="181" t="s">
        <v>1708</v>
      </c>
      <c r="F249" s="182" t="s">
        <v>1709</v>
      </c>
      <c r="G249" s="183" t="s">
        <v>340</v>
      </c>
      <c r="H249" s="184">
        <v>33</v>
      </c>
      <c r="I249" s="185"/>
      <c r="J249" s="186">
        <f>ROUND(I249*H249,2)</f>
        <v>0</v>
      </c>
      <c r="K249" s="182" t="s">
        <v>243</v>
      </c>
      <c r="L249" s="187"/>
      <c r="M249" s="188" t="s">
        <v>1</v>
      </c>
      <c r="N249" s="189" t="s">
        <v>38</v>
      </c>
      <c r="P249" s="143">
        <f>O249*H249</f>
        <v>0</v>
      </c>
      <c r="Q249" s="143">
        <v>7.5999999999999998E-2</v>
      </c>
      <c r="R249" s="143">
        <f>Q249*H249</f>
        <v>2.508</v>
      </c>
      <c r="S249" s="143">
        <v>0</v>
      </c>
      <c r="T249" s="144">
        <f>S249*H249</f>
        <v>0</v>
      </c>
      <c r="AR249" s="145" t="s">
        <v>273</v>
      </c>
      <c r="AT249" s="145" t="s">
        <v>333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1710</v>
      </c>
    </row>
    <row r="250" spans="2:65" s="1" customFormat="1" ht="11.25">
      <c r="B250" s="33"/>
      <c r="D250" s="147" t="s">
        <v>246</v>
      </c>
      <c r="F250" s="148" t="s">
        <v>1709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24.2" customHeight="1">
      <c r="B251" s="133"/>
      <c r="C251" s="134" t="s">
        <v>669</v>
      </c>
      <c r="D251" s="134" t="s">
        <v>239</v>
      </c>
      <c r="E251" s="135" t="s">
        <v>1711</v>
      </c>
      <c r="F251" s="136" t="s">
        <v>1712</v>
      </c>
      <c r="G251" s="137" t="s">
        <v>340</v>
      </c>
      <c r="H251" s="138">
        <v>122</v>
      </c>
      <c r="I251" s="139"/>
      <c r="J251" s="140">
        <f>ROUND(I251*H251,2)</f>
        <v>0</v>
      </c>
      <c r="K251" s="136" t="s">
        <v>243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3.0759999999999999E-2</v>
      </c>
      <c r="R251" s="143">
        <f>Q251*H251</f>
        <v>3.7527200000000001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1713</v>
      </c>
    </row>
    <row r="252" spans="2:65" s="1" customFormat="1" ht="19.5">
      <c r="B252" s="33"/>
      <c r="D252" s="147" t="s">
        <v>246</v>
      </c>
      <c r="F252" s="148" t="s">
        <v>1714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2" customFormat="1" ht="22.5">
      <c r="B253" s="151"/>
      <c r="D253" s="147" t="s">
        <v>247</v>
      </c>
      <c r="E253" s="152" t="s">
        <v>1</v>
      </c>
      <c r="F253" s="153" t="s">
        <v>1715</v>
      </c>
      <c r="H253" s="154">
        <v>122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81</v>
      </c>
      <c r="AY253" s="152" t="s">
        <v>236</v>
      </c>
    </row>
    <row r="254" spans="2:65" s="1" customFormat="1" ht="24.2" customHeight="1">
      <c r="B254" s="133"/>
      <c r="C254" s="180" t="s">
        <v>675</v>
      </c>
      <c r="D254" s="180" t="s">
        <v>333</v>
      </c>
      <c r="E254" s="181" t="s">
        <v>1716</v>
      </c>
      <c r="F254" s="182" t="s">
        <v>1717</v>
      </c>
      <c r="G254" s="183" t="s">
        <v>340</v>
      </c>
      <c r="H254" s="184">
        <v>122</v>
      </c>
      <c r="I254" s="185"/>
      <c r="J254" s="186">
        <f>ROUND(I254*H254,2)</f>
        <v>0</v>
      </c>
      <c r="K254" s="182" t="s">
        <v>243</v>
      </c>
      <c r="L254" s="187"/>
      <c r="M254" s="188" t="s">
        <v>1</v>
      </c>
      <c r="N254" s="189" t="s">
        <v>38</v>
      </c>
      <c r="P254" s="143">
        <f>O254*H254</f>
        <v>0</v>
      </c>
      <c r="Q254" s="143">
        <v>0.155</v>
      </c>
      <c r="R254" s="143">
        <f>Q254*H254</f>
        <v>18.91</v>
      </c>
      <c r="S254" s="143">
        <v>0</v>
      </c>
      <c r="T254" s="144">
        <f>S254*H254</f>
        <v>0</v>
      </c>
      <c r="AR254" s="145" t="s">
        <v>273</v>
      </c>
      <c r="AT254" s="145" t="s">
        <v>333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1718</v>
      </c>
    </row>
    <row r="255" spans="2:65" s="1" customFormat="1" ht="19.5">
      <c r="B255" s="33"/>
      <c r="D255" s="147" t="s">
        <v>246</v>
      </c>
      <c r="F255" s="148" t="s">
        <v>1717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24.2" customHeight="1">
      <c r="B256" s="133"/>
      <c r="C256" s="134" t="s">
        <v>682</v>
      </c>
      <c r="D256" s="134" t="s">
        <v>239</v>
      </c>
      <c r="E256" s="135" t="s">
        <v>1719</v>
      </c>
      <c r="F256" s="136" t="s">
        <v>1720</v>
      </c>
      <c r="G256" s="137" t="s">
        <v>340</v>
      </c>
      <c r="H256" s="138">
        <v>62</v>
      </c>
      <c r="I256" s="139"/>
      <c r="J256" s="140">
        <f>ROUND(I256*H256,2)</f>
        <v>0</v>
      </c>
      <c r="K256" s="136" t="s">
        <v>243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3.0759999999999999E-2</v>
      </c>
      <c r="R256" s="143">
        <f>Q256*H256</f>
        <v>1.9071199999999999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1721</v>
      </c>
    </row>
    <row r="257" spans="2:65" s="1" customFormat="1" ht="19.5">
      <c r="B257" s="33"/>
      <c r="D257" s="147" t="s">
        <v>246</v>
      </c>
      <c r="F257" s="148" t="s">
        <v>1722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2" customFormat="1" ht="22.5">
      <c r="B258" s="151"/>
      <c r="D258" s="147" t="s">
        <v>247</v>
      </c>
      <c r="E258" s="152" t="s">
        <v>1</v>
      </c>
      <c r="F258" s="153" t="s">
        <v>1691</v>
      </c>
      <c r="H258" s="154">
        <v>62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30</v>
      </c>
      <c r="AX258" s="12" t="s">
        <v>81</v>
      </c>
      <c r="AY258" s="152" t="s">
        <v>236</v>
      </c>
    </row>
    <row r="259" spans="2:65" s="1" customFormat="1" ht="24.2" customHeight="1">
      <c r="B259" s="133"/>
      <c r="C259" s="180" t="s">
        <v>689</v>
      </c>
      <c r="D259" s="180" t="s">
        <v>333</v>
      </c>
      <c r="E259" s="181" t="s">
        <v>1723</v>
      </c>
      <c r="F259" s="182" t="s">
        <v>1724</v>
      </c>
      <c r="G259" s="183" t="s">
        <v>340</v>
      </c>
      <c r="H259" s="184">
        <v>61</v>
      </c>
      <c r="I259" s="185"/>
      <c r="J259" s="186">
        <f>ROUND(I259*H259,2)</f>
        <v>0</v>
      </c>
      <c r="K259" s="182" t="s">
        <v>243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0.17</v>
      </c>
      <c r="R259" s="143">
        <f>Q259*H259</f>
        <v>10.370000000000001</v>
      </c>
      <c r="S259" s="143">
        <v>0</v>
      </c>
      <c r="T259" s="144">
        <f>S259*H259</f>
        <v>0</v>
      </c>
      <c r="AR259" s="145" t="s">
        <v>273</v>
      </c>
      <c r="AT259" s="145" t="s">
        <v>333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1725</v>
      </c>
    </row>
    <row r="260" spans="2:65" s="1" customFormat="1" ht="19.5">
      <c r="B260" s="33"/>
      <c r="D260" s="147" t="s">
        <v>246</v>
      </c>
      <c r="F260" s="148" t="s">
        <v>1724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24.2" customHeight="1">
      <c r="B261" s="133"/>
      <c r="C261" s="180" t="s">
        <v>696</v>
      </c>
      <c r="D261" s="180" t="s">
        <v>333</v>
      </c>
      <c r="E261" s="181" t="s">
        <v>1726</v>
      </c>
      <c r="F261" s="182" t="s">
        <v>1727</v>
      </c>
      <c r="G261" s="183" t="s">
        <v>340</v>
      </c>
      <c r="H261" s="184">
        <v>1</v>
      </c>
      <c r="I261" s="185"/>
      <c r="J261" s="186">
        <f>ROUND(I261*H261,2)</f>
        <v>0</v>
      </c>
      <c r="K261" s="182" t="s">
        <v>243</v>
      </c>
      <c r="L261" s="187"/>
      <c r="M261" s="188" t="s">
        <v>1</v>
      </c>
      <c r="N261" s="189" t="s">
        <v>38</v>
      </c>
      <c r="P261" s="143">
        <f>O261*H261</f>
        <v>0</v>
      </c>
      <c r="Q261" s="143">
        <v>0.15</v>
      </c>
      <c r="R261" s="143">
        <f>Q261*H261</f>
        <v>0.15</v>
      </c>
      <c r="S261" s="143">
        <v>0</v>
      </c>
      <c r="T261" s="144">
        <f>S261*H261</f>
        <v>0</v>
      </c>
      <c r="AR261" s="145" t="s">
        <v>273</v>
      </c>
      <c r="AT261" s="145" t="s">
        <v>333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1728</v>
      </c>
    </row>
    <row r="262" spans="2:65" s="1" customFormat="1" ht="19.5">
      <c r="B262" s="33"/>
      <c r="D262" s="147" t="s">
        <v>246</v>
      </c>
      <c r="F262" s="148" t="s">
        <v>1727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24.2" customHeight="1">
      <c r="B263" s="133"/>
      <c r="C263" s="134" t="s">
        <v>703</v>
      </c>
      <c r="D263" s="134" t="s">
        <v>239</v>
      </c>
      <c r="E263" s="135" t="s">
        <v>1729</v>
      </c>
      <c r="F263" s="136" t="s">
        <v>1730</v>
      </c>
      <c r="G263" s="137" t="s">
        <v>340</v>
      </c>
      <c r="H263" s="138">
        <v>3</v>
      </c>
      <c r="I263" s="139"/>
      <c r="J263" s="140">
        <f>ROUND(I263*H263,2)</f>
        <v>0</v>
      </c>
      <c r="K263" s="136" t="s">
        <v>243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0.47022999999999998</v>
      </c>
      <c r="R263" s="143">
        <f>Q263*H263</f>
        <v>1.41069</v>
      </c>
      <c r="S263" s="143">
        <v>0.3</v>
      </c>
      <c r="T263" s="144">
        <f>S263*H263</f>
        <v>0.89999999999999991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1731</v>
      </c>
    </row>
    <row r="264" spans="2:65" s="1" customFormat="1" ht="19.5">
      <c r="B264" s="33"/>
      <c r="D264" s="147" t="s">
        <v>246</v>
      </c>
      <c r="F264" s="148" t="s">
        <v>1732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1733</v>
      </c>
      <c r="H265" s="154">
        <v>3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236</v>
      </c>
    </row>
    <row r="266" spans="2:65" s="1" customFormat="1" ht="21.75" customHeight="1">
      <c r="B266" s="133"/>
      <c r="C266" s="180" t="s">
        <v>709</v>
      </c>
      <c r="D266" s="180" t="s">
        <v>333</v>
      </c>
      <c r="E266" s="181" t="s">
        <v>1734</v>
      </c>
      <c r="F266" s="182" t="s">
        <v>1735</v>
      </c>
      <c r="G266" s="183" t="s">
        <v>340</v>
      </c>
      <c r="H266" s="184">
        <v>3</v>
      </c>
      <c r="I266" s="185"/>
      <c r="J266" s="186">
        <f>ROUND(I266*H266,2)</f>
        <v>0</v>
      </c>
      <c r="K266" s="182" t="s">
        <v>1</v>
      </c>
      <c r="L266" s="187"/>
      <c r="M266" s="188" t="s">
        <v>1</v>
      </c>
      <c r="N266" s="189" t="s">
        <v>38</v>
      </c>
      <c r="P266" s="143">
        <f>O266*H266</f>
        <v>0</v>
      </c>
      <c r="Q266" s="143">
        <v>0.05</v>
      </c>
      <c r="R266" s="143">
        <f>Q266*H266</f>
        <v>0.15000000000000002</v>
      </c>
      <c r="S266" s="143">
        <v>0</v>
      </c>
      <c r="T266" s="144">
        <f>S266*H266</f>
        <v>0</v>
      </c>
      <c r="AR266" s="145" t="s">
        <v>273</v>
      </c>
      <c r="AT266" s="145" t="s">
        <v>333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1736</v>
      </c>
    </row>
    <row r="267" spans="2:65" s="1" customFormat="1" ht="11.25">
      <c r="B267" s="33"/>
      <c r="D267" s="147" t="s">
        <v>246</v>
      </c>
      <c r="F267" s="148" t="s">
        <v>1737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" customFormat="1" ht="21.75" customHeight="1">
      <c r="B268" s="133"/>
      <c r="C268" s="134" t="s">
        <v>714</v>
      </c>
      <c r="D268" s="134" t="s">
        <v>239</v>
      </c>
      <c r="E268" s="135" t="s">
        <v>1738</v>
      </c>
      <c r="F268" s="136" t="s">
        <v>1739</v>
      </c>
      <c r="G268" s="137" t="s">
        <v>340</v>
      </c>
      <c r="H268" s="138">
        <v>4</v>
      </c>
      <c r="I268" s="139"/>
      <c r="J268" s="140">
        <f>ROUND(I268*H268,2)</f>
        <v>0</v>
      </c>
      <c r="K268" s="136" t="s">
        <v>243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0.05</v>
      </c>
      <c r="T268" s="144">
        <f>S268*H268</f>
        <v>0.2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1740</v>
      </c>
    </row>
    <row r="269" spans="2:65" s="1" customFormat="1" ht="19.5">
      <c r="B269" s="33"/>
      <c r="D269" s="147" t="s">
        <v>246</v>
      </c>
      <c r="F269" s="148" t="s">
        <v>1741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2" customFormat="1" ht="11.25">
      <c r="B270" s="151"/>
      <c r="D270" s="147" t="s">
        <v>247</v>
      </c>
      <c r="E270" s="152" t="s">
        <v>1</v>
      </c>
      <c r="F270" s="153" t="s">
        <v>1742</v>
      </c>
      <c r="H270" s="154">
        <v>1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2" customFormat="1" ht="22.5">
      <c r="B271" s="151"/>
      <c r="D271" s="147" t="s">
        <v>247</v>
      </c>
      <c r="E271" s="152" t="s">
        <v>1</v>
      </c>
      <c r="F271" s="153" t="s">
        <v>1743</v>
      </c>
      <c r="H271" s="154">
        <v>3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5" customFormat="1" ht="11.25">
      <c r="B272" s="173"/>
      <c r="D272" s="147" t="s">
        <v>247</v>
      </c>
      <c r="E272" s="174" t="s">
        <v>1</v>
      </c>
      <c r="F272" s="175" t="s">
        <v>344</v>
      </c>
      <c r="H272" s="176">
        <v>4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4.2" customHeight="1">
      <c r="B273" s="133"/>
      <c r="C273" s="134" t="s">
        <v>720</v>
      </c>
      <c r="D273" s="134" t="s">
        <v>239</v>
      </c>
      <c r="E273" s="135" t="s">
        <v>1744</v>
      </c>
      <c r="F273" s="136" t="s">
        <v>1745</v>
      </c>
      <c r="G273" s="137" t="s">
        <v>340</v>
      </c>
      <c r="H273" s="138">
        <v>66</v>
      </c>
      <c r="I273" s="139"/>
      <c r="J273" s="140">
        <f>ROUND(I273*H273,2)</f>
        <v>0</v>
      </c>
      <c r="K273" s="136" t="s">
        <v>243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0.21734000000000001</v>
      </c>
      <c r="R273" s="143">
        <f>Q273*H273</f>
        <v>14.344440000000001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1746</v>
      </c>
    </row>
    <row r="274" spans="2:65" s="1" customFormat="1" ht="19.5">
      <c r="B274" s="33"/>
      <c r="D274" s="147" t="s">
        <v>246</v>
      </c>
      <c r="F274" s="148" t="s">
        <v>1745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4" customFormat="1" ht="22.5">
      <c r="B275" s="167"/>
      <c r="D275" s="147" t="s">
        <v>247</v>
      </c>
      <c r="E275" s="168" t="s">
        <v>1</v>
      </c>
      <c r="F275" s="169" t="s">
        <v>1747</v>
      </c>
      <c r="H275" s="168" t="s">
        <v>1</v>
      </c>
      <c r="I275" s="170"/>
      <c r="L275" s="167"/>
      <c r="M275" s="171"/>
      <c r="T275" s="172"/>
      <c r="AT275" s="168" t="s">
        <v>247</v>
      </c>
      <c r="AU275" s="168" t="s">
        <v>83</v>
      </c>
      <c r="AV275" s="14" t="s">
        <v>81</v>
      </c>
      <c r="AW275" s="14" t="s">
        <v>30</v>
      </c>
      <c r="AX275" s="14" t="s">
        <v>73</v>
      </c>
      <c r="AY275" s="168" t="s">
        <v>236</v>
      </c>
    </row>
    <row r="276" spans="2:65" s="12" customFormat="1" ht="11.25">
      <c r="B276" s="151"/>
      <c r="D276" s="147" t="s">
        <v>247</v>
      </c>
      <c r="E276" s="152" t="s">
        <v>1</v>
      </c>
      <c r="F276" s="153" t="s">
        <v>1748</v>
      </c>
      <c r="H276" s="154">
        <v>2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2" customFormat="1" ht="11.25">
      <c r="B277" s="151"/>
      <c r="D277" s="147" t="s">
        <v>247</v>
      </c>
      <c r="E277" s="152" t="s">
        <v>1</v>
      </c>
      <c r="F277" s="153" t="s">
        <v>1749</v>
      </c>
      <c r="H277" s="154">
        <v>64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5" customFormat="1" ht="11.25">
      <c r="B278" s="173"/>
      <c r="D278" s="147" t="s">
        <v>247</v>
      </c>
      <c r="E278" s="174" t="s">
        <v>1</v>
      </c>
      <c r="F278" s="175" t="s">
        <v>344</v>
      </c>
      <c r="H278" s="176">
        <v>66</v>
      </c>
      <c r="I278" s="177"/>
      <c r="L278" s="173"/>
      <c r="M278" s="178"/>
      <c r="T278" s="179"/>
      <c r="AT278" s="174" t="s">
        <v>247</v>
      </c>
      <c r="AU278" s="174" t="s">
        <v>83</v>
      </c>
      <c r="AV278" s="15" t="s">
        <v>258</v>
      </c>
      <c r="AW278" s="15" t="s">
        <v>30</v>
      </c>
      <c r="AX278" s="15" t="s">
        <v>81</v>
      </c>
      <c r="AY278" s="174" t="s">
        <v>236</v>
      </c>
    </row>
    <row r="279" spans="2:65" s="1" customFormat="1" ht="24.2" customHeight="1">
      <c r="B279" s="133"/>
      <c r="C279" s="180" t="s">
        <v>725</v>
      </c>
      <c r="D279" s="180" t="s">
        <v>333</v>
      </c>
      <c r="E279" s="181" t="s">
        <v>1750</v>
      </c>
      <c r="F279" s="182" t="s">
        <v>1751</v>
      </c>
      <c r="G279" s="183" t="s">
        <v>340</v>
      </c>
      <c r="H279" s="184">
        <v>64</v>
      </c>
      <c r="I279" s="185"/>
      <c r="J279" s="186">
        <f>ROUND(I279*H279,2)</f>
        <v>0</v>
      </c>
      <c r="K279" s="182" t="s">
        <v>243</v>
      </c>
      <c r="L279" s="187"/>
      <c r="M279" s="188" t="s">
        <v>1</v>
      </c>
      <c r="N279" s="189" t="s">
        <v>38</v>
      </c>
      <c r="P279" s="143">
        <f>O279*H279</f>
        <v>0</v>
      </c>
      <c r="Q279" s="143">
        <v>0.108</v>
      </c>
      <c r="R279" s="143">
        <f>Q279*H279</f>
        <v>6.9119999999999999</v>
      </c>
      <c r="S279" s="143">
        <v>0</v>
      </c>
      <c r="T279" s="144">
        <f>S279*H279</f>
        <v>0</v>
      </c>
      <c r="AR279" s="145" t="s">
        <v>273</v>
      </c>
      <c r="AT279" s="145" t="s">
        <v>333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1752</v>
      </c>
    </row>
    <row r="280" spans="2:65" s="1" customFormat="1" ht="19.5">
      <c r="B280" s="33"/>
      <c r="D280" s="147" t="s">
        <v>246</v>
      </c>
      <c r="F280" s="148" t="s">
        <v>1751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4.2" customHeight="1">
      <c r="B281" s="133"/>
      <c r="C281" s="180" t="s">
        <v>731</v>
      </c>
      <c r="D281" s="180" t="s">
        <v>333</v>
      </c>
      <c r="E281" s="181" t="s">
        <v>1753</v>
      </c>
      <c r="F281" s="182" t="s">
        <v>1754</v>
      </c>
      <c r="G281" s="183" t="s">
        <v>340</v>
      </c>
      <c r="H281" s="184">
        <v>2</v>
      </c>
      <c r="I281" s="185"/>
      <c r="J281" s="186">
        <f>ROUND(I281*H281,2)</f>
        <v>0</v>
      </c>
      <c r="K281" s="182" t="s">
        <v>243</v>
      </c>
      <c r="L281" s="187"/>
      <c r="M281" s="188" t="s">
        <v>1</v>
      </c>
      <c r="N281" s="189" t="s">
        <v>38</v>
      </c>
      <c r="P281" s="143">
        <f>O281*H281</f>
        <v>0</v>
      </c>
      <c r="Q281" s="143">
        <v>8.2000000000000003E-2</v>
      </c>
      <c r="R281" s="143">
        <f>Q281*H281</f>
        <v>0.16400000000000001</v>
      </c>
      <c r="S281" s="143">
        <v>0</v>
      </c>
      <c r="T281" s="144">
        <f>S281*H281</f>
        <v>0</v>
      </c>
      <c r="AR281" s="145" t="s">
        <v>273</v>
      </c>
      <c r="AT281" s="145" t="s">
        <v>333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1755</v>
      </c>
    </row>
    <row r="282" spans="2:65" s="1" customFormat="1" ht="19.5">
      <c r="B282" s="33"/>
      <c r="D282" s="147" t="s">
        <v>246</v>
      </c>
      <c r="F282" s="148" t="s">
        <v>1754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735</v>
      </c>
      <c r="D283" s="134" t="s">
        <v>239</v>
      </c>
      <c r="E283" s="135" t="s">
        <v>1756</v>
      </c>
      <c r="F283" s="136" t="s">
        <v>1757</v>
      </c>
      <c r="G283" s="137" t="s">
        <v>539</v>
      </c>
      <c r="H283" s="138">
        <v>169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1758</v>
      </c>
    </row>
    <row r="284" spans="2:65" s="1" customFormat="1" ht="19.5">
      <c r="B284" s="33"/>
      <c r="D284" s="147" t="s">
        <v>246</v>
      </c>
      <c r="F284" s="148" t="s">
        <v>1759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4" customFormat="1" ht="11.25">
      <c r="B285" s="167"/>
      <c r="D285" s="147" t="s">
        <v>247</v>
      </c>
      <c r="E285" s="168" t="s">
        <v>1</v>
      </c>
      <c r="F285" s="169" t="s">
        <v>1593</v>
      </c>
      <c r="H285" s="168" t="s">
        <v>1</v>
      </c>
      <c r="I285" s="170"/>
      <c r="L285" s="167"/>
      <c r="M285" s="171"/>
      <c r="T285" s="172"/>
      <c r="AT285" s="168" t="s">
        <v>247</v>
      </c>
      <c r="AU285" s="168" t="s">
        <v>83</v>
      </c>
      <c r="AV285" s="14" t="s">
        <v>81</v>
      </c>
      <c r="AW285" s="14" t="s">
        <v>30</v>
      </c>
      <c r="AX285" s="14" t="s">
        <v>73</v>
      </c>
      <c r="AY285" s="168" t="s">
        <v>236</v>
      </c>
    </row>
    <row r="286" spans="2:65" s="12" customFormat="1" ht="11.25">
      <c r="B286" s="151"/>
      <c r="D286" s="147" t="s">
        <v>247</v>
      </c>
      <c r="E286" s="152" t="s">
        <v>1</v>
      </c>
      <c r="F286" s="153" t="s">
        <v>1760</v>
      </c>
      <c r="H286" s="154">
        <v>69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2" customFormat="1" ht="11.25">
      <c r="B287" s="151"/>
      <c r="D287" s="147" t="s">
        <v>247</v>
      </c>
      <c r="E287" s="152" t="s">
        <v>1</v>
      </c>
      <c r="F287" s="153" t="s">
        <v>1761</v>
      </c>
      <c r="H287" s="154">
        <v>100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5" customFormat="1" ht="11.25">
      <c r="B288" s="173"/>
      <c r="D288" s="147" t="s">
        <v>247</v>
      </c>
      <c r="E288" s="174" t="s">
        <v>1</v>
      </c>
      <c r="F288" s="175" t="s">
        <v>344</v>
      </c>
      <c r="H288" s="176">
        <v>169</v>
      </c>
      <c r="I288" s="177"/>
      <c r="L288" s="173"/>
      <c r="M288" s="178"/>
      <c r="T288" s="179"/>
      <c r="AT288" s="174" t="s">
        <v>247</v>
      </c>
      <c r="AU288" s="174" t="s">
        <v>83</v>
      </c>
      <c r="AV288" s="15" t="s">
        <v>258</v>
      </c>
      <c r="AW288" s="15" t="s">
        <v>30</v>
      </c>
      <c r="AX288" s="15" t="s">
        <v>81</v>
      </c>
      <c r="AY288" s="174" t="s">
        <v>236</v>
      </c>
    </row>
    <row r="289" spans="2:65" s="11" customFormat="1" ht="22.9" customHeight="1">
      <c r="B289" s="121"/>
      <c r="D289" s="122" t="s">
        <v>72</v>
      </c>
      <c r="E289" s="131" t="s">
        <v>965</v>
      </c>
      <c r="F289" s="131" t="s">
        <v>966</v>
      </c>
      <c r="I289" s="124"/>
      <c r="J289" s="132">
        <f>BK289</f>
        <v>0</v>
      </c>
      <c r="L289" s="121"/>
      <c r="M289" s="126"/>
      <c r="P289" s="127">
        <f>SUM(P290:P291)</f>
        <v>0</v>
      </c>
      <c r="R289" s="127">
        <f>SUM(R290:R291)</f>
        <v>0</v>
      </c>
      <c r="T289" s="128">
        <f>SUM(T290:T291)</f>
        <v>0</v>
      </c>
      <c r="AR289" s="122" t="s">
        <v>81</v>
      </c>
      <c r="AT289" s="129" t="s">
        <v>72</v>
      </c>
      <c r="AU289" s="129" t="s">
        <v>81</v>
      </c>
      <c r="AY289" s="122" t="s">
        <v>236</v>
      </c>
      <c r="BK289" s="130">
        <f>SUM(BK290:BK291)</f>
        <v>0</v>
      </c>
    </row>
    <row r="290" spans="2:65" s="1" customFormat="1" ht="24.2" customHeight="1">
      <c r="B290" s="133"/>
      <c r="C290" s="134" t="s">
        <v>741</v>
      </c>
      <c r="D290" s="134" t="s">
        <v>239</v>
      </c>
      <c r="E290" s="135" t="s">
        <v>1762</v>
      </c>
      <c r="F290" s="136" t="s">
        <v>1763</v>
      </c>
      <c r="G290" s="137" t="s">
        <v>424</v>
      </c>
      <c r="H290" s="138">
        <v>110.85899999999999</v>
      </c>
      <c r="I290" s="139"/>
      <c r="J290" s="140">
        <f>ROUND(I290*H290,2)</f>
        <v>0</v>
      </c>
      <c r="K290" s="136" t="s">
        <v>243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258</v>
      </c>
      <c r="AT290" s="145" t="s">
        <v>239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258</v>
      </c>
      <c r="BM290" s="145" t="s">
        <v>1764</v>
      </c>
    </row>
    <row r="291" spans="2:65" s="1" customFormat="1" ht="19.5">
      <c r="B291" s="33"/>
      <c r="D291" s="147" t="s">
        <v>246</v>
      </c>
      <c r="F291" s="148" t="s">
        <v>1765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1" customFormat="1" ht="25.9" customHeight="1">
      <c r="B292" s="121"/>
      <c r="D292" s="122" t="s">
        <v>72</v>
      </c>
      <c r="E292" s="123" t="s">
        <v>234</v>
      </c>
      <c r="F292" s="123" t="s">
        <v>79</v>
      </c>
      <c r="I292" s="124"/>
      <c r="J292" s="125">
        <f>BK292</f>
        <v>0</v>
      </c>
      <c r="L292" s="121"/>
      <c r="M292" s="126"/>
      <c r="P292" s="127">
        <f>P293</f>
        <v>0</v>
      </c>
      <c r="R292" s="127">
        <f>R293</f>
        <v>0</v>
      </c>
      <c r="T292" s="128">
        <f>T293</f>
        <v>0</v>
      </c>
      <c r="AR292" s="122" t="s">
        <v>235</v>
      </c>
      <c r="AT292" s="129" t="s">
        <v>72</v>
      </c>
      <c r="AU292" s="129" t="s">
        <v>73</v>
      </c>
      <c r="AY292" s="122" t="s">
        <v>236</v>
      </c>
      <c r="BK292" s="130">
        <f>BK293</f>
        <v>0</v>
      </c>
    </row>
    <row r="293" spans="2:65" s="11" customFormat="1" ht="22.9" customHeight="1">
      <c r="B293" s="121"/>
      <c r="D293" s="122" t="s">
        <v>72</v>
      </c>
      <c r="E293" s="131" t="s">
        <v>304</v>
      </c>
      <c r="F293" s="131" t="s">
        <v>305</v>
      </c>
      <c r="I293" s="124"/>
      <c r="J293" s="132">
        <f>BK293</f>
        <v>0</v>
      </c>
      <c r="L293" s="121"/>
      <c r="M293" s="126"/>
      <c r="P293" s="127">
        <f>SUM(P294:P295)</f>
        <v>0</v>
      </c>
      <c r="R293" s="127">
        <f>SUM(R294:R295)</f>
        <v>0</v>
      </c>
      <c r="T293" s="128">
        <f>SUM(T294:T295)</f>
        <v>0</v>
      </c>
      <c r="AR293" s="122" t="s">
        <v>235</v>
      </c>
      <c r="AT293" s="129" t="s">
        <v>72</v>
      </c>
      <c r="AU293" s="129" t="s">
        <v>81</v>
      </c>
      <c r="AY293" s="122" t="s">
        <v>236</v>
      </c>
      <c r="BK293" s="130">
        <f>SUM(BK294:BK295)</f>
        <v>0</v>
      </c>
    </row>
    <row r="294" spans="2:65" s="1" customFormat="1" ht="24.2" customHeight="1">
      <c r="B294" s="133"/>
      <c r="C294" s="134" t="s">
        <v>745</v>
      </c>
      <c r="D294" s="134" t="s">
        <v>239</v>
      </c>
      <c r="E294" s="135" t="s">
        <v>307</v>
      </c>
      <c r="F294" s="136" t="s">
        <v>1766</v>
      </c>
      <c r="G294" s="137" t="s">
        <v>1767</v>
      </c>
      <c r="H294" s="138">
        <v>68</v>
      </c>
      <c r="I294" s="139"/>
      <c r="J294" s="140">
        <f>ROUND(I294*H294,2)</f>
        <v>0</v>
      </c>
      <c r="K294" s="136" t="s">
        <v>243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244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244</v>
      </c>
      <c r="BM294" s="145" t="s">
        <v>1768</v>
      </c>
    </row>
    <row r="295" spans="2:65" s="1" customFormat="1" ht="11.25">
      <c r="B295" s="33"/>
      <c r="D295" s="147" t="s">
        <v>246</v>
      </c>
      <c r="F295" s="148" t="s">
        <v>1769</v>
      </c>
      <c r="I295" s="149"/>
      <c r="L295" s="33"/>
      <c r="M295" s="195"/>
      <c r="N295" s="196"/>
      <c r="O295" s="196"/>
      <c r="P295" s="196"/>
      <c r="Q295" s="196"/>
      <c r="R295" s="196"/>
      <c r="S295" s="196"/>
      <c r="T295" s="197"/>
      <c r="AT295" s="18" t="s">
        <v>246</v>
      </c>
      <c r="AU295" s="18" t="s">
        <v>83</v>
      </c>
    </row>
    <row r="296" spans="2:65" s="1" customFormat="1" ht="6.95" customHeight="1"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33"/>
    </row>
  </sheetData>
  <autoFilter ref="C122:K295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1770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ROUND((SUM(BE120:BE383)),  2)</f>
        <v>0</v>
      </c>
      <c r="I33" s="93">
        <v>0.21</v>
      </c>
      <c r="J33" s="92">
        <f>ROUND(((SUM(BE120:BE383))*I33),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ROUND((SUM(BF120:BF383)),  2)</f>
        <v>0</v>
      </c>
      <c r="I34" s="93">
        <v>0.15</v>
      </c>
      <c r="J34" s="92">
        <f>ROUND(((SUM(BF120:BF383))*I34),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ROUND((SUM(BG120:BG383)),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ROUND((SUM(BH120:BH383)),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ROUND((SUM(BI120:BI383)),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106 - Dopravní značení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354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355</v>
      </c>
      <c r="E99" s="111"/>
      <c r="F99" s="111"/>
      <c r="G99" s="111"/>
      <c r="H99" s="111"/>
      <c r="I99" s="111"/>
      <c r="J99" s="112">
        <f>J370</f>
        <v>0</v>
      </c>
      <c r="L99" s="109"/>
    </row>
    <row r="100" spans="2:12" s="9" customFormat="1" ht="19.899999999999999" customHeight="1">
      <c r="B100" s="109"/>
      <c r="D100" s="110" t="s">
        <v>464</v>
      </c>
      <c r="E100" s="111"/>
      <c r="F100" s="111"/>
      <c r="G100" s="111"/>
      <c r="H100" s="111"/>
      <c r="I100" s="111"/>
      <c r="J100" s="112">
        <f>J381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221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56" t="str">
        <f>E7</f>
        <v>Rekonstrukce Údolní od Husovy po Úvoz</v>
      </c>
      <c r="F110" s="257"/>
      <c r="G110" s="257"/>
      <c r="H110" s="257"/>
      <c r="L110" s="33"/>
    </row>
    <row r="111" spans="2:12" s="1" customFormat="1" ht="12" customHeight="1">
      <c r="B111" s="33"/>
      <c r="C111" s="28" t="s">
        <v>205</v>
      </c>
      <c r="L111" s="33"/>
    </row>
    <row r="112" spans="2:12" s="1" customFormat="1" ht="16.5" customHeight="1">
      <c r="B112" s="33"/>
      <c r="E112" s="253" t="str">
        <f>E9</f>
        <v>SO 106 - Dopravní značení</v>
      </c>
      <c r="F112" s="258"/>
      <c r="G112" s="258"/>
      <c r="H112" s="258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222</v>
      </c>
      <c r="D119" s="115" t="s">
        <v>58</v>
      </c>
      <c r="E119" s="115" t="s">
        <v>54</v>
      </c>
      <c r="F119" s="115" t="s">
        <v>55</v>
      </c>
      <c r="G119" s="115" t="s">
        <v>223</v>
      </c>
      <c r="H119" s="115" t="s">
        <v>224</v>
      </c>
      <c r="I119" s="115" t="s">
        <v>225</v>
      </c>
      <c r="J119" s="115" t="s">
        <v>209</v>
      </c>
      <c r="K119" s="116" t="s">
        <v>226</v>
      </c>
      <c r="L119" s="113"/>
      <c r="M119" s="60" t="s">
        <v>1</v>
      </c>
      <c r="N119" s="61" t="s">
        <v>37</v>
      </c>
      <c r="O119" s="61" t="s">
        <v>227</v>
      </c>
      <c r="P119" s="61" t="s">
        <v>228</v>
      </c>
      <c r="Q119" s="61" t="s">
        <v>229</v>
      </c>
      <c r="R119" s="61" t="s">
        <v>230</v>
      </c>
      <c r="S119" s="61" t="s">
        <v>231</v>
      </c>
      <c r="T119" s="62" t="s">
        <v>232</v>
      </c>
    </row>
    <row r="120" spans="2:65" s="1" customFormat="1" ht="22.9" customHeight="1">
      <c r="B120" s="33"/>
      <c r="C120" s="65" t="s">
        <v>233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7.6333369999999983</v>
      </c>
      <c r="S120" s="54"/>
      <c r="T120" s="119">
        <f>T121</f>
        <v>2.4779999999999998</v>
      </c>
      <c r="AT120" s="18" t="s">
        <v>72</v>
      </c>
      <c r="AU120" s="18" t="s">
        <v>211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356</v>
      </c>
      <c r="F121" s="123" t="s">
        <v>357</v>
      </c>
      <c r="I121" s="124"/>
      <c r="J121" s="125">
        <f>BK121</f>
        <v>0</v>
      </c>
      <c r="L121" s="121"/>
      <c r="M121" s="126"/>
      <c r="P121" s="127">
        <f>P122+P370+P381</f>
        <v>0</v>
      </c>
      <c r="R121" s="127">
        <f>R122+R370+R381</f>
        <v>7.6333369999999983</v>
      </c>
      <c r="T121" s="128">
        <f>T122+T370+T381</f>
        <v>2.4779999999999998</v>
      </c>
      <c r="AR121" s="122" t="s">
        <v>81</v>
      </c>
      <c r="AT121" s="129" t="s">
        <v>72</v>
      </c>
      <c r="AU121" s="129" t="s">
        <v>73</v>
      </c>
      <c r="AY121" s="122" t="s">
        <v>236</v>
      </c>
      <c r="BK121" s="130">
        <f>BK122+BK370+BK381</f>
        <v>0</v>
      </c>
    </row>
    <row r="122" spans="2:65" s="11" customFormat="1" ht="22.9" customHeight="1">
      <c r="B122" s="121"/>
      <c r="D122" s="122" t="s">
        <v>72</v>
      </c>
      <c r="E122" s="131" t="s">
        <v>280</v>
      </c>
      <c r="F122" s="131" t="s">
        <v>400</v>
      </c>
      <c r="I122" s="124"/>
      <c r="J122" s="132">
        <f>BK122</f>
        <v>0</v>
      </c>
      <c r="L122" s="121"/>
      <c r="M122" s="126"/>
      <c r="P122" s="127">
        <f>SUM(P123:P369)</f>
        <v>0</v>
      </c>
      <c r="R122" s="127">
        <f>SUM(R123:R369)</f>
        <v>7.6333369999999983</v>
      </c>
      <c r="T122" s="128">
        <f>SUM(T123:T369)</f>
        <v>2.4779999999999998</v>
      </c>
      <c r="AR122" s="122" t="s">
        <v>81</v>
      </c>
      <c r="AT122" s="129" t="s">
        <v>72</v>
      </c>
      <c r="AU122" s="129" t="s">
        <v>81</v>
      </c>
      <c r="AY122" s="122" t="s">
        <v>236</v>
      </c>
      <c r="BK122" s="130">
        <f>SUM(BK123:BK369)</f>
        <v>0</v>
      </c>
    </row>
    <row r="123" spans="2:65" s="1" customFormat="1" ht="24.2" customHeight="1">
      <c r="B123" s="133"/>
      <c r="C123" s="134" t="s">
        <v>81</v>
      </c>
      <c r="D123" s="134" t="s">
        <v>239</v>
      </c>
      <c r="E123" s="135" t="s">
        <v>1771</v>
      </c>
      <c r="F123" s="136" t="s">
        <v>1772</v>
      </c>
      <c r="G123" s="137" t="s">
        <v>340</v>
      </c>
      <c r="H123" s="138">
        <v>110</v>
      </c>
      <c r="I123" s="139"/>
      <c r="J123" s="140">
        <f>ROUND(I123*H123,2)</f>
        <v>0</v>
      </c>
      <c r="K123" s="136" t="s">
        <v>243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6.9999999999999999E-4</v>
      </c>
      <c r="R123" s="143">
        <f>Q123*H123</f>
        <v>7.6999999999999999E-2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1773</v>
      </c>
    </row>
    <row r="124" spans="2:65" s="1" customFormat="1" ht="19.5">
      <c r="B124" s="33"/>
      <c r="D124" s="147" t="s">
        <v>246</v>
      </c>
      <c r="F124" s="148" t="s">
        <v>1774</v>
      </c>
      <c r="I124" s="149"/>
      <c r="L124" s="33"/>
      <c r="M124" s="150"/>
      <c r="T124" s="57"/>
      <c r="AT124" s="18" t="s">
        <v>246</v>
      </c>
      <c r="AU124" s="18" t="s">
        <v>83</v>
      </c>
    </row>
    <row r="125" spans="2:65" s="14" customFormat="1" ht="22.5">
      <c r="B125" s="167"/>
      <c r="D125" s="147" t="s">
        <v>247</v>
      </c>
      <c r="E125" s="168" t="s">
        <v>1</v>
      </c>
      <c r="F125" s="169" t="s">
        <v>1775</v>
      </c>
      <c r="H125" s="168" t="s">
        <v>1</v>
      </c>
      <c r="I125" s="170"/>
      <c r="L125" s="167"/>
      <c r="M125" s="171"/>
      <c r="T125" s="172"/>
      <c r="AT125" s="168" t="s">
        <v>247</v>
      </c>
      <c r="AU125" s="168" t="s">
        <v>83</v>
      </c>
      <c r="AV125" s="14" t="s">
        <v>81</v>
      </c>
      <c r="AW125" s="14" t="s">
        <v>30</v>
      </c>
      <c r="AX125" s="14" t="s">
        <v>73</v>
      </c>
      <c r="AY125" s="168" t="s">
        <v>236</v>
      </c>
    </row>
    <row r="126" spans="2:65" s="12" customFormat="1" ht="11.25">
      <c r="B126" s="151"/>
      <c r="D126" s="147" t="s">
        <v>247</v>
      </c>
      <c r="E126" s="152" t="s">
        <v>1</v>
      </c>
      <c r="F126" s="153" t="s">
        <v>1776</v>
      </c>
      <c r="H126" s="154">
        <v>1</v>
      </c>
      <c r="I126" s="155"/>
      <c r="L126" s="151"/>
      <c r="M126" s="156"/>
      <c r="T126" s="157"/>
      <c r="AT126" s="152" t="s">
        <v>247</v>
      </c>
      <c r="AU126" s="152" t="s">
        <v>83</v>
      </c>
      <c r="AV126" s="12" t="s">
        <v>83</v>
      </c>
      <c r="AW126" s="12" t="s">
        <v>30</v>
      </c>
      <c r="AX126" s="12" t="s">
        <v>73</v>
      </c>
      <c r="AY126" s="152" t="s">
        <v>236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1777</v>
      </c>
      <c r="H127" s="154">
        <v>4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 ht="11.25">
      <c r="B128" s="151"/>
      <c r="D128" s="147" t="s">
        <v>247</v>
      </c>
      <c r="E128" s="152" t="s">
        <v>1</v>
      </c>
      <c r="F128" s="153" t="s">
        <v>1778</v>
      </c>
      <c r="H128" s="154">
        <v>23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2" customFormat="1" ht="11.25">
      <c r="B129" s="151"/>
      <c r="D129" s="147" t="s">
        <v>247</v>
      </c>
      <c r="E129" s="152" t="s">
        <v>1</v>
      </c>
      <c r="F129" s="153" t="s">
        <v>1779</v>
      </c>
      <c r="H129" s="154">
        <v>7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236</v>
      </c>
    </row>
    <row r="130" spans="2:65" s="12" customFormat="1" ht="11.25">
      <c r="B130" s="151"/>
      <c r="D130" s="147" t="s">
        <v>247</v>
      </c>
      <c r="E130" s="152" t="s">
        <v>1</v>
      </c>
      <c r="F130" s="153" t="s">
        <v>1780</v>
      </c>
      <c r="H130" s="154">
        <v>4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1781</v>
      </c>
      <c r="H131" s="154">
        <v>1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2" customFormat="1" ht="11.25">
      <c r="B132" s="151"/>
      <c r="D132" s="147" t="s">
        <v>247</v>
      </c>
      <c r="E132" s="152" t="s">
        <v>1</v>
      </c>
      <c r="F132" s="153" t="s">
        <v>1782</v>
      </c>
      <c r="H132" s="154">
        <v>46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236</v>
      </c>
    </row>
    <row r="133" spans="2:65" s="12" customFormat="1" ht="11.25">
      <c r="B133" s="151"/>
      <c r="D133" s="147" t="s">
        <v>247</v>
      </c>
      <c r="E133" s="152" t="s">
        <v>1</v>
      </c>
      <c r="F133" s="153" t="s">
        <v>1783</v>
      </c>
      <c r="H133" s="154">
        <v>2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1784</v>
      </c>
      <c r="H134" s="154">
        <v>1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1785</v>
      </c>
      <c r="H135" s="154">
        <v>2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2" customFormat="1" ht="11.25">
      <c r="B136" s="151"/>
      <c r="D136" s="147" t="s">
        <v>247</v>
      </c>
      <c r="E136" s="152" t="s">
        <v>1</v>
      </c>
      <c r="F136" s="153" t="s">
        <v>1786</v>
      </c>
      <c r="H136" s="154">
        <v>3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1787</v>
      </c>
      <c r="H137" s="154">
        <v>2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1788</v>
      </c>
      <c r="H138" s="154">
        <v>5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 ht="11.25">
      <c r="B139" s="151"/>
      <c r="D139" s="147" t="s">
        <v>247</v>
      </c>
      <c r="E139" s="152" t="s">
        <v>1</v>
      </c>
      <c r="F139" s="153" t="s">
        <v>1789</v>
      </c>
      <c r="H139" s="154">
        <v>2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1790</v>
      </c>
      <c r="H140" s="154">
        <v>2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1791</v>
      </c>
      <c r="H141" s="154">
        <v>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110</v>
      </c>
      <c r="I142" s="177"/>
      <c r="L142" s="173"/>
      <c r="M142" s="178"/>
      <c r="T142" s="179"/>
      <c r="AT142" s="174" t="s">
        <v>247</v>
      </c>
      <c r="AU142" s="174" t="s">
        <v>83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16.5" customHeight="1">
      <c r="B143" s="133"/>
      <c r="C143" s="180" t="s">
        <v>83</v>
      </c>
      <c r="D143" s="180" t="s">
        <v>333</v>
      </c>
      <c r="E143" s="181" t="s">
        <v>1792</v>
      </c>
      <c r="F143" s="182" t="s">
        <v>1793</v>
      </c>
      <c r="G143" s="183" t="s">
        <v>340</v>
      </c>
      <c r="H143" s="184">
        <v>1</v>
      </c>
      <c r="I143" s="185"/>
      <c r="J143" s="186">
        <f>ROUND(I143*H143,2)</f>
        <v>0</v>
      </c>
      <c r="K143" s="182" t="s">
        <v>243</v>
      </c>
      <c r="L143" s="187"/>
      <c r="M143" s="188" t="s">
        <v>1</v>
      </c>
      <c r="N143" s="189" t="s">
        <v>38</v>
      </c>
      <c r="P143" s="143">
        <f>O143*H143</f>
        <v>0</v>
      </c>
      <c r="Q143" s="143">
        <v>5.0000000000000001E-3</v>
      </c>
      <c r="R143" s="143">
        <f>Q143*H143</f>
        <v>5.0000000000000001E-3</v>
      </c>
      <c r="S143" s="143">
        <v>0</v>
      </c>
      <c r="T143" s="144">
        <f>S143*H143</f>
        <v>0</v>
      </c>
      <c r="AR143" s="145" t="s">
        <v>273</v>
      </c>
      <c r="AT143" s="145" t="s">
        <v>333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1794</v>
      </c>
    </row>
    <row r="144" spans="2:65" s="1" customFormat="1" ht="11.25">
      <c r="B144" s="33"/>
      <c r="D144" s="147" t="s">
        <v>246</v>
      </c>
      <c r="F144" s="148" t="s">
        <v>1793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11.25">
      <c r="B145" s="151"/>
      <c r="D145" s="147" t="s">
        <v>247</v>
      </c>
      <c r="E145" s="152" t="s">
        <v>1</v>
      </c>
      <c r="F145" s="153" t="s">
        <v>1781</v>
      </c>
      <c r="H145" s="154">
        <v>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" customFormat="1" ht="16.5" customHeight="1">
      <c r="B146" s="133"/>
      <c r="C146" s="180" t="s">
        <v>253</v>
      </c>
      <c r="D146" s="180" t="s">
        <v>333</v>
      </c>
      <c r="E146" s="181" t="s">
        <v>1795</v>
      </c>
      <c r="F146" s="182" t="s">
        <v>1796</v>
      </c>
      <c r="G146" s="183" t="s">
        <v>340</v>
      </c>
      <c r="H146" s="184">
        <v>1</v>
      </c>
      <c r="I146" s="185"/>
      <c r="J146" s="186">
        <f>ROUND(I146*H146,2)</f>
        <v>0</v>
      </c>
      <c r="K146" s="182" t="s">
        <v>243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4.0000000000000001E-3</v>
      </c>
      <c r="R146" s="143">
        <f>Q146*H146</f>
        <v>4.0000000000000001E-3</v>
      </c>
      <c r="S146" s="143">
        <v>0</v>
      </c>
      <c r="T146" s="144">
        <f>S146*H146</f>
        <v>0</v>
      </c>
      <c r="AR146" s="145" t="s">
        <v>273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1797</v>
      </c>
    </row>
    <row r="147" spans="2:65" s="1" customFormat="1" ht="11.25">
      <c r="B147" s="33"/>
      <c r="D147" s="147" t="s">
        <v>246</v>
      </c>
      <c r="F147" s="148" t="s">
        <v>1796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1798</v>
      </c>
      <c r="H148" s="154">
        <v>1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236</v>
      </c>
    </row>
    <row r="149" spans="2:65" s="1" customFormat="1" ht="21.75" customHeight="1">
      <c r="B149" s="133"/>
      <c r="C149" s="180" t="s">
        <v>258</v>
      </c>
      <c r="D149" s="180" t="s">
        <v>333</v>
      </c>
      <c r="E149" s="181" t="s">
        <v>1799</v>
      </c>
      <c r="F149" s="182" t="s">
        <v>1800</v>
      </c>
      <c r="G149" s="183" t="s">
        <v>340</v>
      </c>
      <c r="H149" s="184">
        <v>7</v>
      </c>
      <c r="I149" s="185"/>
      <c r="J149" s="186">
        <f>ROUND(I149*H149,2)</f>
        <v>0</v>
      </c>
      <c r="K149" s="182" t="s">
        <v>243</v>
      </c>
      <c r="L149" s="187"/>
      <c r="M149" s="188" t="s">
        <v>1</v>
      </c>
      <c r="N149" s="189" t="s">
        <v>38</v>
      </c>
      <c r="P149" s="143">
        <f>O149*H149</f>
        <v>0</v>
      </c>
      <c r="Q149" s="143">
        <v>7.4999999999999997E-3</v>
      </c>
      <c r="R149" s="143">
        <f>Q149*H149</f>
        <v>5.2499999999999998E-2</v>
      </c>
      <c r="S149" s="143">
        <v>0</v>
      </c>
      <c r="T149" s="144">
        <f>S149*H149</f>
        <v>0</v>
      </c>
      <c r="AR149" s="145" t="s">
        <v>273</v>
      </c>
      <c r="AT149" s="145" t="s">
        <v>333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1801</v>
      </c>
    </row>
    <row r="150" spans="2:65" s="1" customFormat="1" ht="11.25">
      <c r="B150" s="33"/>
      <c r="D150" s="147" t="s">
        <v>246</v>
      </c>
      <c r="F150" s="148" t="s">
        <v>1800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2" customFormat="1" ht="11.25">
      <c r="B151" s="151"/>
      <c r="D151" s="147" t="s">
        <v>247</v>
      </c>
      <c r="E151" s="152" t="s">
        <v>1</v>
      </c>
      <c r="F151" s="153" t="s">
        <v>1779</v>
      </c>
      <c r="H151" s="154">
        <v>7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236</v>
      </c>
    </row>
    <row r="152" spans="2:65" s="1" customFormat="1" ht="24.2" customHeight="1">
      <c r="B152" s="133"/>
      <c r="C152" s="180" t="s">
        <v>235</v>
      </c>
      <c r="D152" s="180" t="s">
        <v>333</v>
      </c>
      <c r="E152" s="181" t="s">
        <v>1802</v>
      </c>
      <c r="F152" s="182" t="s">
        <v>1803</v>
      </c>
      <c r="G152" s="183" t="s">
        <v>340</v>
      </c>
      <c r="H152" s="184">
        <v>5</v>
      </c>
      <c r="I152" s="185"/>
      <c r="J152" s="186">
        <f>ROUND(I152*H152,2)</f>
        <v>0</v>
      </c>
      <c r="K152" s="182" t="s">
        <v>243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1.2999999999999999E-3</v>
      </c>
      <c r="R152" s="143">
        <f>Q152*H152</f>
        <v>6.4999999999999997E-3</v>
      </c>
      <c r="S152" s="143">
        <v>0</v>
      </c>
      <c r="T152" s="144">
        <f>S152*H152</f>
        <v>0</v>
      </c>
      <c r="AR152" s="145" t="s">
        <v>273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1804</v>
      </c>
    </row>
    <row r="153" spans="2:65" s="1" customFormat="1" ht="11.25">
      <c r="B153" s="33"/>
      <c r="D153" s="147" t="s">
        <v>246</v>
      </c>
      <c r="F153" s="148" t="s">
        <v>1803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 ht="11.25">
      <c r="B154" s="151"/>
      <c r="D154" s="147" t="s">
        <v>247</v>
      </c>
      <c r="E154" s="152" t="s">
        <v>1</v>
      </c>
      <c r="F154" s="153" t="s">
        <v>1791</v>
      </c>
      <c r="H154" s="154">
        <v>5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236</v>
      </c>
    </row>
    <row r="155" spans="2:65" s="1" customFormat="1" ht="24.2" customHeight="1">
      <c r="B155" s="133"/>
      <c r="C155" s="180" t="s">
        <v>265</v>
      </c>
      <c r="D155" s="180" t="s">
        <v>333</v>
      </c>
      <c r="E155" s="181" t="s">
        <v>1805</v>
      </c>
      <c r="F155" s="182" t="s">
        <v>1806</v>
      </c>
      <c r="G155" s="183" t="s">
        <v>340</v>
      </c>
      <c r="H155" s="184">
        <v>8</v>
      </c>
      <c r="I155" s="185"/>
      <c r="J155" s="186">
        <f>ROUND(I155*H155,2)</f>
        <v>0</v>
      </c>
      <c r="K155" s="182" t="s">
        <v>243</v>
      </c>
      <c r="L155" s="187"/>
      <c r="M155" s="188" t="s">
        <v>1</v>
      </c>
      <c r="N155" s="189" t="s">
        <v>38</v>
      </c>
      <c r="P155" s="143">
        <f>O155*H155</f>
        <v>0</v>
      </c>
      <c r="Q155" s="143">
        <v>2.5000000000000001E-3</v>
      </c>
      <c r="R155" s="143">
        <f>Q155*H155</f>
        <v>0.02</v>
      </c>
      <c r="S155" s="143">
        <v>0</v>
      </c>
      <c r="T155" s="144">
        <f>S155*H155</f>
        <v>0</v>
      </c>
      <c r="AR155" s="145" t="s">
        <v>273</v>
      </c>
      <c r="AT155" s="145" t="s">
        <v>333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1807</v>
      </c>
    </row>
    <row r="156" spans="2:65" s="1" customFormat="1" ht="11.25">
      <c r="B156" s="33"/>
      <c r="D156" s="147" t="s">
        <v>246</v>
      </c>
      <c r="F156" s="148" t="s">
        <v>1806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 ht="11.25">
      <c r="B157" s="151"/>
      <c r="D157" s="147" t="s">
        <v>247</v>
      </c>
      <c r="E157" s="152" t="s">
        <v>1</v>
      </c>
      <c r="F157" s="153" t="s">
        <v>1777</v>
      </c>
      <c r="H157" s="154">
        <v>4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1780</v>
      </c>
      <c r="H158" s="154">
        <v>4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 ht="11.25">
      <c r="B159" s="173"/>
      <c r="D159" s="147" t="s">
        <v>247</v>
      </c>
      <c r="E159" s="174" t="s">
        <v>1</v>
      </c>
      <c r="F159" s="175" t="s">
        <v>344</v>
      </c>
      <c r="H159" s="176">
        <v>8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80" t="s">
        <v>269</v>
      </c>
      <c r="D160" s="180" t="s">
        <v>333</v>
      </c>
      <c r="E160" s="181" t="s">
        <v>1808</v>
      </c>
      <c r="F160" s="182" t="s">
        <v>1809</v>
      </c>
      <c r="G160" s="183" t="s">
        <v>340</v>
      </c>
      <c r="H160" s="184">
        <v>23</v>
      </c>
      <c r="I160" s="185"/>
      <c r="J160" s="186">
        <f>ROUND(I160*H160,2)</f>
        <v>0</v>
      </c>
      <c r="K160" s="182" t="s">
        <v>243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3.5000000000000001E-3</v>
      </c>
      <c r="R160" s="143">
        <f>Q160*H160</f>
        <v>8.0500000000000002E-2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1810</v>
      </c>
    </row>
    <row r="161" spans="2:65" s="1" customFormat="1" ht="11.25">
      <c r="B161" s="33"/>
      <c r="D161" s="147" t="s">
        <v>246</v>
      </c>
      <c r="F161" s="148" t="s">
        <v>1809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11.25">
      <c r="B162" s="151"/>
      <c r="D162" s="147" t="s">
        <v>247</v>
      </c>
      <c r="E162" s="152" t="s">
        <v>1</v>
      </c>
      <c r="F162" s="153" t="s">
        <v>1778</v>
      </c>
      <c r="H162" s="154">
        <v>23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24.2" customHeight="1">
      <c r="B163" s="133"/>
      <c r="C163" s="180" t="s">
        <v>273</v>
      </c>
      <c r="D163" s="180" t="s">
        <v>333</v>
      </c>
      <c r="E163" s="181" t="s">
        <v>1811</v>
      </c>
      <c r="F163" s="182" t="s">
        <v>1812</v>
      </c>
      <c r="G163" s="183" t="s">
        <v>340</v>
      </c>
      <c r="H163" s="184">
        <v>2</v>
      </c>
      <c r="I163" s="185"/>
      <c r="J163" s="186">
        <f>ROUND(I163*H163,2)</f>
        <v>0</v>
      </c>
      <c r="K163" s="182" t="s">
        <v>243</v>
      </c>
      <c r="L163" s="187"/>
      <c r="M163" s="188" t="s">
        <v>1</v>
      </c>
      <c r="N163" s="189" t="s">
        <v>38</v>
      </c>
      <c r="P163" s="143">
        <f>O163*H163</f>
        <v>0</v>
      </c>
      <c r="Q163" s="143">
        <v>4.0000000000000001E-3</v>
      </c>
      <c r="R163" s="143">
        <f>Q163*H163</f>
        <v>8.0000000000000002E-3</v>
      </c>
      <c r="S163" s="143">
        <v>0</v>
      </c>
      <c r="T163" s="144">
        <f>S163*H163</f>
        <v>0</v>
      </c>
      <c r="AR163" s="145" t="s">
        <v>273</v>
      </c>
      <c r="AT163" s="145" t="s">
        <v>333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1813</v>
      </c>
    </row>
    <row r="164" spans="2:65" s="1" customFormat="1" ht="19.5">
      <c r="B164" s="33"/>
      <c r="D164" s="147" t="s">
        <v>246</v>
      </c>
      <c r="F164" s="148" t="s">
        <v>1812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2" customFormat="1" ht="11.25">
      <c r="B165" s="151"/>
      <c r="D165" s="147" t="s">
        <v>247</v>
      </c>
      <c r="E165" s="152" t="s">
        <v>1</v>
      </c>
      <c r="F165" s="153" t="s">
        <v>1783</v>
      </c>
      <c r="H165" s="154">
        <v>2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236</v>
      </c>
    </row>
    <row r="166" spans="2:65" s="1" customFormat="1" ht="24.2" customHeight="1">
      <c r="B166" s="133"/>
      <c r="C166" s="180" t="s">
        <v>280</v>
      </c>
      <c r="D166" s="180" t="s">
        <v>333</v>
      </c>
      <c r="E166" s="181" t="s">
        <v>1814</v>
      </c>
      <c r="F166" s="182" t="s">
        <v>1815</v>
      </c>
      <c r="G166" s="183" t="s">
        <v>340</v>
      </c>
      <c r="H166" s="184">
        <v>2</v>
      </c>
      <c r="I166" s="185"/>
      <c r="J166" s="186">
        <f>ROUND(I166*H166,2)</f>
        <v>0</v>
      </c>
      <c r="K166" s="182" t="s">
        <v>243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1.55E-2</v>
      </c>
      <c r="R166" s="143">
        <f>Q166*H166</f>
        <v>3.1E-2</v>
      </c>
      <c r="S166" s="143">
        <v>0</v>
      </c>
      <c r="T166" s="144">
        <f>S166*H166</f>
        <v>0</v>
      </c>
      <c r="AR166" s="145" t="s">
        <v>273</v>
      </c>
      <c r="AT166" s="145" t="s">
        <v>333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1816</v>
      </c>
    </row>
    <row r="167" spans="2:65" s="1" customFormat="1" ht="11.25">
      <c r="B167" s="33"/>
      <c r="D167" s="147" t="s">
        <v>246</v>
      </c>
      <c r="F167" s="148" t="s">
        <v>1815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1790</v>
      </c>
      <c r="H168" s="154">
        <v>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236</v>
      </c>
    </row>
    <row r="169" spans="2:65" s="1" customFormat="1" ht="16.5" customHeight="1">
      <c r="B169" s="133"/>
      <c r="C169" s="180" t="s">
        <v>286</v>
      </c>
      <c r="D169" s="180" t="s">
        <v>333</v>
      </c>
      <c r="E169" s="181" t="s">
        <v>1817</v>
      </c>
      <c r="F169" s="182" t="s">
        <v>1818</v>
      </c>
      <c r="G169" s="183" t="s">
        <v>340</v>
      </c>
      <c r="H169" s="184">
        <v>2</v>
      </c>
      <c r="I169" s="185"/>
      <c r="J169" s="186">
        <f>ROUND(I169*H169,2)</f>
        <v>0</v>
      </c>
      <c r="K169" s="182" t="s">
        <v>243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2.5000000000000001E-3</v>
      </c>
      <c r="R169" s="143">
        <f>Q169*H169</f>
        <v>5.0000000000000001E-3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1819</v>
      </c>
    </row>
    <row r="170" spans="2:65" s="1" customFormat="1" ht="11.25">
      <c r="B170" s="33"/>
      <c r="D170" s="147" t="s">
        <v>246</v>
      </c>
      <c r="F170" s="148" t="s">
        <v>1818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1789</v>
      </c>
      <c r="H171" s="154">
        <v>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236</v>
      </c>
    </row>
    <row r="172" spans="2:65" s="1" customFormat="1" ht="24.2" customHeight="1">
      <c r="B172" s="133"/>
      <c r="C172" s="180" t="s">
        <v>291</v>
      </c>
      <c r="D172" s="180" t="s">
        <v>333</v>
      </c>
      <c r="E172" s="181" t="s">
        <v>1820</v>
      </c>
      <c r="F172" s="182" t="s">
        <v>1821</v>
      </c>
      <c r="G172" s="183" t="s">
        <v>340</v>
      </c>
      <c r="H172" s="184">
        <v>2</v>
      </c>
      <c r="I172" s="185"/>
      <c r="J172" s="186">
        <f>ROUND(I172*H172,2)</f>
        <v>0</v>
      </c>
      <c r="K172" s="182" t="s">
        <v>243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5.5999999999999999E-3</v>
      </c>
      <c r="R172" s="143">
        <f>Q172*H172</f>
        <v>1.12E-2</v>
      </c>
      <c r="S172" s="143">
        <v>0</v>
      </c>
      <c r="T172" s="144">
        <f>S172*H172</f>
        <v>0</v>
      </c>
      <c r="AR172" s="145" t="s">
        <v>273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1822</v>
      </c>
    </row>
    <row r="173" spans="2:65" s="1" customFormat="1" ht="19.5">
      <c r="B173" s="33"/>
      <c r="D173" s="147" t="s">
        <v>246</v>
      </c>
      <c r="F173" s="148" t="s">
        <v>1821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2" customFormat="1" ht="11.25">
      <c r="B174" s="151"/>
      <c r="D174" s="147" t="s">
        <v>247</v>
      </c>
      <c r="E174" s="152" t="s">
        <v>1</v>
      </c>
      <c r="F174" s="153" t="s">
        <v>1787</v>
      </c>
      <c r="H174" s="154">
        <v>2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236</v>
      </c>
    </row>
    <row r="175" spans="2:65" s="1" customFormat="1" ht="24.2" customHeight="1">
      <c r="B175" s="133"/>
      <c r="C175" s="180" t="s">
        <v>295</v>
      </c>
      <c r="D175" s="180" t="s">
        <v>333</v>
      </c>
      <c r="E175" s="181" t="s">
        <v>1823</v>
      </c>
      <c r="F175" s="182" t="s">
        <v>1824</v>
      </c>
      <c r="G175" s="183" t="s">
        <v>340</v>
      </c>
      <c r="H175" s="184">
        <v>8</v>
      </c>
      <c r="I175" s="185"/>
      <c r="J175" s="186">
        <f>ROUND(I175*H175,2)</f>
        <v>0</v>
      </c>
      <c r="K175" s="182" t="s">
        <v>243</v>
      </c>
      <c r="L175" s="187"/>
      <c r="M175" s="188" t="s">
        <v>1</v>
      </c>
      <c r="N175" s="189" t="s">
        <v>38</v>
      </c>
      <c r="P175" s="143">
        <f>O175*H175</f>
        <v>0</v>
      </c>
      <c r="Q175" s="143">
        <v>4.4999999999999997E-3</v>
      </c>
      <c r="R175" s="143">
        <f>Q175*H175</f>
        <v>3.5999999999999997E-2</v>
      </c>
      <c r="S175" s="143">
        <v>0</v>
      </c>
      <c r="T175" s="144">
        <f>S175*H175</f>
        <v>0</v>
      </c>
      <c r="AR175" s="145" t="s">
        <v>273</v>
      </c>
      <c r="AT175" s="145" t="s">
        <v>333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1825</v>
      </c>
    </row>
    <row r="176" spans="2:65" s="1" customFormat="1" ht="19.5">
      <c r="B176" s="33"/>
      <c r="D176" s="147" t="s">
        <v>246</v>
      </c>
      <c r="F176" s="148" t="s">
        <v>1824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1788</v>
      </c>
      <c r="H177" s="154">
        <v>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 ht="11.25">
      <c r="B178" s="151"/>
      <c r="D178" s="147" t="s">
        <v>247</v>
      </c>
      <c r="E178" s="152" t="s">
        <v>1</v>
      </c>
      <c r="F178" s="153" t="s">
        <v>1786</v>
      </c>
      <c r="H178" s="154">
        <v>3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 ht="11.25">
      <c r="B179" s="173"/>
      <c r="D179" s="147" t="s">
        <v>247</v>
      </c>
      <c r="E179" s="174" t="s">
        <v>1</v>
      </c>
      <c r="F179" s="175" t="s">
        <v>344</v>
      </c>
      <c r="H179" s="176">
        <v>8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24.2" customHeight="1">
      <c r="B180" s="133"/>
      <c r="C180" s="180" t="s">
        <v>300</v>
      </c>
      <c r="D180" s="180" t="s">
        <v>333</v>
      </c>
      <c r="E180" s="181" t="s">
        <v>1826</v>
      </c>
      <c r="F180" s="182" t="s">
        <v>1827</v>
      </c>
      <c r="G180" s="183" t="s">
        <v>340</v>
      </c>
      <c r="H180" s="184">
        <v>1</v>
      </c>
      <c r="I180" s="185"/>
      <c r="J180" s="186">
        <f>ROUND(I180*H180,2)</f>
        <v>0</v>
      </c>
      <c r="K180" s="182" t="s">
        <v>243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5.3E-3</v>
      </c>
      <c r="R180" s="143">
        <f>Q180*H180</f>
        <v>5.3E-3</v>
      </c>
      <c r="S180" s="143">
        <v>0</v>
      </c>
      <c r="T180" s="144">
        <f>S180*H180</f>
        <v>0</v>
      </c>
      <c r="AR180" s="145" t="s">
        <v>273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1828</v>
      </c>
    </row>
    <row r="181" spans="2:65" s="1" customFormat="1" ht="11.25">
      <c r="B181" s="33"/>
      <c r="D181" s="147" t="s">
        <v>246</v>
      </c>
      <c r="F181" s="148" t="s">
        <v>1827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2" customFormat="1" ht="11.25">
      <c r="B182" s="151"/>
      <c r="D182" s="147" t="s">
        <v>247</v>
      </c>
      <c r="E182" s="152" t="s">
        <v>1</v>
      </c>
      <c r="F182" s="153" t="s">
        <v>1784</v>
      </c>
      <c r="H182" s="154">
        <v>1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236</v>
      </c>
    </row>
    <row r="183" spans="2:65" s="1" customFormat="1" ht="21.75" customHeight="1">
      <c r="B183" s="133"/>
      <c r="C183" s="180" t="s">
        <v>306</v>
      </c>
      <c r="D183" s="180" t="s">
        <v>333</v>
      </c>
      <c r="E183" s="181" t="s">
        <v>1829</v>
      </c>
      <c r="F183" s="182" t="s">
        <v>1830</v>
      </c>
      <c r="G183" s="183" t="s">
        <v>340</v>
      </c>
      <c r="H183" s="184">
        <v>2</v>
      </c>
      <c r="I183" s="185"/>
      <c r="J183" s="186">
        <f>ROUND(I183*H183,2)</f>
        <v>0</v>
      </c>
      <c r="K183" s="182" t="s">
        <v>243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3.8E-3</v>
      </c>
      <c r="R183" s="143">
        <f>Q183*H183</f>
        <v>7.6E-3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1831</v>
      </c>
    </row>
    <row r="184" spans="2:65" s="1" customFormat="1" ht="11.25">
      <c r="B184" s="33"/>
      <c r="D184" s="147" t="s">
        <v>246</v>
      </c>
      <c r="F184" s="148" t="s">
        <v>1830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1785</v>
      </c>
      <c r="H185" s="154">
        <v>2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81</v>
      </c>
      <c r="AY185" s="152" t="s">
        <v>236</v>
      </c>
    </row>
    <row r="186" spans="2:65" s="1" customFormat="1" ht="16.5" customHeight="1">
      <c r="B186" s="133"/>
      <c r="C186" s="180" t="s">
        <v>8</v>
      </c>
      <c r="D186" s="180" t="s">
        <v>333</v>
      </c>
      <c r="E186" s="181" t="s">
        <v>1832</v>
      </c>
      <c r="F186" s="182" t="s">
        <v>1833</v>
      </c>
      <c r="G186" s="183" t="s">
        <v>340</v>
      </c>
      <c r="H186" s="184">
        <v>46</v>
      </c>
      <c r="I186" s="185"/>
      <c r="J186" s="186">
        <f>ROUND(I186*H186,2)</f>
        <v>0</v>
      </c>
      <c r="K186" s="182" t="s">
        <v>243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1.6999999999999999E-3</v>
      </c>
      <c r="R186" s="143">
        <f>Q186*H186</f>
        <v>7.8199999999999992E-2</v>
      </c>
      <c r="S186" s="143">
        <v>0</v>
      </c>
      <c r="T186" s="144">
        <f>S186*H186</f>
        <v>0</v>
      </c>
      <c r="AR186" s="145" t="s">
        <v>273</v>
      </c>
      <c r="AT186" s="145" t="s">
        <v>333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1834</v>
      </c>
    </row>
    <row r="187" spans="2:65" s="1" customFormat="1" ht="11.25">
      <c r="B187" s="33"/>
      <c r="D187" s="147" t="s">
        <v>246</v>
      </c>
      <c r="F187" s="148" t="s">
        <v>1833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2" customFormat="1" ht="11.25">
      <c r="B188" s="151"/>
      <c r="D188" s="147" t="s">
        <v>247</v>
      </c>
      <c r="E188" s="152" t="s">
        <v>1</v>
      </c>
      <c r="F188" s="153" t="s">
        <v>1782</v>
      </c>
      <c r="H188" s="154">
        <v>46</v>
      </c>
      <c r="I188" s="155"/>
      <c r="L188" s="151"/>
      <c r="M188" s="156"/>
      <c r="T188" s="157"/>
      <c r="AT188" s="152" t="s">
        <v>247</v>
      </c>
      <c r="AU188" s="152" t="s">
        <v>83</v>
      </c>
      <c r="AV188" s="12" t="s">
        <v>83</v>
      </c>
      <c r="AW188" s="12" t="s">
        <v>30</v>
      </c>
      <c r="AX188" s="12" t="s">
        <v>81</v>
      </c>
      <c r="AY188" s="152" t="s">
        <v>236</v>
      </c>
    </row>
    <row r="189" spans="2:65" s="1" customFormat="1" ht="21.75" customHeight="1">
      <c r="B189" s="133"/>
      <c r="C189" s="180" t="s">
        <v>316</v>
      </c>
      <c r="D189" s="180" t="s">
        <v>333</v>
      </c>
      <c r="E189" s="181" t="s">
        <v>1835</v>
      </c>
      <c r="F189" s="182" t="s">
        <v>1836</v>
      </c>
      <c r="G189" s="183" t="s">
        <v>340</v>
      </c>
      <c r="H189" s="184">
        <v>224</v>
      </c>
      <c r="I189" s="185"/>
      <c r="J189" s="186">
        <f>ROUND(I189*H189,2)</f>
        <v>0</v>
      </c>
      <c r="K189" s="182" t="s">
        <v>243</v>
      </c>
      <c r="L189" s="187"/>
      <c r="M189" s="188" t="s">
        <v>1</v>
      </c>
      <c r="N189" s="189" t="s">
        <v>38</v>
      </c>
      <c r="P189" s="143">
        <f>O189*H189</f>
        <v>0</v>
      </c>
      <c r="Q189" s="143">
        <v>3.5E-4</v>
      </c>
      <c r="R189" s="143">
        <f>Q189*H189</f>
        <v>7.8399999999999997E-2</v>
      </c>
      <c r="S189" s="143">
        <v>0</v>
      </c>
      <c r="T189" s="144">
        <f>S189*H189</f>
        <v>0</v>
      </c>
      <c r="AR189" s="145" t="s">
        <v>273</v>
      </c>
      <c r="AT189" s="145" t="s">
        <v>333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1837</v>
      </c>
    </row>
    <row r="190" spans="2:65" s="1" customFormat="1" ht="11.25">
      <c r="B190" s="33"/>
      <c r="D190" s="147" t="s">
        <v>246</v>
      </c>
      <c r="F190" s="148" t="s">
        <v>1836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323</v>
      </c>
      <c r="D191" s="134" t="s">
        <v>239</v>
      </c>
      <c r="E191" s="135" t="s">
        <v>1838</v>
      </c>
      <c r="F191" s="136" t="s">
        <v>1839</v>
      </c>
      <c r="G191" s="137" t="s">
        <v>340</v>
      </c>
      <c r="H191" s="138">
        <v>1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1840</v>
      </c>
    </row>
    <row r="192" spans="2:65" s="1" customFormat="1" ht="19.5">
      <c r="B192" s="33"/>
      <c r="D192" s="147" t="s">
        <v>246</v>
      </c>
      <c r="F192" s="148" t="s">
        <v>1841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16.5" customHeight="1">
      <c r="B193" s="133"/>
      <c r="C193" s="180" t="s">
        <v>328</v>
      </c>
      <c r="D193" s="180" t="s">
        <v>333</v>
      </c>
      <c r="E193" s="181" t="s">
        <v>1842</v>
      </c>
      <c r="F193" s="182" t="s">
        <v>1843</v>
      </c>
      <c r="G193" s="183" t="s">
        <v>340</v>
      </c>
      <c r="H193" s="184">
        <v>1</v>
      </c>
      <c r="I193" s="185"/>
      <c r="J193" s="186">
        <f>ROUND(I193*H193,2)</f>
        <v>0</v>
      </c>
      <c r="K193" s="182" t="s">
        <v>243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8.9999999999999993E-3</v>
      </c>
      <c r="R193" s="143">
        <f>Q193*H193</f>
        <v>8.9999999999999993E-3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1844</v>
      </c>
    </row>
    <row r="194" spans="2:65" s="1" customFormat="1" ht="11.25">
      <c r="B194" s="33"/>
      <c r="D194" s="147" t="s">
        <v>246</v>
      </c>
      <c r="F194" s="148" t="s">
        <v>1843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337</v>
      </c>
      <c r="D195" s="134" t="s">
        <v>239</v>
      </c>
      <c r="E195" s="135" t="s">
        <v>1845</v>
      </c>
      <c r="F195" s="136" t="s">
        <v>1846</v>
      </c>
      <c r="G195" s="137" t="s">
        <v>340</v>
      </c>
      <c r="H195" s="138">
        <v>23</v>
      </c>
      <c r="I195" s="139"/>
      <c r="J195" s="140">
        <f>ROUND(I195*H195,2)</f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0.11241</v>
      </c>
      <c r="R195" s="143">
        <f>Q195*H195</f>
        <v>2.5854300000000001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1847</v>
      </c>
    </row>
    <row r="196" spans="2:65" s="1" customFormat="1" ht="19.5">
      <c r="B196" s="33"/>
      <c r="D196" s="147" t="s">
        <v>246</v>
      </c>
      <c r="F196" s="148" t="s">
        <v>1848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2" customFormat="1" ht="11.25">
      <c r="B197" s="151"/>
      <c r="D197" s="147" t="s">
        <v>247</v>
      </c>
      <c r="E197" s="152" t="s">
        <v>1</v>
      </c>
      <c r="F197" s="153" t="s">
        <v>1849</v>
      </c>
      <c r="H197" s="154">
        <v>22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73</v>
      </c>
      <c r="AY197" s="152" t="s">
        <v>236</v>
      </c>
    </row>
    <row r="198" spans="2:65" s="12" customFormat="1" ht="11.25">
      <c r="B198" s="151"/>
      <c r="D198" s="147" t="s">
        <v>247</v>
      </c>
      <c r="E198" s="152" t="s">
        <v>1</v>
      </c>
      <c r="F198" s="153" t="s">
        <v>1850</v>
      </c>
      <c r="H198" s="154">
        <v>1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5" customFormat="1" ht="11.25">
      <c r="B199" s="173"/>
      <c r="D199" s="147" t="s">
        <v>247</v>
      </c>
      <c r="E199" s="174" t="s">
        <v>1</v>
      </c>
      <c r="F199" s="175" t="s">
        <v>344</v>
      </c>
      <c r="H199" s="176">
        <v>23</v>
      </c>
      <c r="I199" s="177"/>
      <c r="L199" s="173"/>
      <c r="M199" s="178"/>
      <c r="T199" s="179"/>
      <c r="AT199" s="174" t="s">
        <v>247</v>
      </c>
      <c r="AU199" s="174" t="s">
        <v>83</v>
      </c>
      <c r="AV199" s="15" t="s">
        <v>258</v>
      </c>
      <c r="AW199" s="15" t="s">
        <v>30</v>
      </c>
      <c r="AX199" s="15" t="s">
        <v>81</v>
      </c>
      <c r="AY199" s="174" t="s">
        <v>236</v>
      </c>
    </row>
    <row r="200" spans="2:65" s="1" customFormat="1" ht="21.75" customHeight="1">
      <c r="B200" s="133"/>
      <c r="C200" s="180" t="s">
        <v>345</v>
      </c>
      <c r="D200" s="180" t="s">
        <v>333</v>
      </c>
      <c r="E200" s="181" t="s">
        <v>1851</v>
      </c>
      <c r="F200" s="182" t="s">
        <v>1852</v>
      </c>
      <c r="G200" s="183" t="s">
        <v>340</v>
      </c>
      <c r="H200" s="184">
        <v>23</v>
      </c>
      <c r="I200" s="185"/>
      <c r="J200" s="186">
        <f>ROUND(I200*H200,2)</f>
        <v>0</v>
      </c>
      <c r="K200" s="182" t="s">
        <v>243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6.1000000000000004E-3</v>
      </c>
      <c r="R200" s="143">
        <f>Q200*H200</f>
        <v>0.14030000000000001</v>
      </c>
      <c r="S200" s="143">
        <v>0</v>
      </c>
      <c r="T200" s="144">
        <f>S200*H200</f>
        <v>0</v>
      </c>
      <c r="AR200" s="145" t="s">
        <v>273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1853</v>
      </c>
    </row>
    <row r="201" spans="2:65" s="1" customFormat="1" ht="11.25">
      <c r="B201" s="33"/>
      <c r="D201" s="147" t="s">
        <v>246</v>
      </c>
      <c r="F201" s="148" t="s">
        <v>1852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16.5" customHeight="1">
      <c r="B202" s="133"/>
      <c r="C202" s="180" t="s">
        <v>7</v>
      </c>
      <c r="D202" s="180" t="s">
        <v>333</v>
      </c>
      <c r="E202" s="181" t="s">
        <v>1854</v>
      </c>
      <c r="F202" s="182" t="s">
        <v>1855</v>
      </c>
      <c r="G202" s="183" t="s">
        <v>340</v>
      </c>
      <c r="H202" s="184">
        <v>23</v>
      </c>
      <c r="I202" s="185"/>
      <c r="J202" s="186">
        <f>ROUND(I202*H202,2)</f>
        <v>0</v>
      </c>
      <c r="K202" s="182" t="s">
        <v>243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3.0000000000000001E-3</v>
      </c>
      <c r="R202" s="143">
        <f>Q202*H202</f>
        <v>6.9000000000000006E-2</v>
      </c>
      <c r="S202" s="143">
        <v>0</v>
      </c>
      <c r="T202" s="144">
        <f>S202*H202</f>
        <v>0</v>
      </c>
      <c r="AR202" s="145" t="s">
        <v>273</v>
      </c>
      <c r="AT202" s="145" t="s">
        <v>333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1856</v>
      </c>
    </row>
    <row r="203" spans="2:65" s="1" customFormat="1" ht="11.25">
      <c r="B203" s="33"/>
      <c r="D203" s="147" t="s">
        <v>246</v>
      </c>
      <c r="F203" s="148" t="s">
        <v>1855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16.5" customHeight="1">
      <c r="B204" s="133"/>
      <c r="C204" s="180" t="s">
        <v>583</v>
      </c>
      <c r="D204" s="180" t="s">
        <v>333</v>
      </c>
      <c r="E204" s="181" t="s">
        <v>1857</v>
      </c>
      <c r="F204" s="182" t="s">
        <v>1858</v>
      </c>
      <c r="G204" s="183" t="s">
        <v>340</v>
      </c>
      <c r="H204" s="184">
        <v>23</v>
      </c>
      <c r="I204" s="185"/>
      <c r="J204" s="186">
        <f>ROUND(I204*H204,2)</f>
        <v>0</v>
      </c>
      <c r="K204" s="182" t="s">
        <v>243</v>
      </c>
      <c r="L204" s="187"/>
      <c r="M204" s="188" t="s">
        <v>1</v>
      </c>
      <c r="N204" s="189" t="s">
        <v>38</v>
      </c>
      <c r="P204" s="143">
        <f>O204*H204</f>
        <v>0</v>
      </c>
      <c r="Q204" s="143">
        <v>1E-4</v>
      </c>
      <c r="R204" s="143">
        <f>Q204*H204</f>
        <v>2.3E-3</v>
      </c>
      <c r="S204" s="143">
        <v>0</v>
      </c>
      <c r="T204" s="144">
        <f>S204*H204</f>
        <v>0</v>
      </c>
      <c r="AR204" s="145" t="s">
        <v>273</v>
      </c>
      <c r="AT204" s="145" t="s">
        <v>333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1859</v>
      </c>
    </row>
    <row r="205" spans="2:65" s="1" customFormat="1" ht="11.25">
      <c r="B205" s="33"/>
      <c r="D205" s="147" t="s">
        <v>246</v>
      </c>
      <c r="F205" s="148" t="s">
        <v>1858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588</v>
      </c>
      <c r="D206" s="134" t="s">
        <v>239</v>
      </c>
      <c r="E206" s="135" t="s">
        <v>1860</v>
      </c>
      <c r="F206" s="136" t="s">
        <v>1861</v>
      </c>
      <c r="G206" s="137" t="s">
        <v>528</v>
      </c>
      <c r="H206" s="138">
        <v>1251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1.2999999999999999E-4</v>
      </c>
      <c r="R206" s="143">
        <f>Q206*H206</f>
        <v>0.16263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1862</v>
      </c>
    </row>
    <row r="207" spans="2:65" s="1" customFormat="1" ht="19.5">
      <c r="B207" s="33"/>
      <c r="D207" s="147" t="s">
        <v>246</v>
      </c>
      <c r="F207" s="148" t="s">
        <v>1863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 ht="11.25">
      <c r="B208" s="167"/>
      <c r="D208" s="147" t="s">
        <v>247</v>
      </c>
      <c r="E208" s="168" t="s">
        <v>1</v>
      </c>
      <c r="F208" s="169" t="s">
        <v>1864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1865</v>
      </c>
      <c r="H209" s="154">
        <v>960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1866</v>
      </c>
      <c r="H210" s="154">
        <v>24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1867</v>
      </c>
      <c r="H211" s="154">
        <v>13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 ht="11.25">
      <c r="B212" s="151"/>
      <c r="D212" s="147" t="s">
        <v>247</v>
      </c>
      <c r="E212" s="152" t="s">
        <v>1</v>
      </c>
      <c r="F212" s="153" t="s">
        <v>1868</v>
      </c>
      <c r="H212" s="154">
        <v>83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2" customFormat="1" ht="11.25">
      <c r="B213" s="151"/>
      <c r="D213" s="147" t="s">
        <v>247</v>
      </c>
      <c r="E213" s="152" t="s">
        <v>1</v>
      </c>
      <c r="F213" s="153" t="s">
        <v>1869</v>
      </c>
      <c r="H213" s="154">
        <v>97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236</v>
      </c>
    </row>
    <row r="214" spans="2:65" s="12" customFormat="1" ht="11.25">
      <c r="B214" s="151"/>
      <c r="D214" s="147" t="s">
        <v>247</v>
      </c>
      <c r="E214" s="152" t="s">
        <v>1</v>
      </c>
      <c r="F214" s="153" t="s">
        <v>1870</v>
      </c>
      <c r="H214" s="154">
        <v>74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 ht="11.25">
      <c r="B215" s="173"/>
      <c r="D215" s="147" t="s">
        <v>247</v>
      </c>
      <c r="E215" s="174" t="s">
        <v>1</v>
      </c>
      <c r="F215" s="175" t="s">
        <v>344</v>
      </c>
      <c r="H215" s="176">
        <v>1251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24.2" customHeight="1">
      <c r="B216" s="133"/>
      <c r="C216" s="134" t="s">
        <v>591</v>
      </c>
      <c r="D216" s="134" t="s">
        <v>239</v>
      </c>
      <c r="E216" s="135" t="s">
        <v>1871</v>
      </c>
      <c r="F216" s="136" t="s">
        <v>1872</v>
      </c>
      <c r="G216" s="137" t="s">
        <v>528</v>
      </c>
      <c r="H216" s="138">
        <v>840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1.2999999999999999E-4</v>
      </c>
      <c r="R216" s="143">
        <f>Q216*H216</f>
        <v>0.10919999999999999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1873</v>
      </c>
    </row>
    <row r="217" spans="2:65" s="1" customFormat="1" ht="19.5">
      <c r="B217" s="33"/>
      <c r="D217" s="147" t="s">
        <v>246</v>
      </c>
      <c r="F217" s="148" t="s">
        <v>1874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 ht="11.25">
      <c r="B218" s="167"/>
      <c r="D218" s="147" t="s">
        <v>247</v>
      </c>
      <c r="E218" s="168" t="s">
        <v>1</v>
      </c>
      <c r="F218" s="169" t="s">
        <v>1864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1875</v>
      </c>
      <c r="H219" s="154">
        <v>115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 ht="11.25">
      <c r="B220" s="151"/>
      <c r="D220" s="147" t="s">
        <v>247</v>
      </c>
      <c r="E220" s="152" t="s">
        <v>1</v>
      </c>
      <c r="F220" s="153" t="s">
        <v>1876</v>
      </c>
      <c r="H220" s="154">
        <v>105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2" customFormat="1" ht="11.25">
      <c r="B221" s="151"/>
      <c r="D221" s="147" t="s">
        <v>247</v>
      </c>
      <c r="E221" s="152" t="s">
        <v>1</v>
      </c>
      <c r="F221" s="153" t="s">
        <v>1877</v>
      </c>
      <c r="H221" s="154">
        <v>620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236</v>
      </c>
    </row>
    <row r="222" spans="2:65" s="15" customFormat="1" ht="11.25">
      <c r="B222" s="173"/>
      <c r="D222" s="147" t="s">
        <v>247</v>
      </c>
      <c r="E222" s="174" t="s">
        <v>1</v>
      </c>
      <c r="F222" s="175" t="s">
        <v>344</v>
      </c>
      <c r="H222" s="176">
        <v>840</v>
      </c>
      <c r="I222" s="177"/>
      <c r="L222" s="173"/>
      <c r="M222" s="178"/>
      <c r="T222" s="179"/>
      <c r="AT222" s="174" t="s">
        <v>247</v>
      </c>
      <c r="AU222" s="174" t="s">
        <v>83</v>
      </c>
      <c r="AV222" s="15" t="s">
        <v>258</v>
      </c>
      <c r="AW222" s="15" t="s">
        <v>30</v>
      </c>
      <c r="AX222" s="15" t="s">
        <v>81</v>
      </c>
      <c r="AY222" s="174" t="s">
        <v>236</v>
      </c>
    </row>
    <row r="223" spans="2:65" s="1" customFormat="1" ht="24.2" customHeight="1">
      <c r="B223" s="133"/>
      <c r="C223" s="134" t="s">
        <v>600</v>
      </c>
      <c r="D223" s="134" t="s">
        <v>239</v>
      </c>
      <c r="E223" s="135" t="s">
        <v>1878</v>
      </c>
      <c r="F223" s="136" t="s">
        <v>1879</v>
      </c>
      <c r="G223" s="137" t="s">
        <v>528</v>
      </c>
      <c r="H223" s="138">
        <v>880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6.0000000000000002E-5</v>
      </c>
      <c r="R223" s="143">
        <f>Q223*H223</f>
        <v>5.28E-2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1880</v>
      </c>
    </row>
    <row r="224" spans="2:65" s="1" customFormat="1" ht="19.5">
      <c r="B224" s="33"/>
      <c r="D224" s="147" t="s">
        <v>246</v>
      </c>
      <c r="F224" s="148" t="s">
        <v>1881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11.25">
      <c r="B225" s="167"/>
      <c r="D225" s="147" t="s">
        <v>247</v>
      </c>
      <c r="E225" s="168" t="s">
        <v>1</v>
      </c>
      <c r="F225" s="169" t="s">
        <v>1864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1882</v>
      </c>
      <c r="H226" s="154">
        <v>80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1883</v>
      </c>
      <c r="H227" s="154">
        <v>68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 ht="11.25">
      <c r="B228" s="151"/>
      <c r="D228" s="147" t="s">
        <v>247</v>
      </c>
      <c r="E228" s="152" t="s">
        <v>1</v>
      </c>
      <c r="F228" s="153" t="s">
        <v>1884</v>
      </c>
      <c r="H228" s="154">
        <v>732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5" customFormat="1" ht="11.25">
      <c r="B229" s="173"/>
      <c r="D229" s="147" t="s">
        <v>247</v>
      </c>
      <c r="E229" s="174" t="s">
        <v>1</v>
      </c>
      <c r="F229" s="175" t="s">
        <v>344</v>
      </c>
      <c r="H229" s="176">
        <v>880</v>
      </c>
      <c r="I229" s="177"/>
      <c r="L229" s="173"/>
      <c r="M229" s="178"/>
      <c r="T229" s="179"/>
      <c r="AT229" s="174" t="s">
        <v>247</v>
      </c>
      <c r="AU229" s="174" t="s">
        <v>83</v>
      </c>
      <c r="AV229" s="15" t="s">
        <v>258</v>
      </c>
      <c r="AW229" s="15" t="s">
        <v>30</v>
      </c>
      <c r="AX229" s="15" t="s">
        <v>81</v>
      </c>
      <c r="AY229" s="174" t="s">
        <v>236</v>
      </c>
    </row>
    <row r="230" spans="2:65" s="1" customFormat="1" ht="24.2" customHeight="1">
      <c r="B230" s="133"/>
      <c r="C230" s="134" t="s">
        <v>607</v>
      </c>
      <c r="D230" s="134" t="s">
        <v>239</v>
      </c>
      <c r="E230" s="135" t="s">
        <v>1885</v>
      </c>
      <c r="F230" s="136" t="s">
        <v>1886</v>
      </c>
      <c r="G230" s="137" t="s">
        <v>528</v>
      </c>
      <c r="H230" s="138">
        <v>290.39999999999998</v>
      </c>
      <c r="I230" s="139"/>
      <c r="J230" s="140">
        <f>ROUND(I230*H230,2)</f>
        <v>0</v>
      </c>
      <c r="K230" s="136" t="s">
        <v>243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2.5999999999999998E-4</v>
      </c>
      <c r="R230" s="143">
        <f>Q230*H230</f>
        <v>7.5503999999999988E-2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1887</v>
      </c>
    </row>
    <row r="231" spans="2:65" s="1" customFormat="1" ht="19.5">
      <c r="B231" s="33"/>
      <c r="D231" s="147" t="s">
        <v>246</v>
      </c>
      <c r="F231" s="148" t="s">
        <v>1888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4" customFormat="1" ht="11.25">
      <c r="B232" s="167"/>
      <c r="D232" s="147" t="s">
        <v>247</v>
      </c>
      <c r="E232" s="168" t="s">
        <v>1</v>
      </c>
      <c r="F232" s="169" t="s">
        <v>1864</v>
      </c>
      <c r="H232" s="168" t="s">
        <v>1</v>
      </c>
      <c r="I232" s="170"/>
      <c r="L232" s="167"/>
      <c r="M232" s="171"/>
      <c r="T232" s="172"/>
      <c r="AT232" s="168" t="s">
        <v>247</v>
      </c>
      <c r="AU232" s="168" t="s">
        <v>83</v>
      </c>
      <c r="AV232" s="14" t="s">
        <v>81</v>
      </c>
      <c r="AW232" s="14" t="s">
        <v>30</v>
      </c>
      <c r="AX232" s="14" t="s">
        <v>73</v>
      </c>
      <c r="AY232" s="168" t="s">
        <v>236</v>
      </c>
    </row>
    <row r="233" spans="2:65" s="12" customFormat="1" ht="11.25">
      <c r="B233" s="151"/>
      <c r="D233" s="147" t="s">
        <v>247</v>
      </c>
      <c r="E233" s="152" t="s">
        <v>1</v>
      </c>
      <c r="F233" s="153" t="s">
        <v>1889</v>
      </c>
      <c r="H233" s="154">
        <v>29.4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2" customFormat="1" ht="11.25">
      <c r="B234" s="151"/>
      <c r="D234" s="147" t="s">
        <v>247</v>
      </c>
      <c r="E234" s="152" t="s">
        <v>1</v>
      </c>
      <c r="F234" s="153" t="s">
        <v>1890</v>
      </c>
      <c r="H234" s="154">
        <v>19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 ht="11.25">
      <c r="B235" s="151"/>
      <c r="D235" s="147" t="s">
        <v>247</v>
      </c>
      <c r="E235" s="152" t="s">
        <v>1</v>
      </c>
      <c r="F235" s="153" t="s">
        <v>1891</v>
      </c>
      <c r="H235" s="154">
        <v>242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 ht="11.25">
      <c r="B236" s="173"/>
      <c r="D236" s="147" t="s">
        <v>247</v>
      </c>
      <c r="E236" s="174" t="s">
        <v>1</v>
      </c>
      <c r="F236" s="175" t="s">
        <v>344</v>
      </c>
      <c r="H236" s="176">
        <v>290.39999999999998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611</v>
      </c>
      <c r="D237" s="134" t="s">
        <v>239</v>
      </c>
      <c r="E237" s="135" t="s">
        <v>1892</v>
      </c>
      <c r="F237" s="136" t="s">
        <v>1893</v>
      </c>
      <c r="G237" s="137" t="s">
        <v>528</v>
      </c>
      <c r="H237" s="138">
        <v>286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1.6000000000000001E-4</v>
      </c>
      <c r="R237" s="143">
        <f>Q237*H237</f>
        <v>4.5760000000000002E-2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1894</v>
      </c>
    </row>
    <row r="238" spans="2:65" s="1" customFormat="1" ht="19.5">
      <c r="B238" s="33"/>
      <c r="D238" s="147" t="s">
        <v>246</v>
      </c>
      <c r="F238" s="148" t="s">
        <v>1895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4" customFormat="1" ht="11.25">
      <c r="B239" s="167"/>
      <c r="D239" s="147" t="s">
        <v>247</v>
      </c>
      <c r="E239" s="168" t="s">
        <v>1</v>
      </c>
      <c r="F239" s="169" t="s">
        <v>1864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1896</v>
      </c>
      <c r="H240" s="154">
        <v>262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 ht="11.25">
      <c r="B241" s="151"/>
      <c r="D241" s="147" t="s">
        <v>247</v>
      </c>
      <c r="E241" s="152" t="s">
        <v>1</v>
      </c>
      <c r="F241" s="153" t="s">
        <v>1897</v>
      </c>
      <c r="H241" s="154">
        <v>24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 ht="11.25">
      <c r="B242" s="173"/>
      <c r="D242" s="147" t="s">
        <v>247</v>
      </c>
      <c r="E242" s="174" t="s">
        <v>1</v>
      </c>
      <c r="F242" s="175" t="s">
        <v>344</v>
      </c>
      <c r="H242" s="176">
        <v>286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617</v>
      </c>
      <c r="D243" s="134" t="s">
        <v>239</v>
      </c>
      <c r="E243" s="135" t="s">
        <v>1898</v>
      </c>
      <c r="F243" s="136" t="s">
        <v>1899</v>
      </c>
      <c r="G243" s="137" t="s">
        <v>467</v>
      </c>
      <c r="H243" s="138">
        <v>397.15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1.4499999999999999E-3</v>
      </c>
      <c r="R243" s="143">
        <f>Q243*H243</f>
        <v>0.57586749999999998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1900</v>
      </c>
    </row>
    <row r="244" spans="2:65" s="1" customFormat="1" ht="19.5">
      <c r="B244" s="33"/>
      <c r="D244" s="147" t="s">
        <v>246</v>
      </c>
      <c r="F244" s="148" t="s">
        <v>1901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 ht="11.25">
      <c r="B245" s="167"/>
      <c r="D245" s="147" t="s">
        <v>247</v>
      </c>
      <c r="E245" s="168" t="s">
        <v>1</v>
      </c>
      <c r="F245" s="169" t="s">
        <v>1864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 ht="11.25">
      <c r="B246" s="151"/>
      <c r="D246" s="147" t="s">
        <v>247</v>
      </c>
      <c r="E246" s="152" t="s">
        <v>1</v>
      </c>
      <c r="F246" s="153" t="s">
        <v>1902</v>
      </c>
      <c r="H246" s="154">
        <v>13.5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236</v>
      </c>
    </row>
    <row r="247" spans="2:65" s="12" customFormat="1" ht="11.25">
      <c r="B247" s="151"/>
      <c r="D247" s="147" t="s">
        <v>247</v>
      </c>
      <c r="E247" s="152" t="s">
        <v>1</v>
      </c>
      <c r="F247" s="153" t="s">
        <v>1903</v>
      </c>
      <c r="H247" s="154">
        <v>10.8</v>
      </c>
      <c r="I247" s="155"/>
      <c r="L247" s="151"/>
      <c r="M247" s="156"/>
      <c r="T247" s="157"/>
      <c r="AT247" s="152" t="s">
        <v>247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236</v>
      </c>
    </row>
    <row r="248" spans="2:65" s="12" customFormat="1" ht="11.25">
      <c r="B248" s="151"/>
      <c r="D248" s="147" t="s">
        <v>247</v>
      </c>
      <c r="E248" s="152" t="s">
        <v>1</v>
      </c>
      <c r="F248" s="153" t="s">
        <v>1904</v>
      </c>
      <c r="H248" s="154">
        <v>178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2" customFormat="1" ht="11.25">
      <c r="B249" s="151"/>
      <c r="D249" s="147" t="s">
        <v>247</v>
      </c>
      <c r="E249" s="152" t="s">
        <v>1</v>
      </c>
      <c r="F249" s="153" t="s">
        <v>1905</v>
      </c>
      <c r="H249" s="154">
        <v>21.6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2" customFormat="1" ht="11.25">
      <c r="B250" s="151"/>
      <c r="D250" s="147" t="s">
        <v>247</v>
      </c>
      <c r="E250" s="152" t="s">
        <v>1</v>
      </c>
      <c r="F250" s="153" t="s">
        <v>1906</v>
      </c>
      <c r="H250" s="154">
        <v>13.98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2" customFormat="1" ht="11.25">
      <c r="B251" s="151"/>
      <c r="D251" s="147" t="s">
        <v>247</v>
      </c>
      <c r="E251" s="152" t="s">
        <v>1</v>
      </c>
      <c r="F251" s="153" t="s">
        <v>1907</v>
      </c>
      <c r="H251" s="154">
        <v>7.2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2" customFormat="1" ht="11.25">
      <c r="B252" s="151"/>
      <c r="D252" s="147" t="s">
        <v>247</v>
      </c>
      <c r="E252" s="152" t="s">
        <v>1</v>
      </c>
      <c r="F252" s="153" t="s">
        <v>1908</v>
      </c>
      <c r="H252" s="154">
        <v>20.02</v>
      </c>
      <c r="I252" s="155"/>
      <c r="L252" s="151"/>
      <c r="M252" s="156"/>
      <c r="T252" s="157"/>
      <c r="AT252" s="152" t="s">
        <v>247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236</v>
      </c>
    </row>
    <row r="253" spans="2:65" s="12" customFormat="1" ht="11.25">
      <c r="B253" s="151"/>
      <c r="D253" s="147" t="s">
        <v>247</v>
      </c>
      <c r="E253" s="152" t="s">
        <v>1</v>
      </c>
      <c r="F253" s="153" t="s">
        <v>1909</v>
      </c>
      <c r="H253" s="154">
        <v>70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 ht="11.25">
      <c r="B254" s="151"/>
      <c r="D254" s="147" t="s">
        <v>247</v>
      </c>
      <c r="E254" s="152" t="s">
        <v>1</v>
      </c>
      <c r="F254" s="153" t="s">
        <v>1910</v>
      </c>
      <c r="H254" s="154">
        <v>3.6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2" customFormat="1" ht="11.25">
      <c r="B255" s="151"/>
      <c r="D255" s="147" t="s">
        <v>247</v>
      </c>
      <c r="E255" s="152" t="s">
        <v>1</v>
      </c>
      <c r="F255" s="153" t="s">
        <v>1911</v>
      </c>
      <c r="H255" s="154">
        <v>37.700000000000003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2" customFormat="1" ht="11.25">
      <c r="B256" s="151"/>
      <c r="D256" s="147" t="s">
        <v>247</v>
      </c>
      <c r="E256" s="152" t="s">
        <v>1</v>
      </c>
      <c r="F256" s="153" t="s">
        <v>1912</v>
      </c>
      <c r="H256" s="154">
        <v>1.2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2" customFormat="1" ht="11.25">
      <c r="B257" s="151"/>
      <c r="D257" s="147" t="s">
        <v>247</v>
      </c>
      <c r="E257" s="152" t="s">
        <v>1</v>
      </c>
      <c r="F257" s="153" t="s">
        <v>1913</v>
      </c>
      <c r="H257" s="154">
        <v>15.04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2" customFormat="1" ht="11.25">
      <c r="B258" s="151"/>
      <c r="D258" s="147" t="s">
        <v>247</v>
      </c>
      <c r="E258" s="152" t="s">
        <v>1</v>
      </c>
      <c r="F258" s="153" t="s">
        <v>1914</v>
      </c>
      <c r="H258" s="154">
        <v>3.76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236</v>
      </c>
    </row>
    <row r="259" spans="2:65" s="12" customFormat="1" ht="11.25">
      <c r="B259" s="151"/>
      <c r="D259" s="147" t="s">
        <v>247</v>
      </c>
      <c r="E259" s="152" t="s">
        <v>1</v>
      </c>
      <c r="F259" s="153" t="s">
        <v>1915</v>
      </c>
      <c r="H259" s="154">
        <v>0.75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5" customFormat="1" ht="11.25">
      <c r="B260" s="173"/>
      <c r="D260" s="147" t="s">
        <v>247</v>
      </c>
      <c r="E260" s="174" t="s">
        <v>1</v>
      </c>
      <c r="F260" s="175" t="s">
        <v>344</v>
      </c>
      <c r="H260" s="176">
        <v>397.15</v>
      </c>
      <c r="I260" s="177"/>
      <c r="L260" s="173"/>
      <c r="M260" s="178"/>
      <c r="T260" s="179"/>
      <c r="AT260" s="174" t="s">
        <v>247</v>
      </c>
      <c r="AU260" s="174" t="s">
        <v>83</v>
      </c>
      <c r="AV260" s="15" t="s">
        <v>258</v>
      </c>
      <c r="AW260" s="15" t="s">
        <v>30</v>
      </c>
      <c r="AX260" s="15" t="s">
        <v>81</v>
      </c>
      <c r="AY260" s="174" t="s">
        <v>236</v>
      </c>
    </row>
    <row r="261" spans="2:65" s="1" customFormat="1" ht="24.2" customHeight="1">
      <c r="B261" s="133"/>
      <c r="C261" s="134" t="s">
        <v>625</v>
      </c>
      <c r="D261" s="134" t="s">
        <v>239</v>
      </c>
      <c r="E261" s="135" t="s">
        <v>1916</v>
      </c>
      <c r="F261" s="136" t="s">
        <v>1917</v>
      </c>
      <c r="G261" s="137" t="s">
        <v>528</v>
      </c>
      <c r="H261" s="138">
        <v>1251</v>
      </c>
      <c r="I261" s="139"/>
      <c r="J261" s="140">
        <f>ROUND(I261*H261,2)</f>
        <v>0</v>
      </c>
      <c r="K261" s="136" t="s">
        <v>243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3.3E-4</v>
      </c>
      <c r="R261" s="143">
        <f>Q261*H261</f>
        <v>0.41282999999999997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1918</v>
      </c>
    </row>
    <row r="262" spans="2:65" s="1" customFormat="1" ht="19.5">
      <c r="B262" s="33"/>
      <c r="D262" s="147" t="s">
        <v>246</v>
      </c>
      <c r="F262" s="148" t="s">
        <v>1919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4" customFormat="1" ht="11.25">
      <c r="B263" s="167"/>
      <c r="D263" s="147" t="s">
        <v>247</v>
      </c>
      <c r="E263" s="168" t="s">
        <v>1</v>
      </c>
      <c r="F263" s="169" t="s">
        <v>1864</v>
      </c>
      <c r="H263" s="168" t="s">
        <v>1</v>
      </c>
      <c r="I263" s="170"/>
      <c r="L263" s="167"/>
      <c r="M263" s="171"/>
      <c r="T263" s="172"/>
      <c r="AT263" s="168" t="s">
        <v>247</v>
      </c>
      <c r="AU263" s="168" t="s">
        <v>83</v>
      </c>
      <c r="AV263" s="14" t="s">
        <v>81</v>
      </c>
      <c r="AW263" s="14" t="s">
        <v>30</v>
      </c>
      <c r="AX263" s="14" t="s">
        <v>73</v>
      </c>
      <c r="AY263" s="168" t="s">
        <v>236</v>
      </c>
    </row>
    <row r="264" spans="2:65" s="12" customFormat="1" ht="11.25">
      <c r="B264" s="151"/>
      <c r="D264" s="147" t="s">
        <v>247</v>
      </c>
      <c r="E264" s="152" t="s">
        <v>1</v>
      </c>
      <c r="F264" s="153" t="s">
        <v>1865</v>
      </c>
      <c r="H264" s="154">
        <v>960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1866</v>
      </c>
      <c r="H265" s="154">
        <v>24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2" customFormat="1" ht="11.25">
      <c r="B266" s="151"/>
      <c r="D266" s="147" t="s">
        <v>247</v>
      </c>
      <c r="E266" s="152" t="s">
        <v>1</v>
      </c>
      <c r="F266" s="153" t="s">
        <v>1867</v>
      </c>
      <c r="H266" s="154">
        <v>13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2" customFormat="1" ht="11.25">
      <c r="B267" s="151"/>
      <c r="D267" s="147" t="s">
        <v>247</v>
      </c>
      <c r="E267" s="152" t="s">
        <v>1</v>
      </c>
      <c r="F267" s="153" t="s">
        <v>1868</v>
      </c>
      <c r="H267" s="154">
        <v>83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1869</v>
      </c>
      <c r="H268" s="154">
        <v>97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2" customFormat="1" ht="11.25">
      <c r="B269" s="151"/>
      <c r="D269" s="147" t="s">
        <v>247</v>
      </c>
      <c r="E269" s="152" t="s">
        <v>1</v>
      </c>
      <c r="F269" s="153" t="s">
        <v>1870</v>
      </c>
      <c r="H269" s="154">
        <v>74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5" customFormat="1" ht="11.25">
      <c r="B270" s="173"/>
      <c r="D270" s="147" t="s">
        <v>247</v>
      </c>
      <c r="E270" s="174" t="s">
        <v>1</v>
      </c>
      <c r="F270" s="175" t="s">
        <v>344</v>
      </c>
      <c r="H270" s="176">
        <v>1251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24.2" customHeight="1">
      <c r="B271" s="133"/>
      <c r="C271" s="134" t="s">
        <v>630</v>
      </c>
      <c r="D271" s="134" t="s">
        <v>239</v>
      </c>
      <c r="E271" s="135" t="s">
        <v>1920</v>
      </c>
      <c r="F271" s="136" t="s">
        <v>1921</v>
      </c>
      <c r="G271" s="137" t="s">
        <v>528</v>
      </c>
      <c r="H271" s="138">
        <v>840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3.3E-4</v>
      </c>
      <c r="R271" s="143">
        <f>Q271*H271</f>
        <v>0.2772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1922</v>
      </c>
    </row>
    <row r="272" spans="2:65" s="1" customFormat="1" ht="19.5">
      <c r="B272" s="33"/>
      <c r="D272" s="147" t="s">
        <v>246</v>
      </c>
      <c r="F272" s="148" t="s">
        <v>1923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4" customFormat="1" ht="11.25">
      <c r="B273" s="167"/>
      <c r="D273" s="147" t="s">
        <v>247</v>
      </c>
      <c r="E273" s="168" t="s">
        <v>1</v>
      </c>
      <c r="F273" s="169" t="s">
        <v>1864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1875</v>
      </c>
      <c r="H274" s="154">
        <v>115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1876</v>
      </c>
      <c r="H275" s="154">
        <v>105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 ht="11.25">
      <c r="B276" s="151"/>
      <c r="D276" s="147" t="s">
        <v>247</v>
      </c>
      <c r="E276" s="152" t="s">
        <v>1</v>
      </c>
      <c r="F276" s="153" t="s">
        <v>1877</v>
      </c>
      <c r="H276" s="154">
        <v>620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840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637</v>
      </c>
      <c r="D278" s="134" t="s">
        <v>239</v>
      </c>
      <c r="E278" s="135" t="s">
        <v>1924</v>
      </c>
      <c r="F278" s="136" t="s">
        <v>1925</v>
      </c>
      <c r="G278" s="137" t="s">
        <v>528</v>
      </c>
      <c r="H278" s="138">
        <v>880</v>
      </c>
      <c r="I278" s="139"/>
      <c r="J278" s="140">
        <f>ROUND(I278*H278,2)</f>
        <v>0</v>
      </c>
      <c r="K278" s="136" t="s">
        <v>243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1.1E-4</v>
      </c>
      <c r="R278" s="143">
        <f>Q278*H278</f>
        <v>9.6799999999999997E-2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1926</v>
      </c>
    </row>
    <row r="279" spans="2:65" s="1" customFormat="1" ht="19.5">
      <c r="B279" s="33"/>
      <c r="D279" s="147" t="s">
        <v>246</v>
      </c>
      <c r="F279" s="148" t="s">
        <v>1927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 ht="11.25">
      <c r="B280" s="167"/>
      <c r="D280" s="147" t="s">
        <v>247</v>
      </c>
      <c r="E280" s="168" t="s">
        <v>1</v>
      </c>
      <c r="F280" s="169" t="s">
        <v>1864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1882</v>
      </c>
      <c r="H281" s="154">
        <v>80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 ht="11.25">
      <c r="B282" s="151"/>
      <c r="D282" s="147" t="s">
        <v>247</v>
      </c>
      <c r="E282" s="152" t="s">
        <v>1</v>
      </c>
      <c r="F282" s="153" t="s">
        <v>1883</v>
      </c>
      <c r="H282" s="154">
        <v>68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 ht="11.25">
      <c r="B283" s="151"/>
      <c r="D283" s="147" t="s">
        <v>247</v>
      </c>
      <c r="E283" s="152" t="s">
        <v>1</v>
      </c>
      <c r="F283" s="153" t="s">
        <v>1884</v>
      </c>
      <c r="H283" s="154">
        <v>732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 ht="11.25">
      <c r="B284" s="173"/>
      <c r="D284" s="147" t="s">
        <v>247</v>
      </c>
      <c r="E284" s="174" t="s">
        <v>1</v>
      </c>
      <c r="F284" s="175" t="s">
        <v>344</v>
      </c>
      <c r="H284" s="176">
        <v>880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24.2" customHeight="1">
      <c r="B285" s="133"/>
      <c r="C285" s="134" t="s">
        <v>643</v>
      </c>
      <c r="D285" s="134" t="s">
        <v>239</v>
      </c>
      <c r="E285" s="135" t="s">
        <v>1928</v>
      </c>
      <c r="F285" s="136" t="s">
        <v>1929</v>
      </c>
      <c r="G285" s="137" t="s">
        <v>528</v>
      </c>
      <c r="H285" s="138">
        <v>290.39999999999998</v>
      </c>
      <c r="I285" s="139"/>
      <c r="J285" s="140">
        <f>ROUND(I285*H285,2)</f>
        <v>0</v>
      </c>
      <c r="K285" s="136" t="s">
        <v>243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6.4999999999999997E-4</v>
      </c>
      <c r="R285" s="143">
        <f>Q285*H285</f>
        <v>0.18875999999999998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1930</v>
      </c>
    </row>
    <row r="286" spans="2:65" s="1" customFormat="1" ht="19.5">
      <c r="B286" s="33"/>
      <c r="D286" s="147" t="s">
        <v>246</v>
      </c>
      <c r="F286" s="148" t="s">
        <v>1931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 ht="11.25">
      <c r="B287" s="167"/>
      <c r="D287" s="147" t="s">
        <v>247</v>
      </c>
      <c r="E287" s="168" t="s">
        <v>1</v>
      </c>
      <c r="F287" s="169" t="s">
        <v>1864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 ht="11.25">
      <c r="B288" s="151"/>
      <c r="D288" s="147" t="s">
        <v>247</v>
      </c>
      <c r="E288" s="152" t="s">
        <v>1</v>
      </c>
      <c r="F288" s="153" t="s">
        <v>1889</v>
      </c>
      <c r="H288" s="154">
        <v>29.4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2" customFormat="1" ht="11.25">
      <c r="B289" s="151"/>
      <c r="D289" s="147" t="s">
        <v>247</v>
      </c>
      <c r="E289" s="152" t="s">
        <v>1</v>
      </c>
      <c r="F289" s="153" t="s">
        <v>1890</v>
      </c>
      <c r="H289" s="154">
        <v>19</v>
      </c>
      <c r="I289" s="155"/>
      <c r="L289" s="151"/>
      <c r="M289" s="156"/>
      <c r="T289" s="157"/>
      <c r="AT289" s="152" t="s">
        <v>247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236</v>
      </c>
    </row>
    <row r="290" spans="2:65" s="12" customFormat="1" ht="11.25">
      <c r="B290" s="151"/>
      <c r="D290" s="147" t="s">
        <v>247</v>
      </c>
      <c r="E290" s="152" t="s">
        <v>1</v>
      </c>
      <c r="F290" s="153" t="s">
        <v>1891</v>
      </c>
      <c r="H290" s="154">
        <v>242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5" customFormat="1" ht="11.25">
      <c r="B291" s="173"/>
      <c r="D291" s="147" t="s">
        <v>247</v>
      </c>
      <c r="E291" s="174" t="s">
        <v>1</v>
      </c>
      <c r="F291" s="175" t="s">
        <v>344</v>
      </c>
      <c r="H291" s="176">
        <v>290.39999999999998</v>
      </c>
      <c r="I291" s="177"/>
      <c r="L291" s="173"/>
      <c r="M291" s="178"/>
      <c r="T291" s="179"/>
      <c r="AT291" s="174" t="s">
        <v>247</v>
      </c>
      <c r="AU291" s="174" t="s">
        <v>83</v>
      </c>
      <c r="AV291" s="15" t="s">
        <v>258</v>
      </c>
      <c r="AW291" s="15" t="s">
        <v>30</v>
      </c>
      <c r="AX291" s="15" t="s">
        <v>81</v>
      </c>
      <c r="AY291" s="174" t="s">
        <v>236</v>
      </c>
    </row>
    <row r="292" spans="2:65" s="1" customFormat="1" ht="24.2" customHeight="1">
      <c r="B292" s="133"/>
      <c r="C292" s="134" t="s">
        <v>649</v>
      </c>
      <c r="D292" s="134" t="s">
        <v>239</v>
      </c>
      <c r="E292" s="135" t="s">
        <v>1932</v>
      </c>
      <c r="F292" s="136" t="s">
        <v>1933</v>
      </c>
      <c r="G292" s="137" t="s">
        <v>528</v>
      </c>
      <c r="H292" s="138">
        <v>286</v>
      </c>
      <c r="I292" s="139"/>
      <c r="J292" s="140">
        <f>ROUND(I292*H292,2)</f>
        <v>0</v>
      </c>
      <c r="K292" s="136" t="s">
        <v>243</v>
      </c>
      <c r="L292" s="33"/>
      <c r="M292" s="141" t="s">
        <v>1</v>
      </c>
      <c r="N292" s="142" t="s">
        <v>38</v>
      </c>
      <c r="P292" s="143">
        <f>O292*H292</f>
        <v>0</v>
      </c>
      <c r="Q292" s="143">
        <v>3.8000000000000002E-4</v>
      </c>
      <c r="R292" s="143">
        <f>Q292*H292</f>
        <v>0.10868000000000001</v>
      </c>
      <c r="S292" s="143">
        <v>0</v>
      </c>
      <c r="T292" s="144">
        <f>S292*H292</f>
        <v>0</v>
      </c>
      <c r="AR292" s="145" t="s">
        <v>258</v>
      </c>
      <c r="AT292" s="145" t="s">
        <v>239</v>
      </c>
      <c r="AU292" s="145" t="s">
        <v>83</v>
      </c>
      <c r="AY292" s="18" t="s">
        <v>236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258</v>
      </c>
      <c r="BM292" s="145" t="s">
        <v>1934</v>
      </c>
    </row>
    <row r="293" spans="2:65" s="1" customFormat="1" ht="19.5">
      <c r="B293" s="33"/>
      <c r="D293" s="147" t="s">
        <v>246</v>
      </c>
      <c r="F293" s="148" t="s">
        <v>1935</v>
      </c>
      <c r="I293" s="149"/>
      <c r="L293" s="33"/>
      <c r="M293" s="150"/>
      <c r="T293" s="57"/>
      <c r="AT293" s="18" t="s">
        <v>246</v>
      </c>
      <c r="AU293" s="18" t="s">
        <v>83</v>
      </c>
    </row>
    <row r="294" spans="2:65" s="14" customFormat="1" ht="11.25">
      <c r="B294" s="167"/>
      <c r="D294" s="147" t="s">
        <v>247</v>
      </c>
      <c r="E294" s="168" t="s">
        <v>1</v>
      </c>
      <c r="F294" s="169" t="s">
        <v>1864</v>
      </c>
      <c r="H294" s="168" t="s">
        <v>1</v>
      </c>
      <c r="I294" s="170"/>
      <c r="L294" s="167"/>
      <c r="M294" s="171"/>
      <c r="T294" s="172"/>
      <c r="AT294" s="168" t="s">
        <v>247</v>
      </c>
      <c r="AU294" s="168" t="s">
        <v>83</v>
      </c>
      <c r="AV294" s="14" t="s">
        <v>81</v>
      </c>
      <c r="AW294" s="14" t="s">
        <v>30</v>
      </c>
      <c r="AX294" s="14" t="s">
        <v>73</v>
      </c>
      <c r="AY294" s="168" t="s">
        <v>236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1896</v>
      </c>
      <c r="H295" s="154">
        <v>262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 ht="11.25">
      <c r="B296" s="151"/>
      <c r="D296" s="147" t="s">
        <v>247</v>
      </c>
      <c r="E296" s="152" t="s">
        <v>1</v>
      </c>
      <c r="F296" s="153" t="s">
        <v>1897</v>
      </c>
      <c r="H296" s="154">
        <v>24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5" customFormat="1" ht="11.25">
      <c r="B297" s="173"/>
      <c r="D297" s="147" t="s">
        <v>247</v>
      </c>
      <c r="E297" s="174" t="s">
        <v>1</v>
      </c>
      <c r="F297" s="175" t="s">
        <v>344</v>
      </c>
      <c r="H297" s="176">
        <v>286</v>
      </c>
      <c r="I297" s="177"/>
      <c r="L297" s="173"/>
      <c r="M297" s="178"/>
      <c r="T297" s="179"/>
      <c r="AT297" s="174" t="s">
        <v>247</v>
      </c>
      <c r="AU297" s="174" t="s">
        <v>83</v>
      </c>
      <c r="AV297" s="15" t="s">
        <v>258</v>
      </c>
      <c r="AW297" s="15" t="s">
        <v>30</v>
      </c>
      <c r="AX297" s="15" t="s">
        <v>81</v>
      </c>
      <c r="AY297" s="174" t="s">
        <v>236</v>
      </c>
    </row>
    <row r="298" spans="2:65" s="1" customFormat="1" ht="24.2" customHeight="1">
      <c r="B298" s="133"/>
      <c r="C298" s="134" t="s">
        <v>656</v>
      </c>
      <c r="D298" s="134" t="s">
        <v>239</v>
      </c>
      <c r="E298" s="135" t="s">
        <v>1936</v>
      </c>
      <c r="F298" s="136" t="s">
        <v>1937</v>
      </c>
      <c r="G298" s="137" t="s">
        <v>528</v>
      </c>
      <c r="H298" s="138">
        <v>120.6</v>
      </c>
      <c r="I298" s="139"/>
      <c r="J298" s="140">
        <f>ROUND(I298*H298,2)</f>
        <v>0</v>
      </c>
      <c r="K298" s="136" t="s">
        <v>243</v>
      </c>
      <c r="L298" s="33"/>
      <c r="M298" s="141" t="s">
        <v>1</v>
      </c>
      <c r="N298" s="142" t="s">
        <v>38</v>
      </c>
      <c r="P298" s="143">
        <f>O298*H298</f>
        <v>0</v>
      </c>
      <c r="Q298" s="143">
        <v>2.1900000000000001E-3</v>
      </c>
      <c r="R298" s="143">
        <f>Q298*H298</f>
        <v>0.26411400000000002</v>
      </c>
      <c r="S298" s="143">
        <v>0</v>
      </c>
      <c r="T298" s="144">
        <f>S298*H298</f>
        <v>0</v>
      </c>
      <c r="AR298" s="145" t="s">
        <v>258</v>
      </c>
      <c r="AT298" s="145" t="s">
        <v>239</v>
      </c>
      <c r="AU298" s="145" t="s">
        <v>83</v>
      </c>
      <c r="AY298" s="18" t="s">
        <v>236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81</v>
      </c>
      <c r="BK298" s="146">
        <f>ROUND(I298*H298,2)</f>
        <v>0</v>
      </c>
      <c r="BL298" s="18" t="s">
        <v>258</v>
      </c>
      <c r="BM298" s="145" t="s">
        <v>1938</v>
      </c>
    </row>
    <row r="299" spans="2:65" s="1" customFormat="1" ht="19.5">
      <c r="B299" s="33"/>
      <c r="D299" s="147" t="s">
        <v>246</v>
      </c>
      <c r="F299" s="148" t="s">
        <v>1939</v>
      </c>
      <c r="I299" s="149"/>
      <c r="L299" s="33"/>
      <c r="M299" s="150"/>
      <c r="T299" s="57"/>
      <c r="AT299" s="18" t="s">
        <v>246</v>
      </c>
      <c r="AU299" s="18" t="s">
        <v>83</v>
      </c>
    </row>
    <row r="300" spans="2:65" s="14" customFormat="1" ht="11.25">
      <c r="B300" s="167"/>
      <c r="D300" s="147" t="s">
        <v>247</v>
      </c>
      <c r="E300" s="168" t="s">
        <v>1</v>
      </c>
      <c r="F300" s="169" t="s">
        <v>1864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2" customFormat="1" ht="11.25">
      <c r="B301" s="151"/>
      <c r="D301" s="147" t="s">
        <v>247</v>
      </c>
      <c r="E301" s="152" t="s">
        <v>1</v>
      </c>
      <c r="F301" s="153" t="s">
        <v>1940</v>
      </c>
      <c r="H301" s="154">
        <v>120.6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236</v>
      </c>
    </row>
    <row r="302" spans="2:65" s="1" customFormat="1" ht="24.2" customHeight="1">
      <c r="B302" s="133"/>
      <c r="C302" s="134" t="s">
        <v>662</v>
      </c>
      <c r="D302" s="134" t="s">
        <v>239</v>
      </c>
      <c r="E302" s="135" t="s">
        <v>1941</v>
      </c>
      <c r="F302" s="136" t="s">
        <v>1942</v>
      </c>
      <c r="G302" s="137" t="s">
        <v>467</v>
      </c>
      <c r="H302" s="138">
        <v>397.15</v>
      </c>
      <c r="I302" s="139"/>
      <c r="J302" s="140">
        <f>ROUND(I302*H302,2)</f>
        <v>0</v>
      </c>
      <c r="K302" s="136" t="s">
        <v>243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2.5999999999999999E-3</v>
      </c>
      <c r="R302" s="143">
        <f>Q302*H302</f>
        <v>1.0325899999999999</v>
      </c>
      <c r="S302" s="143">
        <v>0</v>
      </c>
      <c r="T302" s="144">
        <f>S302*H302</f>
        <v>0</v>
      </c>
      <c r="AR302" s="145" t="s">
        <v>258</v>
      </c>
      <c r="AT302" s="145" t="s">
        <v>239</v>
      </c>
      <c r="AU302" s="145" t="s">
        <v>83</v>
      </c>
      <c r="AY302" s="18" t="s">
        <v>236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258</v>
      </c>
      <c r="BM302" s="145" t="s">
        <v>1943</v>
      </c>
    </row>
    <row r="303" spans="2:65" s="1" customFormat="1" ht="19.5">
      <c r="B303" s="33"/>
      <c r="D303" s="147" t="s">
        <v>246</v>
      </c>
      <c r="F303" s="148" t="s">
        <v>1944</v>
      </c>
      <c r="I303" s="149"/>
      <c r="L303" s="33"/>
      <c r="M303" s="150"/>
      <c r="T303" s="57"/>
      <c r="AT303" s="18" t="s">
        <v>246</v>
      </c>
      <c r="AU303" s="18" t="s">
        <v>83</v>
      </c>
    </row>
    <row r="304" spans="2:65" s="14" customFormat="1" ht="11.25">
      <c r="B304" s="167"/>
      <c r="D304" s="147" t="s">
        <v>247</v>
      </c>
      <c r="E304" s="168" t="s">
        <v>1</v>
      </c>
      <c r="F304" s="169" t="s">
        <v>1864</v>
      </c>
      <c r="H304" s="168" t="s">
        <v>1</v>
      </c>
      <c r="I304" s="170"/>
      <c r="L304" s="167"/>
      <c r="M304" s="171"/>
      <c r="T304" s="172"/>
      <c r="AT304" s="168" t="s">
        <v>247</v>
      </c>
      <c r="AU304" s="168" t="s">
        <v>83</v>
      </c>
      <c r="AV304" s="14" t="s">
        <v>81</v>
      </c>
      <c r="AW304" s="14" t="s">
        <v>30</v>
      </c>
      <c r="AX304" s="14" t="s">
        <v>73</v>
      </c>
      <c r="AY304" s="168" t="s">
        <v>236</v>
      </c>
    </row>
    <row r="305" spans="2:65" s="12" customFormat="1" ht="11.25">
      <c r="B305" s="151"/>
      <c r="D305" s="147" t="s">
        <v>247</v>
      </c>
      <c r="E305" s="152" t="s">
        <v>1</v>
      </c>
      <c r="F305" s="153" t="s">
        <v>1902</v>
      </c>
      <c r="H305" s="154">
        <v>13.5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2" customFormat="1" ht="11.25">
      <c r="B306" s="151"/>
      <c r="D306" s="147" t="s">
        <v>247</v>
      </c>
      <c r="E306" s="152" t="s">
        <v>1</v>
      </c>
      <c r="F306" s="153" t="s">
        <v>1903</v>
      </c>
      <c r="H306" s="154">
        <v>10.8</v>
      </c>
      <c r="I306" s="155"/>
      <c r="L306" s="151"/>
      <c r="M306" s="156"/>
      <c r="T306" s="157"/>
      <c r="AT306" s="152" t="s">
        <v>247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236</v>
      </c>
    </row>
    <row r="307" spans="2:65" s="12" customFormat="1" ht="11.25">
      <c r="B307" s="151"/>
      <c r="D307" s="147" t="s">
        <v>247</v>
      </c>
      <c r="E307" s="152" t="s">
        <v>1</v>
      </c>
      <c r="F307" s="153" t="s">
        <v>1904</v>
      </c>
      <c r="H307" s="154">
        <v>178</v>
      </c>
      <c r="I307" s="155"/>
      <c r="L307" s="151"/>
      <c r="M307" s="156"/>
      <c r="T307" s="157"/>
      <c r="AT307" s="152" t="s">
        <v>247</v>
      </c>
      <c r="AU307" s="152" t="s">
        <v>83</v>
      </c>
      <c r="AV307" s="12" t="s">
        <v>83</v>
      </c>
      <c r="AW307" s="12" t="s">
        <v>30</v>
      </c>
      <c r="AX307" s="12" t="s">
        <v>73</v>
      </c>
      <c r="AY307" s="152" t="s">
        <v>236</v>
      </c>
    </row>
    <row r="308" spans="2:65" s="12" customFormat="1" ht="11.25">
      <c r="B308" s="151"/>
      <c r="D308" s="147" t="s">
        <v>247</v>
      </c>
      <c r="E308" s="152" t="s">
        <v>1</v>
      </c>
      <c r="F308" s="153" t="s">
        <v>1905</v>
      </c>
      <c r="H308" s="154">
        <v>21.6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236</v>
      </c>
    </row>
    <row r="309" spans="2:65" s="12" customFormat="1" ht="11.25">
      <c r="B309" s="151"/>
      <c r="D309" s="147" t="s">
        <v>247</v>
      </c>
      <c r="E309" s="152" t="s">
        <v>1</v>
      </c>
      <c r="F309" s="153" t="s">
        <v>1906</v>
      </c>
      <c r="H309" s="154">
        <v>13.98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2" customFormat="1" ht="11.25">
      <c r="B310" s="151"/>
      <c r="D310" s="147" t="s">
        <v>247</v>
      </c>
      <c r="E310" s="152" t="s">
        <v>1</v>
      </c>
      <c r="F310" s="153" t="s">
        <v>1907</v>
      </c>
      <c r="H310" s="154">
        <v>7.2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2" customFormat="1" ht="11.25">
      <c r="B311" s="151"/>
      <c r="D311" s="147" t="s">
        <v>247</v>
      </c>
      <c r="E311" s="152" t="s">
        <v>1</v>
      </c>
      <c r="F311" s="153" t="s">
        <v>1908</v>
      </c>
      <c r="H311" s="154">
        <v>20.02</v>
      </c>
      <c r="I311" s="155"/>
      <c r="L311" s="151"/>
      <c r="M311" s="156"/>
      <c r="T311" s="157"/>
      <c r="AT311" s="152" t="s">
        <v>247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236</v>
      </c>
    </row>
    <row r="312" spans="2:65" s="12" customFormat="1" ht="11.25">
      <c r="B312" s="151"/>
      <c r="D312" s="147" t="s">
        <v>247</v>
      </c>
      <c r="E312" s="152" t="s">
        <v>1</v>
      </c>
      <c r="F312" s="153" t="s">
        <v>1909</v>
      </c>
      <c r="H312" s="154">
        <v>70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236</v>
      </c>
    </row>
    <row r="313" spans="2:65" s="12" customFormat="1" ht="11.25">
      <c r="B313" s="151"/>
      <c r="D313" s="147" t="s">
        <v>247</v>
      </c>
      <c r="E313" s="152" t="s">
        <v>1</v>
      </c>
      <c r="F313" s="153" t="s">
        <v>1910</v>
      </c>
      <c r="H313" s="154">
        <v>3.6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 ht="11.25">
      <c r="B314" s="151"/>
      <c r="D314" s="147" t="s">
        <v>247</v>
      </c>
      <c r="E314" s="152" t="s">
        <v>1</v>
      </c>
      <c r="F314" s="153" t="s">
        <v>1911</v>
      </c>
      <c r="H314" s="154">
        <v>37.700000000000003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2" customFormat="1" ht="11.25">
      <c r="B315" s="151"/>
      <c r="D315" s="147" t="s">
        <v>247</v>
      </c>
      <c r="E315" s="152" t="s">
        <v>1</v>
      </c>
      <c r="F315" s="153" t="s">
        <v>1912</v>
      </c>
      <c r="H315" s="154">
        <v>1.2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 ht="11.25">
      <c r="B316" s="151"/>
      <c r="D316" s="147" t="s">
        <v>247</v>
      </c>
      <c r="E316" s="152" t="s">
        <v>1</v>
      </c>
      <c r="F316" s="153" t="s">
        <v>1913</v>
      </c>
      <c r="H316" s="154">
        <v>15.04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2" customFormat="1" ht="11.25">
      <c r="B317" s="151"/>
      <c r="D317" s="147" t="s">
        <v>247</v>
      </c>
      <c r="E317" s="152" t="s">
        <v>1</v>
      </c>
      <c r="F317" s="153" t="s">
        <v>1914</v>
      </c>
      <c r="H317" s="154">
        <v>3.76</v>
      </c>
      <c r="I317" s="155"/>
      <c r="L317" s="151"/>
      <c r="M317" s="156"/>
      <c r="T317" s="157"/>
      <c r="AT317" s="152" t="s">
        <v>247</v>
      </c>
      <c r="AU317" s="152" t="s">
        <v>83</v>
      </c>
      <c r="AV317" s="12" t="s">
        <v>83</v>
      </c>
      <c r="AW317" s="12" t="s">
        <v>30</v>
      </c>
      <c r="AX317" s="12" t="s">
        <v>73</v>
      </c>
      <c r="AY317" s="152" t="s">
        <v>236</v>
      </c>
    </row>
    <row r="318" spans="2:65" s="12" customFormat="1" ht="11.25">
      <c r="B318" s="151"/>
      <c r="D318" s="147" t="s">
        <v>247</v>
      </c>
      <c r="E318" s="152" t="s">
        <v>1</v>
      </c>
      <c r="F318" s="153" t="s">
        <v>1915</v>
      </c>
      <c r="H318" s="154">
        <v>0.75</v>
      </c>
      <c r="I318" s="155"/>
      <c r="L318" s="151"/>
      <c r="M318" s="156"/>
      <c r="T318" s="157"/>
      <c r="AT318" s="152" t="s">
        <v>247</v>
      </c>
      <c r="AU318" s="152" t="s">
        <v>83</v>
      </c>
      <c r="AV318" s="12" t="s">
        <v>83</v>
      </c>
      <c r="AW318" s="12" t="s">
        <v>30</v>
      </c>
      <c r="AX318" s="12" t="s">
        <v>73</v>
      </c>
      <c r="AY318" s="152" t="s">
        <v>236</v>
      </c>
    </row>
    <row r="319" spans="2:65" s="15" customFormat="1" ht="11.25">
      <c r="B319" s="173"/>
      <c r="D319" s="147" t="s">
        <v>247</v>
      </c>
      <c r="E319" s="174" t="s">
        <v>1</v>
      </c>
      <c r="F319" s="175" t="s">
        <v>344</v>
      </c>
      <c r="H319" s="176">
        <v>397.15</v>
      </c>
      <c r="I319" s="177"/>
      <c r="L319" s="173"/>
      <c r="M319" s="178"/>
      <c r="T319" s="179"/>
      <c r="AT319" s="174" t="s">
        <v>247</v>
      </c>
      <c r="AU319" s="174" t="s">
        <v>83</v>
      </c>
      <c r="AV319" s="15" t="s">
        <v>258</v>
      </c>
      <c r="AW319" s="15" t="s">
        <v>30</v>
      </c>
      <c r="AX319" s="15" t="s">
        <v>81</v>
      </c>
      <c r="AY319" s="174" t="s">
        <v>236</v>
      </c>
    </row>
    <row r="320" spans="2:65" s="1" customFormat="1" ht="24.2" customHeight="1">
      <c r="B320" s="133"/>
      <c r="C320" s="134" t="s">
        <v>669</v>
      </c>
      <c r="D320" s="134" t="s">
        <v>239</v>
      </c>
      <c r="E320" s="135" t="s">
        <v>1945</v>
      </c>
      <c r="F320" s="136" t="s">
        <v>1946</v>
      </c>
      <c r="G320" s="137" t="s">
        <v>467</v>
      </c>
      <c r="H320" s="138">
        <v>80</v>
      </c>
      <c r="I320" s="139"/>
      <c r="J320" s="140">
        <f>ROUND(I320*H320,2)</f>
        <v>0</v>
      </c>
      <c r="K320" s="136" t="s">
        <v>243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1.1429999999999999E-2</v>
      </c>
      <c r="R320" s="143">
        <f>Q320*H320</f>
        <v>0.91439999999999988</v>
      </c>
      <c r="S320" s="143">
        <v>0</v>
      </c>
      <c r="T320" s="144">
        <f>S320*H320</f>
        <v>0</v>
      </c>
      <c r="AR320" s="145" t="s">
        <v>258</v>
      </c>
      <c r="AT320" s="145" t="s">
        <v>239</v>
      </c>
      <c r="AU320" s="145" t="s">
        <v>83</v>
      </c>
      <c r="AY320" s="18" t="s">
        <v>236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258</v>
      </c>
      <c r="BM320" s="145" t="s">
        <v>1947</v>
      </c>
    </row>
    <row r="321" spans="2:65" s="1" customFormat="1" ht="19.5">
      <c r="B321" s="33"/>
      <c r="D321" s="147" t="s">
        <v>246</v>
      </c>
      <c r="F321" s="148" t="s">
        <v>1946</v>
      </c>
      <c r="I321" s="149"/>
      <c r="L321" s="33"/>
      <c r="M321" s="150"/>
      <c r="T321" s="57"/>
      <c r="AT321" s="18" t="s">
        <v>246</v>
      </c>
      <c r="AU321" s="18" t="s">
        <v>83</v>
      </c>
    </row>
    <row r="322" spans="2:65" s="14" customFormat="1" ht="11.25">
      <c r="B322" s="167"/>
      <c r="D322" s="147" t="s">
        <v>247</v>
      </c>
      <c r="E322" s="168" t="s">
        <v>1</v>
      </c>
      <c r="F322" s="169" t="s">
        <v>1864</v>
      </c>
      <c r="H322" s="168" t="s">
        <v>1</v>
      </c>
      <c r="I322" s="170"/>
      <c r="L322" s="167"/>
      <c r="M322" s="171"/>
      <c r="T322" s="172"/>
      <c r="AT322" s="168" t="s">
        <v>247</v>
      </c>
      <c r="AU322" s="168" t="s">
        <v>83</v>
      </c>
      <c r="AV322" s="14" t="s">
        <v>81</v>
      </c>
      <c r="AW322" s="14" t="s">
        <v>30</v>
      </c>
      <c r="AX322" s="14" t="s">
        <v>73</v>
      </c>
      <c r="AY322" s="168" t="s">
        <v>236</v>
      </c>
    </row>
    <row r="323" spans="2:65" s="12" customFormat="1" ht="11.25">
      <c r="B323" s="151"/>
      <c r="D323" s="147" t="s">
        <v>247</v>
      </c>
      <c r="E323" s="152" t="s">
        <v>1</v>
      </c>
      <c r="F323" s="153" t="s">
        <v>1948</v>
      </c>
      <c r="H323" s="154">
        <v>80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81</v>
      </c>
      <c r="AY323" s="152" t="s">
        <v>236</v>
      </c>
    </row>
    <row r="324" spans="2:65" s="1" customFormat="1" ht="16.5" customHeight="1">
      <c r="B324" s="133"/>
      <c r="C324" s="134" t="s">
        <v>675</v>
      </c>
      <c r="D324" s="134" t="s">
        <v>239</v>
      </c>
      <c r="E324" s="135" t="s">
        <v>1949</v>
      </c>
      <c r="F324" s="136" t="s">
        <v>1950</v>
      </c>
      <c r="G324" s="137" t="s">
        <v>528</v>
      </c>
      <c r="H324" s="138">
        <v>3668</v>
      </c>
      <c r="I324" s="139"/>
      <c r="J324" s="140">
        <f>ROUND(I324*H324,2)</f>
        <v>0</v>
      </c>
      <c r="K324" s="136" t="s">
        <v>243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258</v>
      </c>
      <c r="AT324" s="145" t="s">
        <v>239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1951</v>
      </c>
    </row>
    <row r="325" spans="2:65" s="1" customFormat="1" ht="19.5">
      <c r="B325" s="33"/>
      <c r="D325" s="147" t="s">
        <v>246</v>
      </c>
      <c r="F325" s="148" t="s">
        <v>1952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2" customFormat="1" ht="11.25">
      <c r="B326" s="151"/>
      <c r="D326" s="147" t="s">
        <v>247</v>
      </c>
      <c r="E326" s="152" t="s">
        <v>1</v>
      </c>
      <c r="F326" s="153" t="s">
        <v>1865</v>
      </c>
      <c r="H326" s="154">
        <v>960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2" customFormat="1" ht="11.25">
      <c r="B327" s="151"/>
      <c r="D327" s="147" t="s">
        <v>247</v>
      </c>
      <c r="E327" s="152" t="s">
        <v>1</v>
      </c>
      <c r="F327" s="153" t="s">
        <v>1866</v>
      </c>
      <c r="H327" s="154">
        <v>24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 ht="11.25">
      <c r="B328" s="151"/>
      <c r="D328" s="147" t="s">
        <v>247</v>
      </c>
      <c r="E328" s="152" t="s">
        <v>1</v>
      </c>
      <c r="F328" s="153" t="s">
        <v>1867</v>
      </c>
      <c r="H328" s="154">
        <v>13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2" customFormat="1" ht="11.25">
      <c r="B329" s="151"/>
      <c r="D329" s="147" t="s">
        <v>247</v>
      </c>
      <c r="E329" s="152" t="s">
        <v>1</v>
      </c>
      <c r="F329" s="153" t="s">
        <v>1868</v>
      </c>
      <c r="H329" s="154">
        <v>83</v>
      </c>
      <c r="I329" s="155"/>
      <c r="L329" s="151"/>
      <c r="M329" s="156"/>
      <c r="T329" s="157"/>
      <c r="AT329" s="152" t="s">
        <v>247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236</v>
      </c>
    </row>
    <row r="330" spans="2:65" s="12" customFormat="1" ht="11.25">
      <c r="B330" s="151"/>
      <c r="D330" s="147" t="s">
        <v>247</v>
      </c>
      <c r="E330" s="152" t="s">
        <v>1</v>
      </c>
      <c r="F330" s="153" t="s">
        <v>1869</v>
      </c>
      <c r="H330" s="154">
        <v>97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2" customFormat="1" ht="11.25">
      <c r="B331" s="151"/>
      <c r="D331" s="147" t="s">
        <v>247</v>
      </c>
      <c r="E331" s="152" t="s">
        <v>1</v>
      </c>
      <c r="F331" s="153" t="s">
        <v>1870</v>
      </c>
      <c r="H331" s="154">
        <v>74</v>
      </c>
      <c r="I331" s="155"/>
      <c r="L331" s="151"/>
      <c r="M331" s="156"/>
      <c r="T331" s="157"/>
      <c r="AT331" s="152" t="s">
        <v>247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236</v>
      </c>
    </row>
    <row r="332" spans="2:65" s="12" customFormat="1" ht="11.25">
      <c r="B332" s="151"/>
      <c r="D332" s="147" t="s">
        <v>247</v>
      </c>
      <c r="E332" s="152" t="s">
        <v>1</v>
      </c>
      <c r="F332" s="153" t="s">
        <v>1875</v>
      </c>
      <c r="H332" s="154">
        <v>115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2" customFormat="1" ht="11.25">
      <c r="B333" s="151"/>
      <c r="D333" s="147" t="s">
        <v>247</v>
      </c>
      <c r="E333" s="152" t="s">
        <v>1</v>
      </c>
      <c r="F333" s="153" t="s">
        <v>1876</v>
      </c>
      <c r="H333" s="154">
        <v>105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2" customFormat="1" ht="11.25">
      <c r="B334" s="151"/>
      <c r="D334" s="147" t="s">
        <v>247</v>
      </c>
      <c r="E334" s="152" t="s">
        <v>1</v>
      </c>
      <c r="F334" s="153" t="s">
        <v>1877</v>
      </c>
      <c r="H334" s="154">
        <v>620</v>
      </c>
      <c r="I334" s="155"/>
      <c r="L334" s="151"/>
      <c r="M334" s="156"/>
      <c r="T334" s="157"/>
      <c r="AT334" s="152" t="s">
        <v>247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236</v>
      </c>
    </row>
    <row r="335" spans="2:65" s="12" customFormat="1" ht="11.25">
      <c r="B335" s="151"/>
      <c r="D335" s="147" t="s">
        <v>247</v>
      </c>
      <c r="E335" s="152" t="s">
        <v>1</v>
      </c>
      <c r="F335" s="153" t="s">
        <v>1882</v>
      </c>
      <c r="H335" s="154">
        <v>80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236</v>
      </c>
    </row>
    <row r="336" spans="2:65" s="12" customFormat="1" ht="11.25">
      <c r="B336" s="151"/>
      <c r="D336" s="147" t="s">
        <v>247</v>
      </c>
      <c r="E336" s="152" t="s">
        <v>1</v>
      </c>
      <c r="F336" s="153" t="s">
        <v>1883</v>
      </c>
      <c r="H336" s="154">
        <v>68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65" s="12" customFormat="1" ht="11.25">
      <c r="B337" s="151"/>
      <c r="D337" s="147" t="s">
        <v>247</v>
      </c>
      <c r="E337" s="152" t="s">
        <v>1</v>
      </c>
      <c r="F337" s="153" t="s">
        <v>1884</v>
      </c>
      <c r="H337" s="154">
        <v>732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65" s="12" customFormat="1" ht="11.25">
      <c r="B338" s="151"/>
      <c r="D338" s="147" t="s">
        <v>247</v>
      </c>
      <c r="E338" s="152" t="s">
        <v>1</v>
      </c>
      <c r="F338" s="153" t="s">
        <v>1889</v>
      </c>
      <c r="H338" s="154">
        <v>29.4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2" customFormat="1" ht="11.25">
      <c r="B339" s="151"/>
      <c r="D339" s="147" t="s">
        <v>247</v>
      </c>
      <c r="E339" s="152" t="s">
        <v>1</v>
      </c>
      <c r="F339" s="153" t="s">
        <v>1890</v>
      </c>
      <c r="H339" s="154">
        <v>19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65" s="12" customFormat="1" ht="11.25">
      <c r="B340" s="151"/>
      <c r="D340" s="147" t="s">
        <v>247</v>
      </c>
      <c r="E340" s="152" t="s">
        <v>1</v>
      </c>
      <c r="F340" s="153" t="s">
        <v>1891</v>
      </c>
      <c r="H340" s="154">
        <v>242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65" s="12" customFormat="1" ht="11.25">
      <c r="B341" s="151"/>
      <c r="D341" s="147" t="s">
        <v>247</v>
      </c>
      <c r="E341" s="152" t="s">
        <v>1</v>
      </c>
      <c r="F341" s="153" t="s">
        <v>1896</v>
      </c>
      <c r="H341" s="154">
        <v>262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2" customFormat="1" ht="11.25">
      <c r="B342" s="151"/>
      <c r="D342" s="147" t="s">
        <v>247</v>
      </c>
      <c r="E342" s="152" t="s">
        <v>1</v>
      </c>
      <c r="F342" s="153" t="s">
        <v>1897</v>
      </c>
      <c r="H342" s="154">
        <v>24</v>
      </c>
      <c r="I342" s="155"/>
      <c r="L342" s="151"/>
      <c r="M342" s="156"/>
      <c r="T342" s="157"/>
      <c r="AT342" s="152" t="s">
        <v>247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236</v>
      </c>
    </row>
    <row r="343" spans="2:65" s="12" customFormat="1" ht="11.25">
      <c r="B343" s="151"/>
      <c r="D343" s="147" t="s">
        <v>247</v>
      </c>
      <c r="E343" s="152" t="s">
        <v>1</v>
      </c>
      <c r="F343" s="153" t="s">
        <v>1940</v>
      </c>
      <c r="H343" s="154">
        <v>120.6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65" s="15" customFormat="1" ht="11.25">
      <c r="B344" s="173"/>
      <c r="D344" s="147" t="s">
        <v>247</v>
      </c>
      <c r="E344" s="174" t="s">
        <v>1</v>
      </c>
      <c r="F344" s="175" t="s">
        <v>344</v>
      </c>
      <c r="H344" s="176">
        <v>3668</v>
      </c>
      <c r="I344" s="177"/>
      <c r="L344" s="173"/>
      <c r="M344" s="178"/>
      <c r="T344" s="179"/>
      <c r="AT344" s="174" t="s">
        <v>247</v>
      </c>
      <c r="AU344" s="174" t="s">
        <v>83</v>
      </c>
      <c r="AV344" s="15" t="s">
        <v>258</v>
      </c>
      <c r="AW344" s="15" t="s">
        <v>30</v>
      </c>
      <c r="AX344" s="15" t="s">
        <v>81</v>
      </c>
      <c r="AY344" s="174" t="s">
        <v>236</v>
      </c>
    </row>
    <row r="345" spans="2:65" s="1" customFormat="1" ht="16.5" customHeight="1">
      <c r="B345" s="133"/>
      <c r="C345" s="134" t="s">
        <v>682</v>
      </c>
      <c r="D345" s="134" t="s">
        <v>239</v>
      </c>
      <c r="E345" s="135" t="s">
        <v>1953</v>
      </c>
      <c r="F345" s="136" t="s">
        <v>1954</v>
      </c>
      <c r="G345" s="137" t="s">
        <v>467</v>
      </c>
      <c r="H345" s="138">
        <v>397.15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1.0000000000000001E-5</v>
      </c>
      <c r="R345" s="143">
        <f>Q345*H345</f>
        <v>3.9715000000000002E-3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1955</v>
      </c>
    </row>
    <row r="346" spans="2:65" s="1" customFormat="1" ht="19.5">
      <c r="B346" s="33"/>
      <c r="D346" s="147" t="s">
        <v>246</v>
      </c>
      <c r="F346" s="148" t="s">
        <v>1956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2" customFormat="1" ht="11.25">
      <c r="B347" s="151"/>
      <c r="D347" s="147" t="s">
        <v>247</v>
      </c>
      <c r="E347" s="152" t="s">
        <v>1</v>
      </c>
      <c r="F347" s="153" t="s">
        <v>1902</v>
      </c>
      <c r="H347" s="154">
        <v>13.5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2" customFormat="1" ht="11.25">
      <c r="B348" s="151"/>
      <c r="D348" s="147" t="s">
        <v>247</v>
      </c>
      <c r="E348" s="152" t="s">
        <v>1</v>
      </c>
      <c r="F348" s="153" t="s">
        <v>1903</v>
      </c>
      <c r="H348" s="154">
        <v>10.8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2" customFormat="1" ht="11.25">
      <c r="B349" s="151"/>
      <c r="D349" s="147" t="s">
        <v>247</v>
      </c>
      <c r="E349" s="152" t="s">
        <v>1</v>
      </c>
      <c r="F349" s="153" t="s">
        <v>1904</v>
      </c>
      <c r="H349" s="154">
        <v>178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236</v>
      </c>
    </row>
    <row r="350" spans="2:65" s="12" customFormat="1" ht="11.25">
      <c r="B350" s="151"/>
      <c r="D350" s="147" t="s">
        <v>247</v>
      </c>
      <c r="E350" s="152" t="s">
        <v>1</v>
      </c>
      <c r="F350" s="153" t="s">
        <v>1905</v>
      </c>
      <c r="H350" s="154">
        <v>21.6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2" customFormat="1" ht="11.25">
      <c r="B351" s="151"/>
      <c r="D351" s="147" t="s">
        <v>247</v>
      </c>
      <c r="E351" s="152" t="s">
        <v>1</v>
      </c>
      <c r="F351" s="153" t="s">
        <v>1906</v>
      </c>
      <c r="H351" s="154">
        <v>13.98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2" customFormat="1" ht="11.25">
      <c r="B352" s="151"/>
      <c r="D352" s="147" t="s">
        <v>247</v>
      </c>
      <c r="E352" s="152" t="s">
        <v>1</v>
      </c>
      <c r="F352" s="153" t="s">
        <v>1907</v>
      </c>
      <c r="H352" s="154">
        <v>7.2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2" customFormat="1" ht="11.25">
      <c r="B353" s="151"/>
      <c r="D353" s="147" t="s">
        <v>247</v>
      </c>
      <c r="E353" s="152" t="s">
        <v>1</v>
      </c>
      <c r="F353" s="153" t="s">
        <v>1908</v>
      </c>
      <c r="H353" s="154">
        <v>20.02</v>
      </c>
      <c r="I353" s="155"/>
      <c r="L353" s="151"/>
      <c r="M353" s="156"/>
      <c r="T353" s="157"/>
      <c r="AT353" s="152" t="s">
        <v>247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236</v>
      </c>
    </row>
    <row r="354" spans="2:65" s="12" customFormat="1" ht="11.25">
      <c r="B354" s="151"/>
      <c r="D354" s="147" t="s">
        <v>247</v>
      </c>
      <c r="E354" s="152" t="s">
        <v>1</v>
      </c>
      <c r="F354" s="153" t="s">
        <v>1909</v>
      </c>
      <c r="H354" s="154">
        <v>70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 ht="11.25">
      <c r="B355" s="151"/>
      <c r="D355" s="147" t="s">
        <v>247</v>
      </c>
      <c r="E355" s="152" t="s">
        <v>1</v>
      </c>
      <c r="F355" s="153" t="s">
        <v>1910</v>
      </c>
      <c r="H355" s="154">
        <v>3.6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2" customFormat="1" ht="11.25">
      <c r="B356" s="151"/>
      <c r="D356" s="147" t="s">
        <v>247</v>
      </c>
      <c r="E356" s="152" t="s">
        <v>1</v>
      </c>
      <c r="F356" s="153" t="s">
        <v>1911</v>
      </c>
      <c r="H356" s="154">
        <v>37.700000000000003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2" customFormat="1" ht="11.25">
      <c r="B357" s="151"/>
      <c r="D357" s="147" t="s">
        <v>247</v>
      </c>
      <c r="E357" s="152" t="s">
        <v>1</v>
      </c>
      <c r="F357" s="153" t="s">
        <v>1912</v>
      </c>
      <c r="H357" s="154">
        <v>1.2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236</v>
      </c>
    </row>
    <row r="358" spans="2:65" s="12" customFormat="1" ht="11.25">
      <c r="B358" s="151"/>
      <c r="D358" s="147" t="s">
        <v>247</v>
      </c>
      <c r="E358" s="152" t="s">
        <v>1</v>
      </c>
      <c r="F358" s="153" t="s">
        <v>1913</v>
      </c>
      <c r="H358" s="154">
        <v>15.04</v>
      </c>
      <c r="I358" s="155"/>
      <c r="L358" s="151"/>
      <c r="M358" s="156"/>
      <c r="T358" s="157"/>
      <c r="AT358" s="152" t="s">
        <v>247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236</v>
      </c>
    </row>
    <row r="359" spans="2:65" s="12" customFormat="1" ht="11.25">
      <c r="B359" s="151"/>
      <c r="D359" s="147" t="s">
        <v>247</v>
      </c>
      <c r="E359" s="152" t="s">
        <v>1</v>
      </c>
      <c r="F359" s="153" t="s">
        <v>1914</v>
      </c>
      <c r="H359" s="154">
        <v>3.76</v>
      </c>
      <c r="I359" s="155"/>
      <c r="L359" s="151"/>
      <c r="M359" s="156"/>
      <c r="T359" s="157"/>
      <c r="AT359" s="152" t="s">
        <v>247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236</v>
      </c>
    </row>
    <row r="360" spans="2:65" s="12" customFormat="1" ht="11.25">
      <c r="B360" s="151"/>
      <c r="D360" s="147" t="s">
        <v>247</v>
      </c>
      <c r="E360" s="152" t="s">
        <v>1</v>
      </c>
      <c r="F360" s="153" t="s">
        <v>1915</v>
      </c>
      <c r="H360" s="154">
        <v>0.75</v>
      </c>
      <c r="I360" s="155"/>
      <c r="L360" s="151"/>
      <c r="M360" s="156"/>
      <c r="T360" s="157"/>
      <c r="AT360" s="152" t="s">
        <v>247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236</v>
      </c>
    </row>
    <row r="361" spans="2:65" s="15" customFormat="1" ht="11.25">
      <c r="B361" s="173"/>
      <c r="D361" s="147" t="s">
        <v>247</v>
      </c>
      <c r="E361" s="174" t="s">
        <v>1</v>
      </c>
      <c r="F361" s="175" t="s">
        <v>344</v>
      </c>
      <c r="H361" s="176">
        <v>397.15</v>
      </c>
      <c r="I361" s="177"/>
      <c r="L361" s="173"/>
      <c r="M361" s="178"/>
      <c r="T361" s="179"/>
      <c r="AT361" s="174" t="s">
        <v>247</v>
      </c>
      <c r="AU361" s="174" t="s">
        <v>83</v>
      </c>
      <c r="AV361" s="15" t="s">
        <v>258</v>
      </c>
      <c r="AW361" s="15" t="s">
        <v>30</v>
      </c>
      <c r="AX361" s="15" t="s">
        <v>81</v>
      </c>
      <c r="AY361" s="174" t="s">
        <v>236</v>
      </c>
    </row>
    <row r="362" spans="2:65" s="1" customFormat="1" ht="24.2" customHeight="1">
      <c r="B362" s="133"/>
      <c r="C362" s="134" t="s">
        <v>689</v>
      </c>
      <c r="D362" s="134" t="s">
        <v>239</v>
      </c>
      <c r="E362" s="135" t="s">
        <v>1957</v>
      </c>
      <c r="F362" s="136" t="s">
        <v>1958</v>
      </c>
      <c r="G362" s="137" t="s">
        <v>340</v>
      </c>
      <c r="H362" s="138">
        <v>27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8.2000000000000003E-2</v>
      </c>
      <c r="T362" s="144">
        <f>S362*H362</f>
        <v>2.214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1959</v>
      </c>
    </row>
    <row r="363" spans="2:65" s="1" customFormat="1" ht="39">
      <c r="B363" s="33"/>
      <c r="D363" s="147" t="s">
        <v>246</v>
      </c>
      <c r="F363" s="148" t="s">
        <v>1960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4" customFormat="1" ht="11.25">
      <c r="B364" s="167"/>
      <c r="D364" s="147" t="s">
        <v>247</v>
      </c>
      <c r="E364" s="168" t="s">
        <v>1</v>
      </c>
      <c r="F364" s="169" t="s">
        <v>1864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 ht="22.5">
      <c r="B365" s="151"/>
      <c r="D365" s="147" t="s">
        <v>247</v>
      </c>
      <c r="E365" s="152" t="s">
        <v>1</v>
      </c>
      <c r="F365" s="153" t="s">
        <v>1961</v>
      </c>
      <c r="H365" s="154">
        <v>27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236</v>
      </c>
    </row>
    <row r="366" spans="2:65" s="1" customFormat="1" ht="24.2" customHeight="1">
      <c r="B366" s="133"/>
      <c r="C366" s="134" t="s">
        <v>696</v>
      </c>
      <c r="D366" s="134" t="s">
        <v>239</v>
      </c>
      <c r="E366" s="135" t="s">
        <v>1962</v>
      </c>
      <c r="F366" s="136" t="s">
        <v>1963</v>
      </c>
      <c r="G366" s="137" t="s">
        <v>340</v>
      </c>
      <c r="H366" s="138">
        <v>66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4.0000000000000001E-3</v>
      </c>
      <c r="T366" s="144">
        <f>S366*H366</f>
        <v>0.26400000000000001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1964</v>
      </c>
    </row>
    <row r="367" spans="2:65" s="1" customFormat="1" ht="29.25">
      <c r="B367" s="33"/>
      <c r="D367" s="147" t="s">
        <v>246</v>
      </c>
      <c r="F367" s="148" t="s">
        <v>1965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4" customFormat="1" ht="11.25">
      <c r="B368" s="167"/>
      <c r="D368" s="147" t="s">
        <v>247</v>
      </c>
      <c r="E368" s="168" t="s">
        <v>1</v>
      </c>
      <c r="F368" s="169" t="s">
        <v>1864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2" customFormat="1" ht="22.5">
      <c r="B369" s="151"/>
      <c r="D369" s="147" t="s">
        <v>247</v>
      </c>
      <c r="E369" s="152" t="s">
        <v>1</v>
      </c>
      <c r="F369" s="153" t="s">
        <v>1966</v>
      </c>
      <c r="H369" s="154">
        <v>66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81</v>
      </c>
      <c r="AY369" s="152" t="s">
        <v>236</v>
      </c>
    </row>
    <row r="370" spans="2:65" s="11" customFormat="1" ht="22.9" customHeight="1">
      <c r="B370" s="121"/>
      <c r="D370" s="122" t="s">
        <v>72</v>
      </c>
      <c r="E370" s="131" t="s">
        <v>420</v>
      </c>
      <c r="F370" s="131" t="s">
        <v>421</v>
      </c>
      <c r="I370" s="124"/>
      <c r="J370" s="132">
        <f>BK370</f>
        <v>0</v>
      </c>
      <c r="L370" s="121"/>
      <c r="M370" s="126"/>
      <c r="P370" s="127">
        <f>SUM(P371:P380)</f>
        <v>0</v>
      </c>
      <c r="R370" s="127">
        <f>SUM(R371:R380)</f>
        <v>0</v>
      </c>
      <c r="T370" s="128">
        <f>SUM(T371:T380)</f>
        <v>0</v>
      </c>
      <c r="AR370" s="122" t="s">
        <v>81</v>
      </c>
      <c r="AT370" s="129" t="s">
        <v>72</v>
      </c>
      <c r="AU370" s="129" t="s">
        <v>81</v>
      </c>
      <c r="AY370" s="122" t="s">
        <v>236</v>
      </c>
      <c r="BK370" s="130">
        <f>SUM(BK371:BK380)</f>
        <v>0</v>
      </c>
    </row>
    <row r="371" spans="2:65" s="1" customFormat="1" ht="16.5" customHeight="1">
      <c r="B371" s="133"/>
      <c r="C371" s="134" t="s">
        <v>703</v>
      </c>
      <c r="D371" s="134" t="s">
        <v>239</v>
      </c>
      <c r="E371" s="135" t="s">
        <v>929</v>
      </c>
      <c r="F371" s="136" t="s">
        <v>930</v>
      </c>
      <c r="G371" s="137" t="s">
        <v>424</v>
      </c>
      <c r="H371" s="138">
        <v>2.4780000000000002</v>
      </c>
      <c r="I371" s="139"/>
      <c r="J371" s="140">
        <f>ROUND(I371*H371,2)</f>
        <v>0</v>
      </c>
      <c r="K371" s="136" t="s">
        <v>243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258</v>
      </c>
      <c r="AT371" s="145" t="s">
        <v>239</v>
      </c>
      <c r="AU371" s="145" t="s">
        <v>83</v>
      </c>
      <c r="AY371" s="18" t="s">
        <v>236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258</v>
      </c>
      <c r="BM371" s="145" t="s">
        <v>1967</v>
      </c>
    </row>
    <row r="372" spans="2:65" s="1" customFormat="1" ht="19.5">
      <c r="B372" s="33"/>
      <c r="D372" s="147" t="s">
        <v>246</v>
      </c>
      <c r="F372" s="148" t="s">
        <v>932</v>
      </c>
      <c r="I372" s="149"/>
      <c r="L372" s="33"/>
      <c r="M372" s="150"/>
      <c r="T372" s="57"/>
      <c r="AT372" s="18" t="s">
        <v>246</v>
      </c>
      <c r="AU372" s="18" t="s">
        <v>83</v>
      </c>
    </row>
    <row r="373" spans="2:65" s="12" customFormat="1" ht="33.75">
      <c r="B373" s="151"/>
      <c r="D373" s="147" t="s">
        <v>247</v>
      </c>
      <c r="E373" s="152" t="s">
        <v>1</v>
      </c>
      <c r="F373" s="153" t="s">
        <v>1968</v>
      </c>
      <c r="H373" s="154">
        <v>2.214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65" s="12" customFormat="1" ht="22.5">
      <c r="B374" s="151"/>
      <c r="D374" s="147" t="s">
        <v>247</v>
      </c>
      <c r="E374" s="152" t="s">
        <v>1</v>
      </c>
      <c r="F374" s="153" t="s">
        <v>1969</v>
      </c>
      <c r="H374" s="154">
        <v>0.26400000000000001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5" customFormat="1" ht="11.25">
      <c r="B375" s="173"/>
      <c r="D375" s="147" t="s">
        <v>247</v>
      </c>
      <c r="E375" s="174" t="s">
        <v>1</v>
      </c>
      <c r="F375" s="175" t="s">
        <v>344</v>
      </c>
      <c r="H375" s="176">
        <v>2.4780000000000002</v>
      </c>
      <c r="I375" s="177"/>
      <c r="L375" s="173"/>
      <c r="M375" s="178"/>
      <c r="T375" s="179"/>
      <c r="AT375" s="174" t="s">
        <v>247</v>
      </c>
      <c r="AU375" s="174" t="s">
        <v>83</v>
      </c>
      <c r="AV375" s="15" t="s">
        <v>258</v>
      </c>
      <c r="AW375" s="15" t="s">
        <v>30</v>
      </c>
      <c r="AX375" s="15" t="s">
        <v>81</v>
      </c>
      <c r="AY375" s="174" t="s">
        <v>236</v>
      </c>
    </row>
    <row r="376" spans="2:65" s="1" customFormat="1" ht="24.2" customHeight="1">
      <c r="B376" s="133"/>
      <c r="C376" s="134" t="s">
        <v>709</v>
      </c>
      <c r="D376" s="134" t="s">
        <v>239</v>
      </c>
      <c r="E376" s="135" t="s">
        <v>937</v>
      </c>
      <c r="F376" s="136" t="s">
        <v>938</v>
      </c>
      <c r="G376" s="137" t="s">
        <v>424</v>
      </c>
      <c r="H376" s="138">
        <v>4.9560000000000004</v>
      </c>
      <c r="I376" s="139"/>
      <c r="J376" s="140">
        <f>ROUND(I376*H376,2)</f>
        <v>0</v>
      </c>
      <c r="K376" s="136" t="s">
        <v>243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1970</v>
      </c>
    </row>
    <row r="377" spans="2:65" s="1" customFormat="1" ht="29.25">
      <c r="B377" s="33"/>
      <c r="D377" s="147" t="s">
        <v>246</v>
      </c>
      <c r="F377" s="148" t="s">
        <v>940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2" customFormat="1" ht="33.75">
      <c r="B378" s="151"/>
      <c r="D378" s="147" t="s">
        <v>247</v>
      </c>
      <c r="E378" s="152" t="s">
        <v>1</v>
      </c>
      <c r="F378" s="153" t="s">
        <v>1971</v>
      </c>
      <c r="H378" s="154">
        <v>4.4279999999999999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2" customFormat="1" ht="22.5">
      <c r="B379" s="151"/>
      <c r="D379" s="147" t="s">
        <v>247</v>
      </c>
      <c r="E379" s="152" t="s">
        <v>1</v>
      </c>
      <c r="F379" s="153" t="s">
        <v>1972</v>
      </c>
      <c r="H379" s="154">
        <v>0.52800000000000002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5" customFormat="1" ht="11.25">
      <c r="B380" s="173"/>
      <c r="D380" s="147" t="s">
        <v>247</v>
      </c>
      <c r="E380" s="174" t="s">
        <v>1</v>
      </c>
      <c r="F380" s="175" t="s">
        <v>344</v>
      </c>
      <c r="H380" s="176">
        <v>4.9560000000000004</v>
      </c>
      <c r="I380" s="177"/>
      <c r="L380" s="173"/>
      <c r="M380" s="178"/>
      <c r="T380" s="179"/>
      <c r="AT380" s="174" t="s">
        <v>247</v>
      </c>
      <c r="AU380" s="174" t="s">
        <v>83</v>
      </c>
      <c r="AV380" s="15" t="s">
        <v>258</v>
      </c>
      <c r="AW380" s="15" t="s">
        <v>30</v>
      </c>
      <c r="AX380" s="15" t="s">
        <v>81</v>
      </c>
      <c r="AY380" s="174" t="s">
        <v>236</v>
      </c>
    </row>
    <row r="381" spans="2:65" s="11" customFormat="1" ht="22.9" customHeight="1">
      <c r="B381" s="121"/>
      <c r="D381" s="122" t="s">
        <v>72</v>
      </c>
      <c r="E381" s="131" t="s">
        <v>965</v>
      </c>
      <c r="F381" s="131" t="s">
        <v>966</v>
      </c>
      <c r="I381" s="124"/>
      <c r="J381" s="132">
        <f>BK381</f>
        <v>0</v>
      </c>
      <c r="L381" s="121"/>
      <c r="M381" s="126"/>
      <c r="P381" s="127">
        <f>SUM(P382:P383)</f>
        <v>0</v>
      </c>
      <c r="R381" s="127">
        <f>SUM(R382:R383)</f>
        <v>0</v>
      </c>
      <c r="T381" s="128">
        <f>SUM(T382:T383)</f>
        <v>0</v>
      </c>
      <c r="AR381" s="122" t="s">
        <v>81</v>
      </c>
      <c r="AT381" s="129" t="s">
        <v>72</v>
      </c>
      <c r="AU381" s="129" t="s">
        <v>81</v>
      </c>
      <c r="AY381" s="122" t="s">
        <v>236</v>
      </c>
      <c r="BK381" s="130">
        <f>SUM(BK382:BK383)</f>
        <v>0</v>
      </c>
    </row>
    <row r="382" spans="2:65" s="1" customFormat="1" ht="33" customHeight="1">
      <c r="B382" s="133"/>
      <c r="C382" s="134" t="s">
        <v>714</v>
      </c>
      <c r="D382" s="134" t="s">
        <v>239</v>
      </c>
      <c r="E382" s="135" t="s">
        <v>1973</v>
      </c>
      <c r="F382" s="136" t="s">
        <v>1974</v>
      </c>
      <c r="G382" s="137" t="s">
        <v>424</v>
      </c>
      <c r="H382" s="138">
        <v>7.633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1975</v>
      </c>
    </row>
    <row r="383" spans="2:65" s="1" customFormat="1" ht="29.25">
      <c r="B383" s="33"/>
      <c r="D383" s="147" t="s">
        <v>246</v>
      </c>
      <c r="F383" s="148" t="s">
        <v>1976</v>
      </c>
      <c r="I383" s="149"/>
      <c r="L383" s="33"/>
      <c r="M383" s="195"/>
      <c r="N383" s="196"/>
      <c r="O383" s="196"/>
      <c r="P383" s="196"/>
      <c r="Q383" s="196"/>
      <c r="R383" s="196"/>
      <c r="S383" s="196"/>
      <c r="T383" s="197"/>
      <c r="AT383" s="18" t="s">
        <v>246</v>
      </c>
      <c r="AU383" s="18" t="s">
        <v>83</v>
      </c>
    </row>
    <row r="384" spans="2:65" s="1" customFormat="1" ht="6.95" customHeight="1">
      <c r="B384" s="45"/>
      <c r="C384" s="46"/>
      <c r="D384" s="46"/>
      <c r="E384" s="46"/>
      <c r="F384" s="46"/>
      <c r="G384" s="46"/>
      <c r="H384" s="46"/>
      <c r="I384" s="46"/>
      <c r="J384" s="46"/>
      <c r="K384" s="46"/>
      <c r="L384" s="33"/>
    </row>
  </sheetData>
  <autoFilter ref="C119:K383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1977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ROUND((SUM(BE121:BE183)),  2)</f>
        <v>0</v>
      </c>
      <c r="I33" s="93">
        <v>0.21</v>
      </c>
      <c r="J33" s="92">
        <f>ROUND(((SUM(BE121:BE183))*I33),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ROUND((SUM(BF121:BF183)),  2)</f>
        <v>0</v>
      </c>
      <c r="I34" s="93">
        <v>0.15</v>
      </c>
      <c r="J34" s="92">
        <f>ROUND(((SUM(BF121:BF183))*I34),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PS 121 - SSZ Údolní - Husova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354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J136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J137</f>
        <v>0</v>
      </c>
      <c r="L100" s="109"/>
    </row>
    <row r="101" spans="2:12" s="9" customFormat="1" ht="19.899999999999999" customHeight="1">
      <c r="B101" s="109"/>
      <c r="D101" s="110" t="s">
        <v>1980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PS 121 - SSZ Údolní - Husova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P122+P136</f>
        <v>0</v>
      </c>
      <c r="Q121" s="54"/>
      <c r="R121" s="118">
        <f>R122+R136</f>
        <v>0</v>
      </c>
      <c r="S121" s="54"/>
      <c r="T121" s="119">
        <f>T122+T136</f>
        <v>0</v>
      </c>
      <c r="AT121" s="18" t="s">
        <v>72</v>
      </c>
      <c r="AU121" s="18" t="s">
        <v>211</v>
      </c>
      <c r="BK121" s="120">
        <f>BK122+BK136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280</v>
      </c>
      <c r="F123" s="131" t="s">
        <v>400</v>
      </c>
      <c r="I123" s="124"/>
      <c r="J123" s="132">
        <f>BK123</f>
        <v>0</v>
      </c>
      <c r="L123" s="121"/>
      <c r="M123" s="126"/>
      <c r="P123" s="127">
        <f>SUM(P124:P135)</f>
        <v>0</v>
      </c>
      <c r="R123" s="127">
        <f>SUM(R124:R135)</f>
        <v>0</v>
      </c>
      <c r="T123" s="128">
        <f>SUM(T124:T135)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SUM(BK124:BK135)</f>
        <v>0</v>
      </c>
    </row>
    <row r="124" spans="2:65" s="1" customFormat="1" ht="37.9" customHeight="1">
      <c r="B124" s="133"/>
      <c r="C124" s="134" t="s">
        <v>81</v>
      </c>
      <c r="D124" s="134" t="s">
        <v>239</v>
      </c>
      <c r="E124" s="135" t="s">
        <v>1981</v>
      </c>
      <c r="F124" s="136" t="s">
        <v>1982</v>
      </c>
      <c r="G124" s="137" t="s">
        <v>528</v>
      </c>
      <c r="H124" s="138">
        <v>156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1982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11.25">
      <c r="B126" s="167"/>
      <c r="D126" s="147" t="s">
        <v>247</v>
      </c>
      <c r="E126" s="168" t="s">
        <v>1</v>
      </c>
      <c r="F126" s="169" t="s">
        <v>1983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4" customFormat="1" ht="22.5">
      <c r="B127" s="167"/>
      <c r="D127" s="147" t="s">
        <v>247</v>
      </c>
      <c r="E127" s="168" t="s">
        <v>1</v>
      </c>
      <c r="F127" s="169" t="s">
        <v>1984</v>
      </c>
      <c r="H127" s="168" t="s">
        <v>1</v>
      </c>
      <c r="I127" s="170"/>
      <c r="L127" s="167"/>
      <c r="M127" s="171"/>
      <c r="T127" s="172"/>
      <c r="AT127" s="168" t="s">
        <v>247</v>
      </c>
      <c r="AU127" s="168" t="s">
        <v>83</v>
      </c>
      <c r="AV127" s="14" t="s">
        <v>81</v>
      </c>
      <c r="AW127" s="14" t="s">
        <v>30</v>
      </c>
      <c r="AX127" s="14" t="s">
        <v>73</v>
      </c>
      <c r="AY127" s="168" t="s">
        <v>236</v>
      </c>
    </row>
    <row r="128" spans="2:65" s="12" customFormat="1" ht="11.25">
      <c r="B128" s="151"/>
      <c r="D128" s="147" t="s">
        <v>247</v>
      </c>
      <c r="E128" s="152" t="s">
        <v>1</v>
      </c>
      <c r="F128" s="153" t="s">
        <v>1985</v>
      </c>
      <c r="H128" s="154">
        <v>156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5" customFormat="1" ht="11.25">
      <c r="B129" s="173"/>
      <c r="D129" s="147" t="s">
        <v>247</v>
      </c>
      <c r="E129" s="174" t="s">
        <v>1</v>
      </c>
      <c r="F129" s="175" t="s">
        <v>344</v>
      </c>
      <c r="H129" s="176">
        <v>156</v>
      </c>
      <c r="I129" s="177"/>
      <c r="L129" s="173"/>
      <c r="M129" s="178"/>
      <c r="T129" s="179"/>
      <c r="AT129" s="174" t="s">
        <v>247</v>
      </c>
      <c r="AU129" s="174" t="s">
        <v>83</v>
      </c>
      <c r="AV129" s="15" t="s">
        <v>258</v>
      </c>
      <c r="AW129" s="15" t="s">
        <v>30</v>
      </c>
      <c r="AX129" s="15" t="s">
        <v>81</v>
      </c>
      <c r="AY129" s="174" t="s">
        <v>236</v>
      </c>
    </row>
    <row r="130" spans="2:65" s="1" customFormat="1" ht="55.5" customHeight="1">
      <c r="B130" s="133"/>
      <c r="C130" s="134" t="s">
        <v>83</v>
      </c>
      <c r="D130" s="134" t="s">
        <v>239</v>
      </c>
      <c r="E130" s="135" t="s">
        <v>854</v>
      </c>
      <c r="F130" s="136" t="s">
        <v>857</v>
      </c>
      <c r="G130" s="137" t="s">
        <v>528</v>
      </c>
      <c r="H130" s="138">
        <v>156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258</v>
      </c>
    </row>
    <row r="131" spans="2:65" s="1" customFormat="1" ht="29.25">
      <c r="B131" s="33"/>
      <c r="D131" s="147" t="s">
        <v>246</v>
      </c>
      <c r="F131" s="148" t="s">
        <v>857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4" customFormat="1" ht="11.25">
      <c r="B132" s="167"/>
      <c r="D132" s="147" t="s">
        <v>247</v>
      </c>
      <c r="E132" s="168" t="s">
        <v>1</v>
      </c>
      <c r="F132" s="169" t="s">
        <v>1983</v>
      </c>
      <c r="H132" s="168" t="s">
        <v>1</v>
      </c>
      <c r="I132" s="170"/>
      <c r="L132" s="167"/>
      <c r="M132" s="171"/>
      <c r="T132" s="172"/>
      <c r="AT132" s="168" t="s">
        <v>247</v>
      </c>
      <c r="AU132" s="168" t="s">
        <v>83</v>
      </c>
      <c r="AV132" s="14" t="s">
        <v>81</v>
      </c>
      <c r="AW132" s="14" t="s">
        <v>30</v>
      </c>
      <c r="AX132" s="14" t="s">
        <v>73</v>
      </c>
      <c r="AY132" s="168" t="s">
        <v>236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1984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1985</v>
      </c>
      <c r="H134" s="154">
        <v>156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 ht="11.25">
      <c r="B135" s="173"/>
      <c r="D135" s="147" t="s">
        <v>247</v>
      </c>
      <c r="E135" s="174" t="s">
        <v>1</v>
      </c>
      <c r="F135" s="175" t="s">
        <v>344</v>
      </c>
      <c r="H135" s="176">
        <v>156</v>
      </c>
      <c r="I135" s="177"/>
      <c r="L135" s="173"/>
      <c r="M135" s="178"/>
      <c r="T135" s="179"/>
      <c r="AT135" s="174" t="s">
        <v>247</v>
      </c>
      <c r="AU135" s="174" t="s">
        <v>83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1" customFormat="1" ht="25.9" customHeight="1">
      <c r="B136" s="121"/>
      <c r="D136" s="122" t="s">
        <v>72</v>
      </c>
      <c r="E136" s="123" t="s">
        <v>333</v>
      </c>
      <c r="F136" s="123" t="s">
        <v>334</v>
      </c>
      <c r="I136" s="124"/>
      <c r="J136" s="125">
        <f>BK136</f>
        <v>0</v>
      </c>
      <c r="L136" s="121"/>
      <c r="M136" s="126"/>
      <c r="P136" s="127">
        <f>P137+P150</f>
        <v>0</v>
      </c>
      <c r="R136" s="127">
        <f>R137+R150</f>
        <v>0</v>
      </c>
      <c r="T136" s="128">
        <f>T137+T150</f>
        <v>0</v>
      </c>
      <c r="AR136" s="122" t="s">
        <v>253</v>
      </c>
      <c r="AT136" s="129" t="s">
        <v>72</v>
      </c>
      <c r="AU136" s="129" t="s">
        <v>73</v>
      </c>
      <c r="AY136" s="122" t="s">
        <v>236</v>
      </c>
      <c r="BK136" s="130">
        <f>BK137+BK150</f>
        <v>0</v>
      </c>
    </row>
    <row r="137" spans="2:65" s="11" customFormat="1" ht="22.9" customHeight="1">
      <c r="B137" s="121"/>
      <c r="D137" s="122" t="s">
        <v>72</v>
      </c>
      <c r="E137" s="131" t="s">
        <v>1986</v>
      </c>
      <c r="F137" s="131" t="s">
        <v>1987</v>
      </c>
      <c r="I137" s="124"/>
      <c r="J137" s="132">
        <f>BK137</f>
        <v>0</v>
      </c>
      <c r="L137" s="121"/>
      <c r="M137" s="126"/>
      <c r="P137" s="127">
        <f>SUM(P138:P149)</f>
        <v>0</v>
      </c>
      <c r="R137" s="127">
        <f>SUM(R138:R149)</f>
        <v>0</v>
      </c>
      <c r="T137" s="128">
        <f>SUM(T138:T149)</f>
        <v>0</v>
      </c>
      <c r="AR137" s="122" t="s">
        <v>253</v>
      </c>
      <c r="AT137" s="129" t="s">
        <v>72</v>
      </c>
      <c r="AU137" s="129" t="s">
        <v>81</v>
      </c>
      <c r="AY137" s="122" t="s">
        <v>236</v>
      </c>
      <c r="BK137" s="130">
        <f>SUM(BK138:BK149)</f>
        <v>0</v>
      </c>
    </row>
    <row r="138" spans="2:65" s="1" customFormat="1" ht="55.5" customHeight="1">
      <c r="B138" s="133"/>
      <c r="C138" s="134" t="s">
        <v>253</v>
      </c>
      <c r="D138" s="134" t="s">
        <v>239</v>
      </c>
      <c r="E138" s="135" t="s">
        <v>1988</v>
      </c>
      <c r="F138" s="136" t="s">
        <v>1989</v>
      </c>
      <c r="G138" s="137" t="s">
        <v>528</v>
      </c>
      <c r="H138" s="138">
        <v>50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265</v>
      </c>
    </row>
    <row r="139" spans="2:65" s="1" customFormat="1" ht="39">
      <c r="B139" s="33"/>
      <c r="D139" s="147" t="s">
        <v>246</v>
      </c>
      <c r="F139" s="148" t="s">
        <v>1989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4" customFormat="1" ht="11.25">
      <c r="B140" s="167"/>
      <c r="D140" s="147" t="s">
        <v>247</v>
      </c>
      <c r="E140" s="168" t="s">
        <v>1</v>
      </c>
      <c r="F140" s="169" t="s">
        <v>1983</v>
      </c>
      <c r="H140" s="168" t="s">
        <v>1</v>
      </c>
      <c r="I140" s="170"/>
      <c r="L140" s="167"/>
      <c r="M140" s="171"/>
      <c r="T140" s="172"/>
      <c r="AT140" s="168" t="s">
        <v>247</v>
      </c>
      <c r="AU140" s="168" t="s">
        <v>83</v>
      </c>
      <c r="AV140" s="14" t="s">
        <v>81</v>
      </c>
      <c r="AW140" s="14" t="s">
        <v>30</v>
      </c>
      <c r="AX140" s="14" t="s">
        <v>73</v>
      </c>
      <c r="AY140" s="168" t="s">
        <v>236</v>
      </c>
    </row>
    <row r="141" spans="2:65" s="14" customFormat="1" ht="11.25">
      <c r="B141" s="167"/>
      <c r="D141" s="147" t="s">
        <v>247</v>
      </c>
      <c r="E141" s="168" t="s">
        <v>1</v>
      </c>
      <c r="F141" s="169" t="s">
        <v>1990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1991</v>
      </c>
      <c r="H142" s="154">
        <v>50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 ht="11.25">
      <c r="B143" s="173"/>
      <c r="D143" s="147" t="s">
        <v>247</v>
      </c>
      <c r="E143" s="174" t="s">
        <v>1</v>
      </c>
      <c r="F143" s="175" t="s">
        <v>344</v>
      </c>
      <c r="H143" s="176">
        <v>50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7.9" customHeight="1">
      <c r="B144" s="133"/>
      <c r="C144" s="180" t="s">
        <v>258</v>
      </c>
      <c r="D144" s="180" t="s">
        <v>333</v>
      </c>
      <c r="E144" s="181" t="s">
        <v>1992</v>
      </c>
      <c r="F144" s="182" t="s">
        <v>1993</v>
      </c>
      <c r="G144" s="183" t="s">
        <v>528</v>
      </c>
      <c r="H144" s="184">
        <v>52.5</v>
      </c>
      <c r="I144" s="185"/>
      <c r="J144" s="186">
        <f>ROUND(I144*H144,2)</f>
        <v>0</v>
      </c>
      <c r="K144" s="182" t="s">
        <v>1994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273</v>
      </c>
    </row>
    <row r="145" spans="2:65" s="1" customFormat="1" ht="19.5">
      <c r="B145" s="33"/>
      <c r="D145" s="147" t="s">
        <v>246</v>
      </c>
      <c r="F145" s="148" t="s">
        <v>1993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 ht="11.25">
      <c r="B146" s="167"/>
      <c r="D146" s="147" t="s">
        <v>247</v>
      </c>
      <c r="E146" s="168" t="s">
        <v>1</v>
      </c>
      <c r="F146" s="169" t="s">
        <v>1983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4" customFormat="1" ht="11.25">
      <c r="B147" s="167"/>
      <c r="D147" s="147" t="s">
        <v>247</v>
      </c>
      <c r="E147" s="168" t="s">
        <v>1</v>
      </c>
      <c r="F147" s="169" t="s">
        <v>1995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1996</v>
      </c>
      <c r="H148" s="154">
        <v>52.5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5" customFormat="1" ht="11.25">
      <c r="B149" s="173"/>
      <c r="D149" s="147" t="s">
        <v>247</v>
      </c>
      <c r="E149" s="174" t="s">
        <v>1</v>
      </c>
      <c r="F149" s="175" t="s">
        <v>344</v>
      </c>
      <c r="H149" s="176">
        <v>52.5</v>
      </c>
      <c r="I149" s="177"/>
      <c r="L149" s="173"/>
      <c r="M149" s="178"/>
      <c r="T149" s="179"/>
      <c r="AT149" s="174" t="s">
        <v>247</v>
      </c>
      <c r="AU149" s="174" t="s">
        <v>83</v>
      </c>
      <c r="AV149" s="15" t="s">
        <v>258</v>
      </c>
      <c r="AW149" s="15" t="s">
        <v>30</v>
      </c>
      <c r="AX149" s="15" t="s">
        <v>81</v>
      </c>
      <c r="AY149" s="174" t="s">
        <v>236</v>
      </c>
    </row>
    <row r="150" spans="2:65" s="11" customFormat="1" ht="22.9" customHeight="1">
      <c r="B150" s="121"/>
      <c r="D150" s="122" t="s">
        <v>72</v>
      </c>
      <c r="E150" s="131" t="s">
        <v>335</v>
      </c>
      <c r="F150" s="131" t="s">
        <v>336</v>
      </c>
      <c r="I150" s="124"/>
      <c r="J150" s="132">
        <f>BK150</f>
        <v>0</v>
      </c>
      <c r="L150" s="121"/>
      <c r="M150" s="126"/>
      <c r="P150" s="127">
        <f>SUM(P151:P183)</f>
        <v>0</v>
      </c>
      <c r="R150" s="127">
        <f>SUM(R151:R183)</f>
        <v>0</v>
      </c>
      <c r="T150" s="128">
        <f>SUM(T151:T183)</f>
        <v>0</v>
      </c>
      <c r="AR150" s="122" t="s">
        <v>253</v>
      </c>
      <c r="AT150" s="129" t="s">
        <v>72</v>
      </c>
      <c r="AU150" s="129" t="s">
        <v>81</v>
      </c>
      <c r="AY150" s="122" t="s">
        <v>236</v>
      </c>
      <c r="BK150" s="130">
        <f>SUM(BK151:BK183)</f>
        <v>0</v>
      </c>
    </row>
    <row r="151" spans="2:65" s="1" customFormat="1" ht="24.2" customHeight="1">
      <c r="B151" s="133"/>
      <c r="C151" s="134" t="s">
        <v>235</v>
      </c>
      <c r="D151" s="134" t="s">
        <v>239</v>
      </c>
      <c r="E151" s="135" t="s">
        <v>1997</v>
      </c>
      <c r="F151" s="136" t="s">
        <v>1998</v>
      </c>
      <c r="G151" s="137" t="s">
        <v>340</v>
      </c>
      <c r="H151" s="138">
        <v>3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341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341</v>
      </c>
      <c r="BM151" s="145" t="s">
        <v>286</v>
      </c>
    </row>
    <row r="152" spans="2:65" s="1" customFormat="1" ht="19.5">
      <c r="B152" s="33"/>
      <c r="D152" s="147" t="s">
        <v>246</v>
      </c>
      <c r="F152" s="148" t="s">
        <v>1998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4" customFormat="1" ht="11.25">
      <c r="B153" s="167"/>
      <c r="D153" s="147" t="s">
        <v>247</v>
      </c>
      <c r="E153" s="168" t="s">
        <v>1</v>
      </c>
      <c r="F153" s="169" t="s">
        <v>1999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 ht="11.25">
      <c r="B154" s="167"/>
      <c r="D154" s="147" t="s">
        <v>247</v>
      </c>
      <c r="E154" s="168" t="s">
        <v>1</v>
      </c>
      <c r="F154" s="169" t="s">
        <v>2000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253</v>
      </c>
      <c r="H155" s="154">
        <v>3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3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80" t="s">
        <v>265</v>
      </c>
      <c r="D157" s="180" t="s">
        <v>333</v>
      </c>
      <c r="E157" s="181" t="s">
        <v>2001</v>
      </c>
      <c r="F157" s="182" t="s">
        <v>2002</v>
      </c>
      <c r="G157" s="183" t="s">
        <v>340</v>
      </c>
      <c r="H157" s="184">
        <v>3</v>
      </c>
      <c r="I157" s="185"/>
      <c r="J157" s="186">
        <f>ROUND(I157*H157,2)</f>
        <v>0</v>
      </c>
      <c r="K157" s="182" t="s">
        <v>1994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348</v>
      </c>
      <c r="AT157" s="145" t="s">
        <v>333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295</v>
      </c>
    </row>
    <row r="158" spans="2:65" s="1" customFormat="1" ht="11.25">
      <c r="B158" s="33"/>
      <c r="D158" s="147" t="s">
        <v>246</v>
      </c>
      <c r="F158" s="148" t="s">
        <v>2002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4" customFormat="1" ht="11.25">
      <c r="B159" s="167"/>
      <c r="D159" s="147" t="s">
        <v>247</v>
      </c>
      <c r="E159" s="168" t="s">
        <v>1</v>
      </c>
      <c r="F159" s="169" t="s">
        <v>1999</v>
      </c>
      <c r="H159" s="168" t="s">
        <v>1</v>
      </c>
      <c r="I159" s="170"/>
      <c r="L159" s="167"/>
      <c r="M159" s="171"/>
      <c r="T159" s="172"/>
      <c r="AT159" s="168" t="s">
        <v>247</v>
      </c>
      <c r="AU159" s="168" t="s">
        <v>83</v>
      </c>
      <c r="AV159" s="14" t="s">
        <v>81</v>
      </c>
      <c r="AW159" s="14" t="s">
        <v>30</v>
      </c>
      <c r="AX159" s="14" t="s">
        <v>73</v>
      </c>
      <c r="AY159" s="168" t="s">
        <v>236</v>
      </c>
    </row>
    <row r="160" spans="2:65" s="14" customFormat="1" ht="11.25">
      <c r="B160" s="167"/>
      <c r="D160" s="147" t="s">
        <v>247</v>
      </c>
      <c r="E160" s="168" t="s">
        <v>1</v>
      </c>
      <c r="F160" s="169" t="s">
        <v>2003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2" customFormat="1" ht="11.25">
      <c r="B161" s="151"/>
      <c r="D161" s="147" t="s">
        <v>247</v>
      </c>
      <c r="E161" s="152" t="s">
        <v>1</v>
      </c>
      <c r="F161" s="153" t="s">
        <v>253</v>
      </c>
      <c r="H161" s="154">
        <v>3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 ht="11.25">
      <c r="B162" s="173"/>
      <c r="D162" s="147" t="s">
        <v>247</v>
      </c>
      <c r="E162" s="174" t="s">
        <v>1</v>
      </c>
      <c r="F162" s="175" t="s">
        <v>344</v>
      </c>
      <c r="H162" s="176">
        <v>3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44.25" customHeight="1">
      <c r="B163" s="133"/>
      <c r="C163" s="134" t="s">
        <v>269</v>
      </c>
      <c r="D163" s="134" t="s">
        <v>239</v>
      </c>
      <c r="E163" s="135" t="s">
        <v>2004</v>
      </c>
      <c r="F163" s="136" t="s">
        <v>2005</v>
      </c>
      <c r="G163" s="137" t="s">
        <v>340</v>
      </c>
      <c r="H163" s="138">
        <v>3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306</v>
      </c>
    </row>
    <row r="164" spans="2:65" s="1" customFormat="1" ht="29.25">
      <c r="B164" s="33"/>
      <c r="D164" s="147" t="s">
        <v>246</v>
      </c>
      <c r="F164" s="148" t="s">
        <v>2005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 ht="11.25">
      <c r="B165" s="167"/>
      <c r="D165" s="147" t="s">
        <v>247</v>
      </c>
      <c r="E165" s="168" t="s">
        <v>1</v>
      </c>
      <c r="F165" s="169" t="s">
        <v>1983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 ht="11.25">
      <c r="B166" s="167"/>
      <c r="D166" s="147" t="s">
        <v>247</v>
      </c>
      <c r="E166" s="168" t="s">
        <v>1</v>
      </c>
      <c r="F166" s="169" t="s">
        <v>1999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4" customFormat="1" ht="11.25">
      <c r="B167" s="167"/>
      <c r="D167" s="147" t="s">
        <v>247</v>
      </c>
      <c r="E167" s="168" t="s">
        <v>1</v>
      </c>
      <c r="F167" s="169" t="s">
        <v>2006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253</v>
      </c>
      <c r="H168" s="154">
        <v>3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5" customFormat="1" ht="11.25">
      <c r="B169" s="173"/>
      <c r="D169" s="147" t="s">
        <v>247</v>
      </c>
      <c r="E169" s="174" t="s">
        <v>1</v>
      </c>
      <c r="F169" s="175" t="s">
        <v>344</v>
      </c>
      <c r="H169" s="176">
        <v>3</v>
      </c>
      <c r="I169" s="177"/>
      <c r="L169" s="173"/>
      <c r="M169" s="178"/>
      <c r="T169" s="179"/>
      <c r="AT169" s="174" t="s">
        <v>247</v>
      </c>
      <c r="AU169" s="174" t="s">
        <v>83</v>
      </c>
      <c r="AV169" s="15" t="s">
        <v>258</v>
      </c>
      <c r="AW169" s="15" t="s">
        <v>30</v>
      </c>
      <c r="AX169" s="15" t="s">
        <v>81</v>
      </c>
      <c r="AY169" s="174" t="s">
        <v>236</v>
      </c>
    </row>
    <row r="170" spans="2:65" s="1" customFormat="1" ht="24.2" customHeight="1">
      <c r="B170" s="133"/>
      <c r="C170" s="134" t="s">
        <v>273</v>
      </c>
      <c r="D170" s="134" t="s">
        <v>239</v>
      </c>
      <c r="E170" s="135" t="s">
        <v>2007</v>
      </c>
      <c r="F170" s="136" t="s">
        <v>2008</v>
      </c>
      <c r="G170" s="137" t="s">
        <v>340</v>
      </c>
      <c r="H170" s="138">
        <v>3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316</v>
      </c>
    </row>
    <row r="171" spans="2:65" s="1" customFormat="1" ht="19.5">
      <c r="B171" s="33"/>
      <c r="D171" s="147" t="s">
        <v>246</v>
      </c>
      <c r="F171" s="148" t="s">
        <v>2008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4" customFormat="1" ht="11.25">
      <c r="B172" s="167"/>
      <c r="D172" s="147" t="s">
        <v>247</v>
      </c>
      <c r="E172" s="168" t="s">
        <v>1</v>
      </c>
      <c r="F172" s="169" t="s">
        <v>1983</v>
      </c>
      <c r="H172" s="168" t="s">
        <v>1</v>
      </c>
      <c r="I172" s="170"/>
      <c r="L172" s="167"/>
      <c r="M172" s="171"/>
      <c r="T172" s="172"/>
      <c r="AT172" s="168" t="s">
        <v>247</v>
      </c>
      <c r="AU172" s="168" t="s">
        <v>83</v>
      </c>
      <c r="AV172" s="14" t="s">
        <v>81</v>
      </c>
      <c r="AW172" s="14" t="s">
        <v>30</v>
      </c>
      <c r="AX172" s="14" t="s">
        <v>73</v>
      </c>
      <c r="AY172" s="168" t="s">
        <v>236</v>
      </c>
    </row>
    <row r="173" spans="2:65" s="14" customFormat="1" ht="11.25">
      <c r="B173" s="167"/>
      <c r="D173" s="147" t="s">
        <v>247</v>
      </c>
      <c r="E173" s="168" t="s">
        <v>1</v>
      </c>
      <c r="F173" s="169" t="s">
        <v>1999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4" customFormat="1" ht="11.25">
      <c r="B174" s="167"/>
      <c r="D174" s="147" t="s">
        <v>247</v>
      </c>
      <c r="E174" s="168" t="s">
        <v>1</v>
      </c>
      <c r="F174" s="169" t="s">
        <v>2006</v>
      </c>
      <c r="H174" s="168" t="s">
        <v>1</v>
      </c>
      <c r="I174" s="170"/>
      <c r="L174" s="167"/>
      <c r="M174" s="171"/>
      <c r="T174" s="172"/>
      <c r="AT174" s="168" t="s">
        <v>247</v>
      </c>
      <c r="AU174" s="168" t="s">
        <v>83</v>
      </c>
      <c r="AV174" s="14" t="s">
        <v>81</v>
      </c>
      <c r="AW174" s="14" t="s">
        <v>30</v>
      </c>
      <c r="AX174" s="14" t="s">
        <v>73</v>
      </c>
      <c r="AY174" s="168" t="s">
        <v>236</v>
      </c>
    </row>
    <row r="175" spans="2:65" s="12" customFormat="1" ht="11.25">
      <c r="B175" s="151"/>
      <c r="D175" s="147" t="s">
        <v>247</v>
      </c>
      <c r="E175" s="152" t="s">
        <v>1</v>
      </c>
      <c r="F175" s="153" t="s">
        <v>253</v>
      </c>
      <c r="H175" s="154">
        <v>3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5" customFormat="1" ht="11.25">
      <c r="B176" s="173"/>
      <c r="D176" s="147" t="s">
        <v>247</v>
      </c>
      <c r="E176" s="174" t="s">
        <v>1</v>
      </c>
      <c r="F176" s="175" t="s">
        <v>344</v>
      </c>
      <c r="H176" s="176">
        <v>3</v>
      </c>
      <c r="I176" s="177"/>
      <c r="L176" s="173"/>
      <c r="M176" s="178"/>
      <c r="T176" s="179"/>
      <c r="AT176" s="174" t="s">
        <v>247</v>
      </c>
      <c r="AU176" s="174" t="s">
        <v>83</v>
      </c>
      <c r="AV176" s="15" t="s">
        <v>258</v>
      </c>
      <c r="AW176" s="15" t="s">
        <v>30</v>
      </c>
      <c r="AX176" s="15" t="s">
        <v>81</v>
      </c>
      <c r="AY176" s="174" t="s">
        <v>236</v>
      </c>
    </row>
    <row r="177" spans="2:65" s="1" customFormat="1" ht="21.75" customHeight="1">
      <c r="B177" s="133"/>
      <c r="C177" s="180" t="s">
        <v>280</v>
      </c>
      <c r="D177" s="180" t="s">
        <v>333</v>
      </c>
      <c r="E177" s="181" t="s">
        <v>2009</v>
      </c>
      <c r="F177" s="182" t="s">
        <v>2010</v>
      </c>
      <c r="G177" s="183" t="s">
        <v>340</v>
      </c>
      <c r="H177" s="184">
        <v>3</v>
      </c>
      <c r="I177" s="185"/>
      <c r="J177" s="186">
        <f>ROUND(I177*H177,2)</f>
        <v>0</v>
      </c>
      <c r="K177" s="182" t="s">
        <v>1994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348</v>
      </c>
      <c r="AT177" s="145" t="s">
        <v>333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328</v>
      </c>
    </row>
    <row r="178" spans="2:65" s="1" customFormat="1" ht="11.25">
      <c r="B178" s="33"/>
      <c r="D178" s="147" t="s">
        <v>246</v>
      </c>
      <c r="F178" s="148" t="s">
        <v>2010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4" customFormat="1" ht="11.25">
      <c r="B179" s="167"/>
      <c r="D179" s="147" t="s">
        <v>247</v>
      </c>
      <c r="E179" s="168" t="s">
        <v>1</v>
      </c>
      <c r="F179" s="169" t="s">
        <v>1983</v>
      </c>
      <c r="H179" s="168" t="s">
        <v>1</v>
      </c>
      <c r="I179" s="170"/>
      <c r="L179" s="167"/>
      <c r="M179" s="171"/>
      <c r="T179" s="172"/>
      <c r="AT179" s="168" t="s">
        <v>247</v>
      </c>
      <c r="AU179" s="168" t="s">
        <v>83</v>
      </c>
      <c r="AV179" s="14" t="s">
        <v>81</v>
      </c>
      <c r="AW179" s="14" t="s">
        <v>30</v>
      </c>
      <c r="AX179" s="14" t="s">
        <v>73</v>
      </c>
      <c r="AY179" s="168" t="s">
        <v>236</v>
      </c>
    </row>
    <row r="180" spans="2:65" s="14" customFormat="1" ht="11.25">
      <c r="B180" s="167"/>
      <c r="D180" s="147" t="s">
        <v>247</v>
      </c>
      <c r="E180" s="168" t="s">
        <v>1</v>
      </c>
      <c r="F180" s="169" t="s">
        <v>1999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4" customFormat="1" ht="11.25">
      <c r="B181" s="167"/>
      <c r="D181" s="147" t="s">
        <v>247</v>
      </c>
      <c r="E181" s="168" t="s">
        <v>1</v>
      </c>
      <c r="F181" s="169" t="s">
        <v>2011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 ht="11.25">
      <c r="B182" s="151"/>
      <c r="D182" s="147" t="s">
        <v>247</v>
      </c>
      <c r="E182" s="152" t="s">
        <v>1</v>
      </c>
      <c r="F182" s="153" t="s">
        <v>253</v>
      </c>
      <c r="H182" s="154">
        <v>3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236</v>
      </c>
    </row>
    <row r="183" spans="2:65" s="15" customFormat="1" ht="11.25">
      <c r="B183" s="173"/>
      <c r="D183" s="147" t="s">
        <v>247</v>
      </c>
      <c r="E183" s="174" t="s">
        <v>1</v>
      </c>
      <c r="F183" s="175" t="s">
        <v>344</v>
      </c>
      <c r="H183" s="176">
        <v>3</v>
      </c>
      <c r="I183" s="177"/>
      <c r="L183" s="173"/>
      <c r="M183" s="190"/>
      <c r="N183" s="191"/>
      <c r="O183" s="191"/>
      <c r="P183" s="191"/>
      <c r="Q183" s="191"/>
      <c r="R183" s="191"/>
      <c r="S183" s="191"/>
      <c r="T183" s="192"/>
      <c r="AT183" s="174" t="s">
        <v>247</v>
      </c>
      <c r="AU183" s="174" t="s">
        <v>83</v>
      </c>
      <c r="AV183" s="15" t="s">
        <v>258</v>
      </c>
      <c r="AW183" s="15" t="s">
        <v>30</v>
      </c>
      <c r="AX183" s="15" t="s">
        <v>81</v>
      </c>
      <c r="AY183" s="174" t="s">
        <v>236</v>
      </c>
    </row>
    <row r="184" spans="2:65" s="1" customFormat="1" ht="6.95" customHeight="1">
      <c r="B184" s="45"/>
      <c r="C184" s="46"/>
      <c r="D184" s="46"/>
      <c r="E184" s="46"/>
      <c r="F184" s="46"/>
      <c r="G184" s="46"/>
      <c r="H184" s="46"/>
      <c r="I184" s="46"/>
      <c r="J184" s="46"/>
      <c r="K184" s="46"/>
      <c r="L184" s="33"/>
    </row>
  </sheetData>
  <autoFilter ref="C120:K183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2012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ROUND((SUM(BE130:BE1214)),  2)</f>
        <v>0</v>
      </c>
      <c r="I33" s="93">
        <v>0.21</v>
      </c>
      <c r="J33" s="92">
        <f>ROUND(((SUM(BE130:BE1214))*I33),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ROUND((SUM(BF130:BF1214)),  2)</f>
        <v>0</v>
      </c>
      <c r="I34" s="93">
        <v>0.15</v>
      </c>
      <c r="J34" s="92">
        <f>ROUND(((SUM(BF130:BF1214))*I34),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ROUND((SUM(BG130:BG1214)),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ROUND((SUM(BH130:BH1214)),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ROUND((SUM(BI130:BI1214)),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PS 122 - SSZ Údolní - Úvoz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354</v>
      </c>
      <c r="E99" s="111"/>
      <c r="F99" s="111"/>
      <c r="G99" s="111"/>
      <c r="H99" s="111"/>
      <c r="I99" s="111"/>
      <c r="J99" s="112">
        <f>J178</f>
        <v>0</v>
      </c>
      <c r="L99" s="109"/>
    </row>
    <row r="100" spans="2:12" s="9" customFormat="1" ht="19.899999999999999" customHeight="1">
      <c r="B100" s="109"/>
      <c r="D100" s="110" t="s">
        <v>355</v>
      </c>
      <c r="E100" s="111"/>
      <c r="F100" s="111"/>
      <c r="G100" s="111"/>
      <c r="H100" s="111"/>
      <c r="I100" s="111"/>
      <c r="J100" s="112">
        <f>J204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J259</f>
        <v>0</v>
      </c>
      <c r="L101" s="109"/>
    </row>
    <row r="102" spans="2:12" s="8" customFormat="1" ht="24.95" customHeight="1">
      <c r="B102" s="105"/>
      <c r="D102" s="106" t="s">
        <v>2013</v>
      </c>
      <c r="E102" s="107"/>
      <c r="F102" s="107"/>
      <c r="G102" s="107"/>
      <c r="H102" s="107"/>
      <c r="I102" s="107"/>
      <c r="J102" s="108">
        <f>J260</f>
        <v>0</v>
      </c>
      <c r="L102" s="105"/>
    </row>
    <row r="103" spans="2:12" s="9" customFormat="1" ht="19.899999999999999" customHeight="1">
      <c r="B103" s="109"/>
      <c r="D103" s="110" t="s">
        <v>2014</v>
      </c>
      <c r="E103" s="111"/>
      <c r="F103" s="111"/>
      <c r="G103" s="111"/>
      <c r="H103" s="111"/>
      <c r="I103" s="111"/>
      <c r="J103" s="112">
        <f>J261</f>
        <v>0</v>
      </c>
      <c r="L103" s="109"/>
    </row>
    <row r="104" spans="2:12" s="8" customFormat="1" ht="24.95" customHeight="1">
      <c r="B104" s="105"/>
      <c r="D104" s="106" t="s">
        <v>1978</v>
      </c>
      <c r="E104" s="107"/>
      <c r="F104" s="107"/>
      <c r="G104" s="107"/>
      <c r="H104" s="107"/>
      <c r="I104" s="107"/>
      <c r="J104" s="108">
        <f>J278</f>
        <v>0</v>
      </c>
      <c r="L104" s="105"/>
    </row>
    <row r="105" spans="2:12" s="9" customFormat="1" ht="19.899999999999999" customHeight="1">
      <c r="B105" s="109"/>
      <c r="D105" s="110" t="s">
        <v>1979</v>
      </c>
      <c r="E105" s="111"/>
      <c r="F105" s="111"/>
      <c r="G105" s="111"/>
      <c r="H105" s="111"/>
      <c r="I105" s="111"/>
      <c r="J105" s="112">
        <f>J279</f>
        <v>0</v>
      </c>
      <c r="L105" s="109"/>
    </row>
    <row r="106" spans="2:12" s="9" customFormat="1" ht="19.899999999999999" customHeight="1">
      <c r="B106" s="109"/>
      <c r="D106" s="110" t="s">
        <v>1980</v>
      </c>
      <c r="E106" s="111"/>
      <c r="F106" s="111"/>
      <c r="G106" s="111"/>
      <c r="H106" s="111"/>
      <c r="I106" s="111"/>
      <c r="J106" s="112">
        <f>J454</f>
        <v>0</v>
      </c>
      <c r="L106" s="109"/>
    </row>
    <row r="107" spans="2:12" s="9" customFormat="1" ht="19.899999999999999" customHeight="1">
      <c r="B107" s="109"/>
      <c r="D107" s="110" t="s">
        <v>2015</v>
      </c>
      <c r="E107" s="111"/>
      <c r="F107" s="111"/>
      <c r="G107" s="111"/>
      <c r="H107" s="111"/>
      <c r="I107" s="111"/>
      <c r="J107" s="112">
        <f>J1042</f>
        <v>0</v>
      </c>
      <c r="L107" s="109"/>
    </row>
    <row r="108" spans="2:12" s="8" customFormat="1" ht="24.95" customHeight="1">
      <c r="B108" s="105"/>
      <c r="D108" s="106" t="s">
        <v>212</v>
      </c>
      <c r="E108" s="107"/>
      <c r="F108" s="107"/>
      <c r="G108" s="107"/>
      <c r="H108" s="107"/>
      <c r="I108" s="107"/>
      <c r="J108" s="108">
        <f>J1182</f>
        <v>0</v>
      </c>
      <c r="L108" s="105"/>
    </row>
    <row r="109" spans="2:12" s="9" customFormat="1" ht="19.899999999999999" customHeight="1">
      <c r="B109" s="109"/>
      <c r="D109" s="110" t="s">
        <v>213</v>
      </c>
      <c r="E109" s="111"/>
      <c r="F109" s="111"/>
      <c r="G109" s="111"/>
      <c r="H109" s="111"/>
      <c r="I109" s="111"/>
      <c r="J109" s="112">
        <f>J1183</f>
        <v>0</v>
      </c>
      <c r="L109" s="109"/>
    </row>
    <row r="110" spans="2:12" s="9" customFormat="1" ht="19.899999999999999" customHeight="1">
      <c r="B110" s="109"/>
      <c r="D110" s="110" t="s">
        <v>216</v>
      </c>
      <c r="E110" s="111"/>
      <c r="F110" s="111"/>
      <c r="G110" s="111"/>
      <c r="H110" s="111"/>
      <c r="I110" s="111"/>
      <c r="J110" s="112">
        <f>J1208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6" t="str">
        <f>E7</f>
        <v>Rekonstrukce Údolní od Husovy po Úvoz</v>
      </c>
      <c r="F120" s="257"/>
      <c r="G120" s="257"/>
      <c r="H120" s="257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53" t="str">
        <f>E9</f>
        <v>PS 122 - SSZ Údolní - Úvoz</v>
      </c>
      <c r="F122" s="258"/>
      <c r="G122" s="258"/>
      <c r="H122" s="258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P131+P260+P278+P1182</f>
        <v>0</v>
      </c>
      <c r="Q130" s="54"/>
      <c r="R130" s="118">
        <f>R131+R260+R278+R1182</f>
        <v>0</v>
      </c>
      <c r="S130" s="54"/>
      <c r="T130" s="119">
        <f>T131+T260+T278+T1182</f>
        <v>0</v>
      </c>
      <c r="AT130" s="18" t="s">
        <v>72</v>
      </c>
      <c r="AU130" s="18" t="s">
        <v>211</v>
      </c>
      <c r="BK130" s="120">
        <f>BK131+BK260+BK278+BK1182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P132+P178+P204+P259</f>
        <v>0</v>
      </c>
      <c r="R131" s="127">
        <f>R132+R178+R204+R259</f>
        <v>0</v>
      </c>
      <c r="T131" s="128">
        <f>T132+T178+T204+T259</f>
        <v>0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BK132+BK178+BK204+BK259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SUM(P133:P177)</f>
        <v>0</v>
      </c>
      <c r="R132" s="127">
        <f>SUM(R133:R177)</f>
        <v>0</v>
      </c>
      <c r="T132" s="128">
        <f>SUM(T133:T177)</f>
        <v>0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SUM(BK133:BK177)</f>
        <v>0</v>
      </c>
    </row>
    <row r="133" spans="2:65" s="1" customFormat="1" ht="44.25" customHeight="1">
      <c r="B133" s="133"/>
      <c r="C133" s="134" t="s">
        <v>81</v>
      </c>
      <c r="D133" s="134" t="s">
        <v>239</v>
      </c>
      <c r="E133" s="135" t="s">
        <v>2016</v>
      </c>
      <c r="F133" s="136" t="s">
        <v>2017</v>
      </c>
      <c r="G133" s="137" t="s">
        <v>539</v>
      </c>
      <c r="H133" s="138">
        <v>22.219000000000001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83</v>
      </c>
    </row>
    <row r="134" spans="2:65" s="1" customFormat="1" ht="29.25">
      <c r="B134" s="33"/>
      <c r="D134" s="147" t="s">
        <v>246</v>
      </c>
      <c r="F134" s="148" t="s">
        <v>2017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4" customFormat="1" ht="11.25">
      <c r="B135" s="167"/>
      <c r="D135" s="147" t="s">
        <v>247</v>
      </c>
      <c r="E135" s="168" t="s">
        <v>1</v>
      </c>
      <c r="F135" s="169" t="s">
        <v>2018</v>
      </c>
      <c r="H135" s="168" t="s">
        <v>1</v>
      </c>
      <c r="I135" s="170"/>
      <c r="L135" s="167"/>
      <c r="M135" s="171"/>
      <c r="T135" s="172"/>
      <c r="AT135" s="168" t="s">
        <v>247</v>
      </c>
      <c r="AU135" s="168" t="s">
        <v>83</v>
      </c>
      <c r="AV135" s="14" t="s">
        <v>81</v>
      </c>
      <c r="AW135" s="14" t="s">
        <v>30</v>
      </c>
      <c r="AX135" s="14" t="s">
        <v>73</v>
      </c>
      <c r="AY135" s="168" t="s">
        <v>236</v>
      </c>
    </row>
    <row r="136" spans="2:65" s="14" customFormat="1" ht="22.5">
      <c r="B136" s="167"/>
      <c r="D136" s="147" t="s">
        <v>247</v>
      </c>
      <c r="E136" s="168" t="s">
        <v>1</v>
      </c>
      <c r="F136" s="169" t="s">
        <v>2019</v>
      </c>
      <c r="H136" s="168" t="s">
        <v>1</v>
      </c>
      <c r="I136" s="170"/>
      <c r="L136" s="167"/>
      <c r="M136" s="171"/>
      <c r="T136" s="172"/>
      <c r="AT136" s="168" t="s">
        <v>247</v>
      </c>
      <c r="AU136" s="168" t="s">
        <v>83</v>
      </c>
      <c r="AV136" s="14" t="s">
        <v>81</v>
      </c>
      <c r="AW136" s="14" t="s">
        <v>30</v>
      </c>
      <c r="AX136" s="14" t="s">
        <v>73</v>
      </c>
      <c r="AY136" s="168" t="s">
        <v>236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2020</v>
      </c>
      <c r="H137" s="154">
        <v>0.64800000000000002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4" customFormat="1" ht="11.25">
      <c r="B138" s="167"/>
      <c r="D138" s="147" t="s">
        <v>247</v>
      </c>
      <c r="E138" s="168" t="s">
        <v>1</v>
      </c>
      <c r="F138" s="169" t="s">
        <v>1983</v>
      </c>
      <c r="H138" s="168" t="s">
        <v>1</v>
      </c>
      <c r="I138" s="170"/>
      <c r="L138" s="167"/>
      <c r="M138" s="171"/>
      <c r="T138" s="172"/>
      <c r="AT138" s="168" t="s">
        <v>247</v>
      </c>
      <c r="AU138" s="168" t="s">
        <v>83</v>
      </c>
      <c r="AV138" s="14" t="s">
        <v>81</v>
      </c>
      <c r="AW138" s="14" t="s">
        <v>30</v>
      </c>
      <c r="AX138" s="14" t="s">
        <v>73</v>
      </c>
      <c r="AY138" s="168" t="s">
        <v>236</v>
      </c>
    </row>
    <row r="139" spans="2:65" s="14" customFormat="1" ht="11.25">
      <c r="B139" s="167"/>
      <c r="D139" s="147" t="s">
        <v>247</v>
      </c>
      <c r="E139" s="168" t="s">
        <v>1</v>
      </c>
      <c r="F139" s="169" t="s">
        <v>2021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2022</v>
      </c>
      <c r="H140" s="154">
        <v>12.95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4" customFormat="1" ht="11.25">
      <c r="B141" s="167"/>
      <c r="D141" s="147" t="s">
        <v>247</v>
      </c>
      <c r="E141" s="168" t="s">
        <v>1</v>
      </c>
      <c r="F141" s="169" t="s">
        <v>2023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2024</v>
      </c>
      <c r="H142" s="154">
        <v>0.5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4" customFormat="1" ht="11.25">
      <c r="B143" s="167"/>
      <c r="D143" s="147" t="s">
        <v>247</v>
      </c>
      <c r="E143" s="168" t="s">
        <v>1</v>
      </c>
      <c r="F143" s="169" t="s">
        <v>2025</v>
      </c>
      <c r="H143" s="168" t="s">
        <v>1</v>
      </c>
      <c r="I143" s="170"/>
      <c r="L143" s="167"/>
      <c r="M143" s="171"/>
      <c r="T143" s="172"/>
      <c r="AT143" s="168" t="s">
        <v>247</v>
      </c>
      <c r="AU143" s="168" t="s">
        <v>83</v>
      </c>
      <c r="AV143" s="14" t="s">
        <v>81</v>
      </c>
      <c r="AW143" s="14" t="s">
        <v>30</v>
      </c>
      <c r="AX143" s="14" t="s">
        <v>73</v>
      </c>
      <c r="AY143" s="168" t="s">
        <v>236</v>
      </c>
    </row>
    <row r="144" spans="2:65" s="12" customFormat="1" ht="11.25">
      <c r="B144" s="151"/>
      <c r="D144" s="147" t="s">
        <v>247</v>
      </c>
      <c r="E144" s="152" t="s">
        <v>1</v>
      </c>
      <c r="F144" s="153" t="s">
        <v>2026</v>
      </c>
      <c r="H144" s="154">
        <v>6.8250000000000002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4" customFormat="1" ht="22.5">
      <c r="B145" s="167"/>
      <c r="D145" s="147" t="s">
        <v>247</v>
      </c>
      <c r="E145" s="168" t="s">
        <v>1</v>
      </c>
      <c r="F145" s="169" t="s">
        <v>2027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2" customFormat="1" ht="11.25">
      <c r="B146" s="151"/>
      <c r="D146" s="147" t="s">
        <v>247</v>
      </c>
      <c r="E146" s="152" t="s">
        <v>1</v>
      </c>
      <c r="F146" s="153" t="s">
        <v>2028</v>
      </c>
      <c r="H146" s="154">
        <v>1.296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 ht="11.25">
      <c r="B147" s="173"/>
      <c r="D147" s="147" t="s">
        <v>247</v>
      </c>
      <c r="E147" s="174" t="s">
        <v>1</v>
      </c>
      <c r="F147" s="175" t="s">
        <v>344</v>
      </c>
      <c r="H147" s="176">
        <v>22.218999999999998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37.9" customHeight="1">
      <c r="B148" s="133"/>
      <c r="C148" s="134" t="s">
        <v>83</v>
      </c>
      <c r="D148" s="134" t="s">
        <v>239</v>
      </c>
      <c r="E148" s="135" t="s">
        <v>2029</v>
      </c>
      <c r="F148" s="136" t="s">
        <v>587</v>
      </c>
      <c r="G148" s="137" t="s">
        <v>539</v>
      </c>
      <c r="H148" s="138">
        <v>22.219000000000001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258</v>
      </c>
    </row>
    <row r="149" spans="2:65" s="1" customFormat="1" ht="19.5">
      <c r="B149" s="33"/>
      <c r="D149" s="147" t="s">
        <v>246</v>
      </c>
      <c r="F149" s="148" t="s">
        <v>587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 ht="11.25">
      <c r="B150" s="167"/>
      <c r="D150" s="147" t="s">
        <v>247</v>
      </c>
      <c r="E150" s="168" t="s">
        <v>1</v>
      </c>
      <c r="F150" s="169" t="s">
        <v>2018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4" customFormat="1" ht="22.5">
      <c r="B151" s="167"/>
      <c r="D151" s="147" t="s">
        <v>247</v>
      </c>
      <c r="E151" s="168" t="s">
        <v>1</v>
      </c>
      <c r="F151" s="169" t="s">
        <v>2019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2020</v>
      </c>
      <c r="H152" s="154">
        <v>0.64800000000000002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4" customFormat="1" ht="11.25">
      <c r="B153" s="167"/>
      <c r="D153" s="147" t="s">
        <v>247</v>
      </c>
      <c r="E153" s="168" t="s">
        <v>1</v>
      </c>
      <c r="F153" s="169" t="s">
        <v>1983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 ht="11.25">
      <c r="B154" s="167"/>
      <c r="D154" s="147" t="s">
        <v>247</v>
      </c>
      <c r="E154" s="168" t="s">
        <v>1</v>
      </c>
      <c r="F154" s="169" t="s">
        <v>2021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2022</v>
      </c>
      <c r="H155" s="154">
        <v>12.95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4" customFormat="1" ht="11.25">
      <c r="B156" s="167"/>
      <c r="D156" s="147" t="s">
        <v>247</v>
      </c>
      <c r="E156" s="168" t="s">
        <v>1</v>
      </c>
      <c r="F156" s="169" t="s">
        <v>2023</v>
      </c>
      <c r="H156" s="168" t="s">
        <v>1</v>
      </c>
      <c r="I156" s="170"/>
      <c r="L156" s="167"/>
      <c r="M156" s="171"/>
      <c r="T156" s="172"/>
      <c r="AT156" s="168" t="s">
        <v>247</v>
      </c>
      <c r="AU156" s="168" t="s">
        <v>83</v>
      </c>
      <c r="AV156" s="14" t="s">
        <v>81</v>
      </c>
      <c r="AW156" s="14" t="s">
        <v>30</v>
      </c>
      <c r="AX156" s="14" t="s">
        <v>73</v>
      </c>
      <c r="AY156" s="168" t="s">
        <v>236</v>
      </c>
    </row>
    <row r="157" spans="2:65" s="12" customFormat="1" ht="11.25">
      <c r="B157" s="151"/>
      <c r="D157" s="147" t="s">
        <v>247</v>
      </c>
      <c r="E157" s="152" t="s">
        <v>1</v>
      </c>
      <c r="F157" s="153" t="s">
        <v>2024</v>
      </c>
      <c r="H157" s="154">
        <v>0.5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4" customFormat="1" ht="11.25">
      <c r="B158" s="167"/>
      <c r="D158" s="147" t="s">
        <v>247</v>
      </c>
      <c r="E158" s="168" t="s">
        <v>1</v>
      </c>
      <c r="F158" s="169" t="s">
        <v>2025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2026</v>
      </c>
      <c r="H159" s="154">
        <v>6.8250000000000002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4" customFormat="1" ht="22.5">
      <c r="B160" s="167"/>
      <c r="D160" s="147" t="s">
        <v>247</v>
      </c>
      <c r="E160" s="168" t="s">
        <v>1</v>
      </c>
      <c r="F160" s="169" t="s">
        <v>2027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2" customFormat="1" ht="11.25">
      <c r="B161" s="151"/>
      <c r="D161" s="147" t="s">
        <v>247</v>
      </c>
      <c r="E161" s="152" t="s">
        <v>1</v>
      </c>
      <c r="F161" s="153" t="s">
        <v>2028</v>
      </c>
      <c r="H161" s="154">
        <v>1.296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 ht="11.25">
      <c r="B162" s="173"/>
      <c r="D162" s="147" t="s">
        <v>247</v>
      </c>
      <c r="E162" s="174" t="s">
        <v>1</v>
      </c>
      <c r="F162" s="175" t="s">
        <v>344</v>
      </c>
      <c r="H162" s="176">
        <v>22.218999999999998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44.25" customHeight="1">
      <c r="B163" s="133"/>
      <c r="C163" s="134" t="s">
        <v>253</v>
      </c>
      <c r="D163" s="134" t="s">
        <v>239</v>
      </c>
      <c r="E163" s="135" t="s">
        <v>575</v>
      </c>
      <c r="F163" s="136" t="s">
        <v>578</v>
      </c>
      <c r="G163" s="137" t="s">
        <v>424</v>
      </c>
      <c r="H163" s="138">
        <v>36.884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265</v>
      </c>
    </row>
    <row r="164" spans="2:65" s="1" customFormat="1" ht="29.25">
      <c r="B164" s="33"/>
      <c r="D164" s="147" t="s">
        <v>246</v>
      </c>
      <c r="F164" s="148" t="s">
        <v>578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 ht="11.25">
      <c r="B165" s="167"/>
      <c r="D165" s="147" t="s">
        <v>247</v>
      </c>
      <c r="E165" s="168" t="s">
        <v>1</v>
      </c>
      <c r="F165" s="169" t="s">
        <v>2018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 ht="22.5">
      <c r="B166" s="167"/>
      <c r="D166" s="147" t="s">
        <v>247</v>
      </c>
      <c r="E166" s="168" t="s">
        <v>1</v>
      </c>
      <c r="F166" s="169" t="s">
        <v>2019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2" customFormat="1" ht="11.25">
      <c r="B167" s="151"/>
      <c r="D167" s="147" t="s">
        <v>247</v>
      </c>
      <c r="E167" s="152" t="s">
        <v>1</v>
      </c>
      <c r="F167" s="153" t="s">
        <v>2030</v>
      </c>
      <c r="H167" s="154">
        <v>1.0760000000000001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4" customFormat="1" ht="11.25">
      <c r="B168" s="167"/>
      <c r="D168" s="147" t="s">
        <v>247</v>
      </c>
      <c r="E168" s="168" t="s">
        <v>1</v>
      </c>
      <c r="F168" s="169" t="s">
        <v>1983</v>
      </c>
      <c r="H168" s="168" t="s">
        <v>1</v>
      </c>
      <c r="I168" s="170"/>
      <c r="L168" s="167"/>
      <c r="M168" s="171"/>
      <c r="T168" s="172"/>
      <c r="AT168" s="168" t="s">
        <v>247</v>
      </c>
      <c r="AU168" s="168" t="s">
        <v>83</v>
      </c>
      <c r="AV168" s="14" t="s">
        <v>81</v>
      </c>
      <c r="AW168" s="14" t="s">
        <v>30</v>
      </c>
      <c r="AX168" s="14" t="s">
        <v>73</v>
      </c>
      <c r="AY168" s="168" t="s">
        <v>236</v>
      </c>
    </row>
    <row r="169" spans="2:65" s="14" customFormat="1" ht="11.25">
      <c r="B169" s="167"/>
      <c r="D169" s="147" t="s">
        <v>247</v>
      </c>
      <c r="E169" s="168" t="s">
        <v>1</v>
      </c>
      <c r="F169" s="169" t="s">
        <v>2021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2031</v>
      </c>
      <c r="H170" s="154">
        <v>21.497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4" customFormat="1" ht="11.25">
      <c r="B171" s="167"/>
      <c r="D171" s="147" t="s">
        <v>247</v>
      </c>
      <c r="E171" s="168" t="s">
        <v>1</v>
      </c>
      <c r="F171" s="169" t="s">
        <v>2023</v>
      </c>
      <c r="H171" s="168" t="s">
        <v>1</v>
      </c>
      <c r="I171" s="170"/>
      <c r="L171" s="167"/>
      <c r="M171" s="171"/>
      <c r="T171" s="172"/>
      <c r="AT171" s="168" t="s">
        <v>247</v>
      </c>
      <c r="AU171" s="168" t="s">
        <v>83</v>
      </c>
      <c r="AV171" s="14" t="s">
        <v>81</v>
      </c>
      <c r="AW171" s="14" t="s">
        <v>30</v>
      </c>
      <c r="AX171" s="14" t="s">
        <v>73</v>
      </c>
      <c r="AY171" s="168" t="s">
        <v>236</v>
      </c>
    </row>
    <row r="172" spans="2:65" s="12" customFormat="1" ht="11.25">
      <c r="B172" s="151"/>
      <c r="D172" s="147" t="s">
        <v>247</v>
      </c>
      <c r="E172" s="152" t="s">
        <v>1</v>
      </c>
      <c r="F172" s="153" t="s">
        <v>2032</v>
      </c>
      <c r="H172" s="154">
        <v>0.83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4" customFormat="1" ht="11.25">
      <c r="B173" s="167"/>
      <c r="D173" s="147" t="s">
        <v>247</v>
      </c>
      <c r="E173" s="168" t="s">
        <v>1</v>
      </c>
      <c r="F173" s="169" t="s">
        <v>2025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2" customFormat="1" ht="11.25">
      <c r="B174" s="151"/>
      <c r="D174" s="147" t="s">
        <v>247</v>
      </c>
      <c r="E174" s="152" t="s">
        <v>1</v>
      </c>
      <c r="F174" s="153" t="s">
        <v>2033</v>
      </c>
      <c r="H174" s="154">
        <v>11.33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236</v>
      </c>
    </row>
    <row r="175" spans="2:65" s="14" customFormat="1" ht="22.5">
      <c r="B175" s="167"/>
      <c r="D175" s="147" t="s">
        <v>247</v>
      </c>
      <c r="E175" s="168" t="s">
        <v>1</v>
      </c>
      <c r="F175" s="169" t="s">
        <v>2027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 ht="11.25">
      <c r="B176" s="151"/>
      <c r="D176" s="147" t="s">
        <v>247</v>
      </c>
      <c r="E176" s="152" t="s">
        <v>1</v>
      </c>
      <c r="F176" s="153" t="s">
        <v>2034</v>
      </c>
      <c r="H176" s="154">
        <v>2.1509999999999998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5" customFormat="1" ht="11.25">
      <c r="B177" s="173"/>
      <c r="D177" s="147" t="s">
        <v>247</v>
      </c>
      <c r="E177" s="174" t="s">
        <v>1</v>
      </c>
      <c r="F177" s="175" t="s">
        <v>344</v>
      </c>
      <c r="H177" s="176">
        <v>36.884</v>
      </c>
      <c r="I177" s="177"/>
      <c r="L177" s="173"/>
      <c r="M177" s="178"/>
      <c r="T177" s="179"/>
      <c r="AT177" s="174" t="s">
        <v>247</v>
      </c>
      <c r="AU177" s="174" t="s">
        <v>83</v>
      </c>
      <c r="AV177" s="15" t="s">
        <v>258</v>
      </c>
      <c r="AW177" s="15" t="s">
        <v>30</v>
      </c>
      <c r="AX177" s="15" t="s">
        <v>81</v>
      </c>
      <c r="AY177" s="174" t="s">
        <v>236</v>
      </c>
    </row>
    <row r="178" spans="2:65" s="11" customFormat="1" ht="22.9" customHeight="1">
      <c r="B178" s="121"/>
      <c r="D178" s="122" t="s">
        <v>72</v>
      </c>
      <c r="E178" s="131" t="s">
        <v>280</v>
      </c>
      <c r="F178" s="131" t="s">
        <v>400</v>
      </c>
      <c r="I178" s="124"/>
      <c r="J178" s="132">
        <f>BK178</f>
        <v>0</v>
      </c>
      <c r="L178" s="121"/>
      <c r="M178" s="126"/>
      <c r="P178" s="127">
        <f>SUM(P179:P203)</f>
        <v>0</v>
      </c>
      <c r="R178" s="127">
        <f>SUM(R179:R203)</f>
        <v>0</v>
      </c>
      <c r="T178" s="128">
        <f>SUM(T179:T203)</f>
        <v>0</v>
      </c>
      <c r="AR178" s="122" t="s">
        <v>81</v>
      </c>
      <c r="AT178" s="129" t="s">
        <v>72</v>
      </c>
      <c r="AU178" s="129" t="s">
        <v>81</v>
      </c>
      <c r="AY178" s="122" t="s">
        <v>236</v>
      </c>
      <c r="BK178" s="130">
        <f>SUM(BK179:BK203)</f>
        <v>0</v>
      </c>
    </row>
    <row r="179" spans="2:65" s="1" customFormat="1" ht="37.9" customHeight="1">
      <c r="B179" s="133"/>
      <c r="C179" s="134" t="s">
        <v>258</v>
      </c>
      <c r="D179" s="134" t="s">
        <v>239</v>
      </c>
      <c r="E179" s="135" t="s">
        <v>1981</v>
      </c>
      <c r="F179" s="136" t="s">
        <v>1982</v>
      </c>
      <c r="G179" s="137" t="s">
        <v>528</v>
      </c>
      <c r="H179" s="138">
        <v>300</v>
      </c>
      <c r="I179" s="139"/>
      <c r="J179" s="140">
        <f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273</v>
      </c>
    </row>
    <row r="180" spans="2:65" s="1" customFormat="1" ht="19.5">
      <c r="B180" s="33"/>
      <c r="D180" s="147" t="s">
        <v>246</v>
      </c>
      <c r="F180" s="148" t="s">
        <v>1982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4" customFormat="1" ht="11.25">
      <c r="B181" s="167"/>
      <c r="D181" s="147" t="s">
        <v>247</v>
      </c>
      <c r="E181" s="168" t="s">
        <v>1</v>
      </c>
      <c r="F181" s="169" t="s">
        <v>1983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4" customFormat="1" ht="22.5">
      <c r="B182" s="167"/>
      <c r="D182" s="147" t="s">
        <v>247</v>
      </c>
      <c r="E182" s="168" t="s">
        <v>1</v>
      </c>
      <c r="F182" s="169" t="s">
        <v>1984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2035</v>
      </c>
      <c r="H183" s="154">
        <v>300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5" customFormat="1" ht="11.25">
      <c r="B184" s="173"/>
      <c r="D184" s="147" t="s">
        <v>247</v>
      </c>
      <c r="E184" s="174" t="s">
        <v>1</v>
      </c>
      <c r="F184" s="175" t="s">
        <v>344</v>
      </c>
      <c r="H184" s="176">
        <v>300</v>
      </c>
      <c r="I184" s="177"/>
      <c r="L184" s="173"/>
      <c r="M184" s="178"/>
      <c r="T184" s="179"/>
      <c r="AT184" s="174" t="s">
        <v>247</v>
      </c>
      <c r="AU184" s="174" t="s">
        <v>83</v>
      </c>
      <c r="AV184" s="15" t="s">
        <v>258</v>
      </c>
      <c r="AW184" s="15" t="s">
        <v>30</v>
      </c>
      <c r="AX184" s="15" t="s">
        <v>81</v>
      </c>
      <c r="AY184" s="174" t="s">
        <v>236</v>
      </c>
    </row>
    <row r="185" spans="2:65" s="1" customFormat="1" ht="55.5" customHeight="1">
      <c r="B185" s="133"/>
      <c r="C185" s="134" t="s">
        <v>235</v>
      </c>
      <c r="D185" s="134" t="s">
        <v>239</v>
      </c>
      <c r="E185" s="135" t="s">
        <v>854</v>
      </c>
      <c r="F185" s="136" t="s">
        <v>857</v>
      </c>
      <c r="G185" s="137" t="s">
        <v>528</v>
      </c>
      <c r="H185" s="138">
        <v>300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286</v>
      </c>
    </row>
    <row r="186" spans="2:65" s="1" customFormat="1" ht="29.25">
      <c r="B186" s="33"/>
      <c r="D186" s="147" t="s">
        <v>246</v>
      </c>
      <c r="F186" s="148" t="s">
        <v>857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4" customFormat="1" ht="11.25">
      <c r="B187" s="167"/>
      <c r="D187" s="147" t="s">
        <v>247</v>
      </c>
      <c r="E187" s="168" t="s">
        <v>1</v>
      </c>
      <c r="F187" s="169" t="s">
        <v>1983</v>
      </c>
      <c r="H187" s="168" t="s">
        <v>1</v>
      </c>
      <c r="I187" s="170"/>
      <c r="L187" s="167"/>
      <c r="M187" s="171"/>
      <c r="T187" s="172"/>
      <c r="AT187" s="168" t="s">
        <v>247</v>
      </c>
      <c r="AU187" s="168" t="s">
        <v>83</v>
      </c>
      <c r="AV187" s="14" t="s">
        <v>81</v>
      </c>
      <c r="AW187" s="14" t="s">
        <v>30</v>
      </c>
      <c r="AX187" s="14" t="s">
        <v>73</v>
      </c>
      <c r="AY187" s="168" t="s">
        <v>236</v>
      </c>
    </row>
    <row r="188" spans="2:65" s="14" customFormat="1" ht="22.5">
      <c r="B188" s="167"/>
      <c r="D188" s="147" t="s">
        <v>247</v>
      </c>
      <c r="E188" s="168" t="s">
        <v>1</v>
      </c>
      <c r="F188" s="169" t="s">
        <v>1984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2" customFormat="1" ht="11.25">
      <c r="B189" s="151"/>
      <c r="D189" s="147" t="s">
        <v>247</v>
      </c>
      <c r="E189" s="152" t="s">
        <v>1</v>
      </c>
      <c r="F189" s="153" t="s">
        <v>2035</v>
      </c>
      <c r="H189" s="154">
        <v>300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5" customFormat="1" ht="11.25">
      <c r="B190" s="173"/>
      <c r="D190" s="147" t="s">
        <v>247</v>
      </c>
      <c r="E190" s="174" t="s">
        <v>1</v>
      </c>
      <c r="F190" s="175" t="s">
        <v>344</v>
      </c>
      <c r="H190" s="176">
        <v>300</v>
      </c>
      <c r="I190" s="177"/>
      <c r="L190" s="173"/>
      <c r="M190" s="178"/>
      <c r="T190" s="179"/>
      <c r="AT190" s="174" t="s">
        <v>247</v>
      </c>
      <c r="AU190" s="174" t="s">
        <v>83</v>
      </c>
      <c r="AV190" s="15" t="s">
        <v>258</v>
      </c>
      <c r="AW190" s="15" t="s">
        <v>30</v>
      </c>
      <c r="AX190" s="15" t="s">
        <v>81</v>
      </c>
      <c r="AY190" s="174" t="s">
        <v>236</v>
      </c>
    </row>
    <row r="191" spans="2:65" s="1" customFormat="1" ht="33" customHeight="1">
      <c r="B191" s="133"/>
      <c r="C191" s="134" t="s">
        <v>265</v>
      </c>
      <c r="D191" s="134" t="s">
        <v>239</v>
      </c>
      <c r="E191" s="135" t="s">
        <v>2036</v>
      </c>
      <c r="F191" s="136" t="s">
        <v>2037</v>
      </c>
      <c r="G191" s="137" t="s">
        <v>2038</v>
      </c>
      <c r="H191" s="138">
        <v>8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295</v>
      </c>
    </row>
    <row r="192" spans="2:65" s="1" customFormat="1" ht="19.5">
      <c r="B192" s="33"/>
      <c r="D192" s="147" t="s">
        <v>246</v>
      </c>
      <c r="F192" s="148" t="s">
        <v>2037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4" customFormat="1" ht="11.25">
      <c r="B193" s="167"/>
      <c r="D193" s="147" t="s">
        <v>247</v>
      </c>
      <c r="E193" s="168" t="s">
        <v>1</v>
      </c>
      <c r="F193" s="169" t="s">
        <v>2039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273</v>
      </c>
      <c r="H194" s="154">
        <v>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 ht="11.25">
      <c r="B195" s="173"/>
      <c r="D195" s="147" t="s">
        <v>247</v>
      </c>
      <c r="E195" s="174" t="s">
        <v>1</v>
      </c>
      <c r="F195" s="175" t="s">
        <v>344</v>
      </c>
      <c r="H195" s="176">
        <v>8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55.5" customHeight="1">
      <c r="B196" s="133"/>
      <c r="C196" s="134" t="s">
        <v>269</v>
      </c>
      <c r="D196" s="134" t="s">
        <v>239</v>
      </c>
      <c r="E196" s="135" t="s">
        <v>1962</v>
      </c>
      <c r="F196" s="136" t="s">
        <v>1965</v>
      </c>
      <c r="G196" s="137" t="s">
        <v>340</v>
      </c>
      <c r="H196" s="138">
        <v>2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306</v>
      </c>
    </row>
    <row r="197" spans="2:65" s="1" customFormat="1" ht="29.25">
      <c r="B197" s="33"/>
      <c r="D197" s="147" t="s">
        <v>246</v>
      </c>
      <c r="F197" s="148" t="s">
        <v>1965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 ht="11.25">
      <c r="B198" s="167"/>
      <c r="D198" s="147" t="s">
        <v>247</v>
      </c>
      <c r="E198" s="168" t="s">
        <v>1</v>
      </c>
      <c r="F198" s="169" t="s">
        <v>1983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4" customFormat="1" ht="11.25">
      <c r="B199" s="167"/>
      <c r="D199" s="147" t="s">
        <v>247</v>
      </c>
      <c r="E199" s="168" t="s">
        <v>1</v>
      </c>
      <c r="F199" s="169" t="s">
        <v>2040</v>
      </c>
      <c r="H199" s="168" t="s">
        <v>1</v>
      </c>
      <c r="I199" s="170"/>
      <c r="L199" s="167"/>
      <c r="M199" s="171"/>
      <c r="T199" s="172"/>
      <c r="AT199" s="168" t="s">
        <v>247</v>
      </c>
      <c r="AU199" s="168" t="s">
        <v>83</v>
      </c>
      <c r="AV199" s="14" t="s">
        <v>81</v>
      </c>
      <c r="AW199" s="14" t="s">
        <v>30</v>
      </c>
      <c r="AX199" s="14" t="s">
        <v>73</v>
      </c>
      <c r="AY199" s="168" t="s">
        <v>236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81</v>
      </c>
      <c r="H200" s="154">
        <v>1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4" customFormat="1" ht="11.25">
      <c r="B201" s="167"/>
      <c r="D201" s="147" t="s">
        <v>247</v>
      </c>
      <c r="E201" s="168" t="s">
        <v>1</v>
      </c>
      <c r="F201" s="169" t="s">
        <v>2041</v>
      </c>
      <c r="H201" s="168" t="s">
        <v>1</v>
      </c>
      <c r="I201" s="170"/>
      <c r="L201" s="167"/>
      <c r="M201" s="171"/>
      <c r="T201" s="172"/>
      <c r="AT201" s="168" t="s">
        <v>247</v>
      </c>
      <c r="AU201" s="168" t="s">
        <v>83</v>
      </c>
      <c r="AV201" s="14" t="s">
        <v>81</v>
      </c>
      <c r="AW201" s="14" t="s">
        <v>30</v>
      </c>
      <c r="AX201" s="14" t="s">
        <v>73</v>
      </c>
      <c r="AY201" s="168" t="s">
        <v>236</v>
      </c>
    </row>
    <row r="202" spans="2:65" s="12" customFormat="1" ht="11.25">
      <c r="B202" s="151"/>
      <c r="D202" s="147" t="s">
        <v>247</v>
      </c>
      <c r="E202" s="152" t="s">
        <v>1</v>
      </c>
      <c r="F202" s="153" t="s">
        <v>81</v>
      </c>
      <c r="H202" s="154">
        <v>1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 ht="11.25">
      <c r="B203" s="173"/>
      <c r="D203" s="147" t="s">
        <v>247</v>
      </c>
      <c r="E203" s="174" t="s">
        <v>1</v>
      </c>
      <c r="F203" s="175" t="s">
        <v>344</v>
      </c>
      <c r="H203" s="176">
        <v>2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1" customFormat="1" ht="22.9" customHeight="1">
      <c r="B204" s="121"/>
      <c r="D204" s="122" t="s">
        <v>72</v>
      </c>
      <c r="E204" s="131" t="s">
        <v>420</v>
      </c>
      <c r="F204" s="131" t="s">
        <v>421</v>
      </c>
      <c r="I204" s="124"/>
      <c r="J204" s="132">
        <f>BK204</f>
        <v>0</v>
      </c>
      <c r="L204" s="121"/>
      <c r="M204" s="126"/>
      <c r="P204" s="127">
        <f>SUM(P205:P258)</f>
        <v>0</v>
      </c>
      <c r="R204" s="127">
        <f>SUM(R205:R258)</f>
        <v>0</v>
      </c>
      <c r="T204" s="128">
        <f>SUM(T205:T258)</f>
        <v>0</v>
      </c>
      <c r="AR204" s="122" t="s">
        <v>81</v>
      </c>
      <c r="AT204" s="129" t="s">
        <v>72</v>
      </c>
      <c r="AU204" s="129" t="s">
        <v>81</v>
      </c>
      <c r="AY204" s="122" t="s">
        <v>236</v>
      </c>
      <c r="BK204" s="130">
        <f>SUM(BK205:BK258)</f>
        <v>0</v>
      </c>
    </row>
    <row r="205" spans="2:65" s="1" customFormat="1" ht="37.9" customHeight="1">
      <c r="B205" s="133"/>
      <c r="C205" s="134" t="s">
        <v>273</v>
      </c>
      <c r="D205" s="134" t="s">
        <v>239</v>
      </c>
      <c r="E205" s="135" t="s">
        <v>428</v>
      </c>
      <c r="F205" s="136" t="s">
        <v>431</v>
      </c>
      <c r="G205" s="137" t="s">
        <v>424</v>
      </c>
      <c r="H205" s="138">
        <v>36.884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316</v>
      </c>
    </row>
    <row r="206" spans="2:65" s="1" customFormat="1" ht="19.5">
      <c r="B206" s="33"/>
      <c r="D206" s="147" t="s">
        <v>246</v>
      </c>
      <c r="F206" s="148" t="s">
        <v>431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4" customFormat="1" ht="11.25">
      <c r="B207" s="167"/>
      <c r="D207" s="147" t="s">
        <v>247</v>
      </c>
      <c r="E207" s="168" t="s">
        <v>1</v>
      </c>
      <c r="F207" s="169" t="s">
        <v>2018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4" customFormat="1" ht="22.5">
      <c r="B208" s="167"/>
      <c r="D208" s="147" t="s">
        <v>247</v>
      </c>
      <c r="E208" s="168" t="s">
        <v>1</v>
      </c>
      <c r="F208" s="169" t="s">
        <v>2019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2030</v>
      </c>
      <c r="H209" s="154">
        <v>1.0760000000000001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4" customFormat="1" ht="11.25">
      <c r="B210" s="167"/>
      <c r="D210" s="147" t="s">
        <v>247</v>
      </c>
      <c r="E210" s="168" t="s">
        <v>1</v>
      </c>
      <c r="F210" s="169" t="s">
        <v>1983</v>
      </c>
      <c r="H210" s="168" t="s">
        <v>1</v>
      </c>
      <c r="I210" s="170"/>
      <c r="L210" s="167"/>
      <c r="M210" s="171"/>
      <c r="T210" s="172"/>
      <c r="AT210" s="168" t="s">
        <v>247</v>
      </c>
      <c r="AU210" s="168" t="s">
        <v>83</v>
      </c>
      <c r="AV210" s="14" t="s">
        <v>81</v>
      </c>
      <c r="AW210" s="14" t="s">
        <v>30</v>
      </c>
      <c r="AX210" s="14" t="s">
        <v>73</v>
      </c>
      <c r="AY210" s="168" t="s">
        <v>236</v>
      </c>
    </row>
    <row r="211" spans="2:65" s="14" customFormat="1" ht="11.25">
      <c r="B211" s="167"/>
      <c r="D211" s="147" t="s">
        <v>247</v>
      </c>
      <c r="E211" s="168" t="s">
        <v>1</v>
      </c>
      <c r="F211" s="169" t="s">
        <v>2021</v>
      </c>
      <c r="H211" s="168" t="s">
        <v>1</v>
      </c>
      <c r="I211" s="170"/>
      <c r="L211" s="167"/>
      <c r="M211" s="171"/>
      <c r="T211" s="172"/>
      <c r="AT211" s="168" t="s">
        <v>247</v>
      </c>
      <c r="AU211" s="168" t="s">
        <v>83</v>
      </c>
      <c r="AV211" s="14" t="s">
        <v>81</v>
      </c>
      <c r="AW211" s="14" t="s">
        <v>30</v>
      </c>
      <c r="AX211" s="14" t="s">
        <v>73</v>
      </c>
      <c r="AY211" s="168" t="s">
        <v>236</v>
      </c>
    </row>
    <row r="212" spans="2:65" s="12" customFormat="1" ht="11.25">
      <c r="B212" s="151"/>
      <c r="D212" s="147" t="s">
        <v>247</v>
      </c>
      <c r="E212" s="152" t="s">
        <v>1</v>
      </c>
      <c r="F212" s="153" t="s">
        <v>2031</v>
      </c>
      <c r="H212" s="154">
        <v>21.497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4" customFormat="1" ht="11.25">
      <c r="B213" s="167"/>
      <c r="D213" s="147" t="s">
        <v>247</v>
      </c>
      <c r="E213" s="168" t="s">
        <v>1</v>
      </c>
      <c r="F213" s="169" t="s">
        <v>2023</v>
      </c>
      <c r="H213" s="168" t="s">
        <v>1</v>
      </c>
      <c r="I213" s="170"/>
      <c r="L213" s="167"/>
      <c r="M213" s="171"/>
      <c r="T213" s="172"/>
      <c r="AT213" s="168" t="s">
        <v>247</v>
      </c>
      <c r="AU213" s="168" t="s">
        <v>83</v>
      </c>
      <c r="AV213" s="14" t="s">
        <v>81</v>
      </c>
      <c r="AW213" s="14" t="s">
        <v>30</v>
      </c>
      <c r="AX213" s="14" t="s">
        <v>73</v>
      </c>
      <c r="AY213" s="168" t="s">
        <v>236</v>
      </c>
    </row>
    <row r="214" spans="2:65" s="12" customFormat="1" ht="11.25">
      <c r="B214" s="151"/>
      <c r="D214" s="147" t="s">
        <v>247</v>
      </c>
      <c r="E214" s="152" t="s">
        <v>1</v>
      </c>
      <c r="F214" s="153" t="s">
        <v>2032</v>
      </c>
      <c r="H214" s="154">
        <v>0.83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4" customFormat="1" ht="11.25">
      <c r="B215" s="167"/>
      <c r="D215" s="147" t="s">
        <v>247</v>
      </c>
      <c r="E215" s="168" t="s">
        <v>1</v>
      </c>
      <c r="F215" s="169" t="s">
        <v>2025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2" customFormat="1" ht="11.25">
      <c r="B216" s="151"/>
      <c r="D216" s="147" t="s">
        <v>247</v>
      </c>
      <c r="E216" s="152" t="s">
        <v>1</v>
      </c>
      <c r="F216" s="153" t="s">
        <v>2033</v>
      </c>
      <c r="H216" s="154">
        <v>11.33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4" customFormat="1" ht="22.5">
      <c r="B217" s="167"/>
      <c r="D217" s="147" t="s">
        <v>247</v>
      </c>
      <c r="E217" s="168" t="s">
        <v>1</v>
      </c>
      <c r="F217" s="169" t="s">
        <v>2027</v>
      </c>
      <c r="H217" s="168" t="s">
        <v>1</v>
      </c>
      <c r="I217" s="170"/>
      <c r="L217" s="167"/>
      <c r="M217" s="171"/>
      <c r="T217" s="172"/>
      <c r="AT217" s="168" t="s">
        <v>247</v>
      </c>
      <c r="AU217" s="168" t="s">
        <v>83</v>
      </c>
      <c r="AV217" s="14" t="s">
        <v>81</v>
      </c>
      <c r="AW217" s="14" t="s">
        <v>30</v>
      </c>
      <c r="AX217" s="14" t="s">
        <v>73</v>
      </c>
      <c r="AY217" s="168" t="s">
        <v>236</v>
      </c>
    </row>
    <row r="218" spans="2:65" s="12" customFormat="1" ht="11.25">
      <c r="B218" s="151"/>
      <c r="D218" s="147" t="s">
        <v>247</v>
      </c>
      <c r="E218" s="152" t="s">
        <v>1</v>
      </c>
      <c r="F218" s="153" t="s">
        <v>2034</v>
      </c>
      <c r="H218" s="154">
        <v>2.1509999999999998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5" customFormat="1" ht="11.25">
      <c r="B219" s="173"/>
      <c r="D219" s="147" t="s">
        <v>247</v>
      </c>
      <c r="E219" s="174" t="s">
        <v>1</v>
      </c>
      <c r="F219" s="175" t="s">
        <v>344</v>
      </c>
      <c r="H219" s="176">
        <v>36.884</v>
      </c>
      <c r="I219" s="177"/>
      <c r="L219" s="173"/>
      <c r="M219" s="178"/>
      <c r="T219" s="179"/>
      <c r="AT219" s="174" t="s">
        <v>247</v>
      </c>
      <c r="AU219" s="174" t="s">
        <v>83</v>
      </c>
      <c r="AV219" s="15" t="s">
        <v>258</v>
      </c>
      <c r="AW219" s="15" t="s">
        <v>30</v>
      </c>
      <c r="AX219" s="15" t="s">
        <v>81</v>
      </c>
      <c r="AY219" s="174" t="s">
        <v>236</v>
      </c>
    </row>
    <row r="220" spans="2:65" s="1" customFormat="1" ht="37.9" customHeight="1">
      <c r="B220" s="133"/>
      <c r="C220" s="134" t="s">
        <v>280</v>
      </c>
      <c r="D220" s="134" t="s">
        <v>239</v>
      </c>
      <c r="E220" s="135" t="s">
        <v>437</v>
      </c>
      <c r="F220" s="136" t="s">
        <v>440</v>
      </c>
      <c r="G220" s="137" t="s">
        <v>424</v>
      </c>
      <c r="H220" s="138">
        <v>700.78800000000001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328</v>
      </c>
    </row>
    <row r="221" spans="2:65" s="1" customFormat="1" ht="29.25">
      <c r="B221" s="33"/>
      <c r="D221" s="147" t="s">
        <v>246</v>
      </c>
      <c r="F221" s="148" t="s">
        <v>440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4" customFormat="1" ht="11.25">
      <c r="B222" s="167"/>
      <c r="D222" s="147" t="s">
        <v>247</v>
      </c>
      <c r="E222" s="168" t="s">
        <v>1</v>
      </c>
      <c r="F222" s="169" t="s">
        <v>2018</v>
      </c>
      <c r="H222" s="168" t="s">
        <v>1</v>
      </c>
      <c r="I222" s="170"/>
      <c r="L222" s="167"/>
      <c r="M222" s="171"/>
      <c r="T222" s="172"/>
      <c r="AT222" s="168" t="s">
        <v>247</v>
      </c>
      <c r="AU222" s="168" t="s">
        <v>83</v>
      </c>
      <c r="AV222" s="14" t="s">
        <v>81</v>
      </c>
      <c r="AW222" s="14" t="s">
        <v>30</v>
      </c>
      <c r="AX222" s="14" t="s">
        <v>73</v>
      </c>
      <c r="AY222" s="168" t="s">
        <v>236</v>
      </c>
    </row>
    <row r="223" spans="2:65" s="14" customFormat="1" ht="33.75">
      <c r="B223" s="167"/>
      <c r="D223" s="147" t="s">
        <v>247</v>
      </c>
      <c r="E223" s="168" t="s">
        <v>1</v>
      </c>
      <c r="F223" s="169" t="s">
        <v>2042</v>
      </c>
      <c r="H223" s="168" t="s">
        <v>1</v>
      </c>
      <c r="I223" s="170"/>
      <c r="L223" s="167"/>
      <c r="M223" s="171"/>
      <c r="T223" s="172"/>
      <c r="AT223" s="168" t="s">
        <v>247</v>
      </c>
      <c r="AU223" s="168" t="s">
        <v>83</v>
      </c>
      <c r="AV223" s="14" t="s">
        <v>81</v>
      </c>
      <c r="AW223" s="14" t="s">
        <v>30</v>
      </c>
      <c r="AX223" s="14" t="s">
        <v>73</v>
      </c>
      <c r="AY223" s="168" t="s">
        <v>236</v>
      </c>
    </row>
    <row r="224" spans="2:65" s="12" customFormat="1" ht="11.25">
      <c r="B224" s="151"/>
      <c r="D224" s="147" t="s">
        <v>247</v>
      </c>
      <c r="E224" s="152" t="s">
        <v>1</v>
      </c>
      <c r="F224" s="153" t="s">
        <v>2043</v>
      </c>
      <c r="H224" s="154">
        <v>20.437999999999999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236</v>
      </c>
    </row>
    <row r="225" spans="2:65" s="14" customFormat="1" ht="11.25">
      <c r="B225" s="167"/>
      <c r="D225" s="147" t="s">
        <v>247</v>
      </c>
      <c r="E225" s="168" t="s">
        <v>1</v>
      </c>
      <c r="F225" s="169" t="s">
        <v>1983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 ht="22.5">
      <c r="B226" s="167"/>
      <c r="D226" s="147" t="s">
        <v>247</v>
      </c>
      <c r="E226" s="168" t="s">
        <v>1</v>
      </c>
      <c r="F226" s="169" t="s">
        <v>2044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2045</v>
      </c>
      <c r="H227" s="154">
        <v>408.44299999999998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4" customFormat="1" ht="22.5">
      <c r="B228" s="167"/>
      <c r="D228" s="147" t="s">
        <v>247</v>
      </c>
      <c r="E228" s="168" t="s">
        <v>1</v>
      </c>
      <c r="F228" s="169" t="s">
        <v>2046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2047</v>
      </c>
      <c r="H229" s="154">
        <v>15.77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2048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 ht="11.25">
      <c r="B231" s="151"/>
      <c r="D231" s="147" t="s">
        <v>247</v>
      </c>
      <c r="E231" s="152" t="s">
        <v>1</v>
      </c>
      <c r="F231" s="153" t="s">
        <v>2049</v>
      </c>
      <c r="H231" s="154">
        <v>215.261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4" customFormat="1" ht="22.5">
      <c r="B232" s="167"/>
      <c r="D232" s="147" t="s">
        <v>247</v>
      </c>
      <c r="E232" s="168" t="s">
        <v>1</v>
      </c>
      <c r="F232" s="169" t="s">
        <v>2050</v>
      </c>
      <c r="H232" s="168" t="s">
        <v>1</v>
      </c>
      <c r="I232" s="170"/>
      <c r="L232" s="167"/>
      <c r="M232" s="171"/>
      <c r="T232" s="172"/>
      <c r="AT232" s="168" t="s">
        <v>247</v>
      </c>
      <c r="AU232" s="168" t="s">
        <v>83</v>
      </c>
      <c r="AV232" s="14" t="s">
        <v>81</v>
      </c>
      <c r="AW232" s="14" t="s">
        <v>30</v>
      </c>
      <c r="AX232" s="14" t="s">
        <v>73</v>
      </c>
      <c r="AY232" s="168" t="s">
        <v>236</v>
      </c>
    </row>
    <row r="233" spans="2:65" s="12" customFormat="1" ht="11.25">
      <c r="B233" s="151"/>
      <c r="D233" s="147" t="s">
        <v>247</v>
      </c>
      <c r="E233" s="152" t="s">
        <v>1</v>
      </c>
      <c r="F233" s="153" t="s">
        <v>2051</v>
      </c>
      <c r="H233" s="154">
        <v>40.875999999999998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5" customFormat="1" ht="11.25">
      <c r="B234" s="173"/>
      <c r="D234" s="147" t="s">
        <v>247</v>
      </c>
      <c r="E234" s="174" t="s">
        <v>1</v>
      </c>
      <c r="F234" s="175" t="s">
        <v>344</v>
      </c>
      <c r="H234" s="176">
        <v>700.7879999999999</v>
      </c>
      <c r="I234" s="177"/>
      <c r="L234" s="173"/>
      <c r="M234" s="178"/>
      <c r="T234" s="179"/>
      <c r="AT234" s="174" t="s">
        <v>247</v>
      </c>
      <c r="AU234" s="174" t="s">
        <v>83</v>
      </c>
      <c r="AV234" s="15" t="s">
        <v>258</v>
      </c>
      <c r="AW234" s="15" t="s">
        <v>30</v>
      </c>
      <c r="AX234" s="15" t="s">
        <v>81</v>
      </c>
      <c r="AY234" s="174" t="s">
        <v>236</v>
      </c>
    </row>
    <row r="235" spans="2:65" s="1" customFormat="1" ht="37.9" customHeight="1">
      <c r="B235" s="133"/>
      <c r="C235" s="134" t="s">
        <v>286</v>
      </c>
      <c r="D235" s="134" t="s">
        <v>239</v>
      </c>
      <c r="E235" s="135" t="s">
        <v>2052</v>
      </c>
      <c r="F235" s="136" t="s">
        <v>2053</v>
      </c>
      <c r="G235" s="137" t="s">
        <v>424</v>
      </c>
      <c r="H235" s="138">
        <v>1.0760000000000001</v>
      </c>
      <c r="I235" s="139"/>
      <c r="J235" s="140">
        <f>ROUND(I235*H235,2)</f>
        <v>0</v>
      </c>
      <c r="K235" s="136" t="s">
        <v>243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345</v>
      </c>
    </row>
    <row r="236" spans="2:65" s="1" customFormat="1" ht="19.5">
      <c r="B236" s="33"/>
      <c r="D236" s="147" t="s">
        <v>246</v>
      </c>
      <c r="F236" s="148" t="s">
        <v>2053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4" customFormat="1" ht="11.25">
      <c r="B237" s="167"/>
      <c r="D237" s="147" t="s">
        <v>247</v>
      </c>
      <c r="E237" s="168" t="s">
        <v>1</v>
      </c>
      <c r="F237" s="169" t="s">
        <v>1983</v>
      </c>
      <c r="H237" s="168" t="s">
        <v>1</v>
      </c>
      <c r="I237" s="170"/>
      <c r="L237" s="167"/>
      <c r="M237" s="171"/>
      <c r="T237" s="172"/>
      <c r="AT237" s="168" t="s">
        <v>247</v>
      </c>
      <c r="AU237" s="168" t="s">
        <v>83</v>
      </c>
      <c r="AV237" s="14" t="s">
        <v>81</v>
      </c>
      <c r="AW237" s="14" t="s">
        <v>30</v>
      </c>
      <c r="AX237" s="14" t="s">
        <v>73</v>
      </c>
      <c r="AY237" s="168" t="s">
        <v>236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2054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2030</v>
      </c>
      <c r="H239" s="154">
        <v>1.0760000000000001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5" customFormat="1" ht="11.25">
      <c r="B240" s="173"/>
      <c r="D240" s="147" t="s">
        <v>247</v>
      </c>
      <c r="E240" s="174" t="s">
        <v>1</v>
      </c>
      <c r="F240" s="175" t="s">
        <v>344</v>
      </c>
      <c r="H240" s="176">
        <v>1.0760000000000001</v>
      </c>
      <c r="I240" s="177"/>
      <c r="L240" s="173"/>
      <c r="M240" s="178"/>
      <c r="T240" s="179"/>
      <c r="AT240" s="174" t="s">
        <v>247</v>
      </c>
      <c r="AU240" s="174" t="s">
        <v>83</v>
      </c>
      <c r="AV240" s="15" t="s">
        <v>258</v>
      </c>
      <c r="AW240" s="15" t="s">
        <v>30</v>
      </c>
      <c r="AX240" s="15" t="s">
        <v>81</v>
      </c>
      <c r="AY240" s="174" t="s">
        <v>236</v>
      </c>
    </row>
    <row r="241" spans="2:65" s="1" customFormat="1" ht="37.9" customHeight="1">
      <c r="B241" s="133"/>
      <c r="C241" s="134" t="s">
        <v>291</v>
      </c>
      <c r="D241" s="134" t="s">
        <v>239</v>
      </c>
      <c r="E241" s="135" t="s">
        <v>2055</v>
      </c>
      <c r="F241" s="136" t="s">
        <v>440</v>
      </c>
      <c r="G241" s="137" t="s">
        <v>424</v>
      </c>
      <c r="H241" s="138">
        <v>20.437999999999999</v>
      </c>
      <c r="I241" s="139"/>
      <c r="J241" s="140">
        <f>ROUND(I241*H241,2)</f>
        <v>0</v>
      </c>
      <c r="K241" s="136" t="s">
        <v>243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583</v>
      </c>
    </row>
    <row r="242" spans="2:65" s="1" customFormat="1" ht="29.25">
      <c r="B242" s="33"/>
      <c r="D242" s="147" t="s">
        <v>246</v>
      </c>
      <c r="F242" s="148" t="s">
        <v>440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4" customFormat="1" ht="11.25">
      <c r="B243" s="167"/>
      <c r="D243" s="147" t="s">
        <v>247</v>
      </c>
      <c r="E243" s="168" t="s">
        <v>1</v>
      </c>
      <c r="F243" s="169" t="s">
        <v>1983</v>
      </c>
      <c r="H243" s="168" t="s">
        <v>1</v>
      </c>
      <c r="I243" s="170"/>
      <c r="L243" s="167"/>
      <c r="M243" s="171"/>
      <c r="T243" s="172"/>
      <c r="AT243" s="168" t="s">
        <v>247</v>
      </c>
      <c r="AU243" s="168" t="s">
        <v>83</v>
      </c>
      <c r="AV243" s="14" t="s">
        <v>81</v>
      </c>
      <c r="AW243" s="14" t="s">
        <v>30</v>
      </c>
      <c r="AX243" s="14" t="s">
        <v>73</v>
      </c>
      <c r="AY243" s="168" t="s">
        <v>236</v>
      </c>
    </row>
    <row r="244" spans="2:65" s="14" customFormat="1" ht="22.5">
      <c r="B244" s="167"/>
      <c r="D244" s="147" t="s">
        <v>247</v>
      </c>
      <c r="E244" s="168" t="s">
        <v>1</v>
      </c>
      <c r="F244" s="169" t="s">
        <v>2056</v>
      </c>
      <c r="H244" s="168" t="s">
        <v>1</v>
      </c>
      <c r="I244" s="170"/>
      <c r="L244" s="167"/>
      <c r="M244" s="171"/>
      <c r="T244" s="172"/>
      <c r="AT244" s="168" t="s">
        <v>247</v>
      </c>
      <c r="AU244" s="168" t="s">
        <v>83</v>
      </c>
      <c r="AV244" s="14" t="s">
        <v>81</v>
      </c>
      <c r="AW244" s="14" t="s">
        <v>30</v>
      </c>
      <c r="AX244" s="14" t="s">
        <v>73</v>
      </c>
      <c r="AY244" s="168" t="s">
        <v>236</v>
      </c>
    </row>
    <row r="245" spans="2:65" s="12" customFormat="1" ht="11.25">
      <c r="B245" s="151"/>
      <c r="D245" s="147" t="s">
        <v>247</v>
      </c>
      <c r="E245" s="152" t="s">
        <v>1</v>
      </c>
      <c r="F245" s="153" t="s">
        <v>2043</v>
      </c>
      <c r="H245" s="154">
        <v>20.437999999999999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73</v>
      </c>
      <c r="AY245" s="152" t="s">
        <v>236</v>
      </c>
    </row>
    <row r="246" spans="2:65" s="15" customFormat="1" ht="11.25">
      <c r="B246" s="173"/>
      <c r="D246" s="147" t="s">
        <v>247</v>
      </c>
      <c r="E246" s="174" t="s">
        <v>1</v>
      </c>
      <c r="F246" s="175" t="s">
        <v>344</v>
      </c>
      <c r="H246" s="176">
        <v>20.437999999999999</v>
      </c>
      <c r="I246" s="177"/>
      <c r="L246" s="173"/>
      <c r="M246" s="178"/>
      <c r="T246" s="179"/>
      <c r="AT246" s="174" t="s">
        <v>247</v>
      </c>
      <c r="AU246" s="174" t="s">
        <v>83</v>
      </c>
      <c r="AV246" s="15" t="s">
        <v>258</v>
      </c>
      <c r="AW246" s="15" t="s">
        <v>30</v>
      </c>
      <c r="AX246" s="15" t="s">
        <v>81</v>
      </c>
      <c r="AY246" s="174" t="s">
        <v>236</v>
      </c>
    </row>
    <row r="247" spans="2:65" s="1" customFormat="1" ht="24.2" customHeight="1">
      <c r="B247" s="133"/>
      <c r="C247" s="134" t="s">
        <v>295</v>
      </c>
      <c r="D247" s="134" t="s">
        <v>239</v>
      </c>
      <c r="E247" s="135" t="s">
        <v>950</v>
      </c>
      <c r="F247" s="136" t="s">
        <v>953</v>
      </c>
      <c r="G247" s="137" t="s">
        <v>424</v>
      </c>
      <c r="H247" s="138">
        <v>1.0760000000000001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591</v>
      </c>
    </row>
    <row r="248" spans="2:65" s="1" customFormat="1" ht="19.5">
      <c r="B248" s="33"/>
      <c r="D248" s="147" t="s">
        <v>246</v>
      </c>
      <c r="F248" s="148" t="s">
        <v>953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 ht="11.25">
      <c r="B249" s="167"/>
      <c r="D249" s="147" t="s">
        <v>247</v>
      </c>
      <c r="E249" s="168" t="s">
        <v>1</v>
      </c>
      <c r="F249" s="169" t="s">
        <v>1983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4" customFormat="1" ht="22.5">
      <c r="B250" s="167"/>
      <c r="D250" s="147" t="s">
        <v>247</v>
      </c>
      <c r="E250" s="168" t="s">
        <v>1</v>
      </c>
      <c r="F250" s="169" t="s">
        <v>2057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 ht="11.25">
      <c r="B251" s="151"/>
      <c r="D251" s="147" t="s">
        <v>247</v>
      </c>
      <c r="E251" s="152" t="s">
        <v>1</v>
      </c>
      <c r="F251" s="153" t="s">
        <v>2030</v>
      </c>
      <c r="H251" s="154">
        <v>1.0760000000000001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 ht="11.25">
      <c r="B252" s="173"/>
      <c r="D252" s="147" t="s">
        <v>247</v>
      </c>
      <c r="E252" s="174" t="s">
        <v>1</v>
      </c>
      <c r="F252" s="175" t="s">
        <v>344</v>
      </c>
      <c r="H252" s="176">
        <v>1.0760000000000001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44.25" customHeight="1">
      <c r="B253" s="133"/>
      <c r="C253" s="134" t="s">
        <v>300</v>
      </c>
      <c r="D253" s="134" t="s">
        <v>239</v>
      </c>
      <c r="E253" s="135" t="s">
        <v>1368</v>
      </c>
      <c r="F253" s="136" t="s">
        <v>1371</v>
      </c>
      <c r="G253" s="137" t="s">
        <v>424</v>
      </c>
      <c r="H253" s="138">
        <v>1.0760000000000001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607</v>
      </c>
    </row>
    <row r="254" spans="2:65" s="1" customFormat="1" ht="29.25">
      <c r="B254" s="33"/>
      <c r="D254" s="147" t="s">
        <v>246</v>
      </c>
      <c r="F254" s="148" t="s">
        <v>1371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 ht="11.25">
      <c r="B255" s="167"/>
      <c r="D255" s="147" t="s">
        <v>247</v>
      </c>
      <c r="E255" s="168" t="s">
        <v>1</v>
      </c>
      <c r="F255" s="169" t="s">
        <v>1983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4" customFormat="1" ht="22.5">
      <c r="B256" s="167"/>
      <c r="D256" s="147" t="s">
        <v>247</v>
      </c>
      <c r="E256" s="168" t="s">
        <v>1</v>
      </c>
      <c r="F256" s="169" t="s">
        <v>2054</v>
      </c>
      <c r="H256" s="168" t="s">
        <v>1</v>
      </c>
      <c r="I256" s="170"/>
      <c r="L256" s="167"/>
      <c r="M256" s="171"/>
      <c r="T256" s="172"/>
      <c r="AT256" s="168" t="s">
        <v>247</v>
      </c>
      <c r="AU256" s="168" t="s">
        <v>83</v>
      </c>
      <c r="AV256" s="14" t="s">
        <v>81</v>
      </c>
      <c r="AW256" s="14" t="s">
        <v>30</v>
      </c>
      <c r="AX256" s="14" t="s">
        <v>73</v>
      </c>
      <c r="AY256" s="168" t="s">
        <v>236</v>
      </c>
    </row>
    <row r="257" spans="2:65" s="12" customFormat="1" ht="11.25">
      <c r="B257" s="151"/>
      <c r="D257" s="147" t="s">
        <v>247</v>
      </c>
      <c r="E257" s="152" t="s">
        <v>1</v>
      </c>
      <c r="F257" s="153" t="s">
        <v>2030</v>
      </c>
      <c r="H257" s="154">
        <v>1.0760000000000001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5" customFormat="1" ht="11.25">
      <c r="B258" s="173"/>
      <c r="D258" s="147" t="s">
        <v>247</v>
      </c>
      <c r="E258" s="174" t="s">
        <v>1</v>
      </c>
      <c r="F258" s="175" t="s">
        <v>344</v>
      </c>
      <c r="H258" s="176">
        <v>1.0760000000000001</v>
      </c>
      <c r="I258" s="177"/>
      <c r="L258" s="173"/>
      <c r="M258" s="178"/>
      <c r="T258" s="179"/>
      <c r="AT258" s="174" t="s">
        <v>247</v>
      </c>
      <c r="AU258" s="174" t="s">
        <v>83</v>
      </c>
      <c r="AV258" s="15" t="s">
        <v>258</v>
      </c>
      <c r="AW258" s="15" t="s">
        <v>30</v>
      </c>
      <c r="AX258" s="15" t="s">
        <v>81</v>
      </c>
      <c r="AY258" s="174" t="s">
        <v>236</v>
      </c>
    </row>
    <row r="259" spans="2:65" s="11" customFormat="1" ht="22.9" customHeight="1">
      <c r="B259" s="121"/>
      <c r="D259" s="122" t="s">
        <v>72</v>
      </c>
      <c r="E259" s="131" t="s">
        <v>965</v>
      </c>
      <c r="F259" s="131" t="s">
        <v>966</v>
      </c>
      <c r="I259" s="124"/>
      <c r="J259" s="132">
        <f>BK259</f>
        <v>0</v>
      </c>
      <c r="L259" s="121"/>
      <c r="M259" s="126"/>
      <c r="P259" s="127">
        <v>0</v>
      </c>
      <c r="R259" s="127">
        <v>0</v>
      </c>
      <c r="T259" s="128">
        <v>0</v>
      </c>
      <c r="AR259" s="122" t="s">
        <v>81</v>
      </c>
      <c r="AT259" s="129" t="s">
        <v>72</v>
      </c>
      <c r="AU259" s="129" t="s">
        <v>81</v>
      </c>
      <c r="AY259" s="122" t="s">
        <v>236</v>
      </c>
      <c r="BK259" s="130">
        <v>0</v>
      </c>
    </row>
    <row r="260" spans="2:65" s="11" customFormat="1" ht="25.9" customHeight="1">
      <c r="B260" s="121"/>
      <c r="D260" s="122" t="s">
        <v>72</v>
      </c>
      <c r="E260" s="123" t="s">
        <v>2058</v>
      </c>
      <c r="F260" s="123" t="s">
        <v>2059</v>
      </c>
      <c r="I260" s="124"/>
      <c r="J260" s="125">
        <f>BK260</f>
        <v>0</v>
      </c>
      <c r="L260" s="121"/>
      <c r="M260" s="126"/>
      <c r="P260" s="127">
        <f>P261</f>
        <v>0</v>
      </c>
      <c r="R260" s="127">
        <f>R261</f>
        <v>0</v>
      </c>
      <c r="T260" s="128">
        <f>T261</f>
        <v>0</v>
      </c>
      <c r="AR260" s="122" t="s">
        <v>83</v>
      </c>
      <c r="AT260" s="129" t="s">
        <v>72</v>
      </c>
      <c r="AU260" s="129" t="s">
        <v>73</v>
      </c>
      <c r="AY260" s="122" t="s">
        <v>236</v>
      </c>
      <c r="BK260" s="130">
        <f>BK261</f>
        <v>0</v>
      </c>
    </row>
    <row r="261" spans="2:65" s="11" customFormat="1" ht="22.9" customHeight="1">
      <c r="B261" s="121"/>
      <c r="D261" s="122" t="s">
        <v>72</v>
      </c>
      <c r="E261" s="131" t="s">
        <v>2060</v>
      </c>
      <c r="F261" s="131" t="s">
        <v>2061</v>
      </c>
      <c r="I261" s="124"/>
      <c r="J261" s="132">
        <f>BK261</f>
        <v>0</v>
      </c>
      <c r="L261" s="121"/>
      <c r="M261" s="126"/>
      <c r="P261" s="127">
        <f>SUM(P262:P277)</f>
        <v>0</v>
      </c>
      <c r="R261" s="127">
        <f>SUM(R262:R277)</f>
        <v>0</v>
      </c>
      <c r="T261" s="128">
        <f>SUM(T262:T277)</f>
        <v>0</v>
      </c>
      <c r="AR261" s="122" t="s">
        <v>83</v>
      </c>
      <c r="AT261" s="129" t="s">
        <v>72</v>
      </c>
      <c r="AU261" s="129" t="s">
        <v>81</v>
      </c>
      <c r="AY261" s="122" t="s">
        <v>236</v>
      </c>
      <c r="BK261" s="130">
        <f>SUM(BK262:BK277)</f>
        <v>0</v>
      </c>
    </row>
    <row r="262" spans="2:65" s="1" customFormat="1" ht="24.2" customHeight="1">
      <c r="B262" s="133"/>
      <c r="C262" s="134" t="s">
        <v>306</v>
      </c>
      <c r="D262" s="134" t="s">
        <v>239</v>
      </c>
      <c r="E262" s="135" t="s">
        <v>2062</v>
      </c>
      <c r="F262" s="136" t="s">
        <v>2063</v>
      </c>
      <c r="G262" s="137" t="s">
        <v>340</v>
      </c>
      <c r="H262" s="138">
        <v>20</v>
      </c>
      <c r="I262" s="139"/>
      <c r="J262" s="140">
        <f>ROUND(I262*H262,2)</f>
        <v>0</v>
      </c>
      <c r="K262" s="136" t="s">
        <v>243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316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316</v>
      </c>
      <c r="BM262" s="145" t="s">
        <v>617</v>
      </c>
    </row>
    <row r="263" spans="2:65" s="1" customFormat="1" ht="19.5">
      <c r="B263" s="33"/>
      <c r="D263" s="147" t="s">
        <v>246</v>
      </c>
      <c r="F263" s="148" t="s">
        <v>2063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 ht="11.25">
      <c r="B264" s="167"/>
      <c r="D264" s="147" t="s">
        <v>247</v>
      </c>
      <c r="E264" s="168" t="s">
        <v>1</v>
      </c>
      <c r="F264" s="169" t="s">
        <v>1999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4" customFormat="1" ht="22.5">
      <c r="B265" s="167"/>
      <c r="D265" s="147" t="s">
        <v>247</v>
      </c>
      <c r="E265" s="168" t="s">
        <v>1</v>
      </c>
      <c r="F265" s="169" t="s">
        <v>2064</v>
      </c>
      <c r="H265" s="168" t="s">
        <v>1</v>
      </c>
      <c r="I265" s="170"/>
      <c r="L265" s="167"/>
      <c r="M265" s="171"/>
      <c r="T265" s="172"/>
      <c r="AT265" s="168" t="s">
        <v>247</v>
      </c>
      <c r="AU265" s="168" t="s">
        <v>83</v>
      </c>
      <c r="AV265" s="14" t="s">
        <v>81</v>
      </c>
      <c r="AW265" s="14" t="s">
        <v>30</v>
      </c>
      <c r="AX265" s="14" t="s">
        <v>73</v>
      </c>
      <c r="AY265" s="168" t="s">
        <v>236</v>
      </c>
    </row>
    <row r="266" spans="2:65" s="12" customFormat="1" ht="11.25">
      <c r="B266" s="151"/>
      <c r="D266" s="147" t="s">
        <v>247</v>
      </c>
      <c r="E266" s="152" t="s">
        <v>1</v>
      </c>
      <c r="F266" s="153" t="s">
        <v>2065</v>
      </c>
      <c r="H266" s="154">
        <v>4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4" customFormat="1" ht="22.5">
      <c r="B267" s="167"/>
      <c r="D267" s="147" t="s">
        <v>247</v>
      </c>
      <c r="E267" s="168" t="s">
        <v>1</v>
      </c>
      <c r="F267" s="169" t="s">
        <v>2066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2067</v>
      </c>
      <c r="H268" s="154">
        <v>16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5" customFormat="1" ht="11.25">
      <c r="B269" s="173"/>
      <c r="D269" s="147" t="s">
        <v>247</v>
      </c>
      <c r="E269" s="174" t="s">
        <v>1</v>
      </c>
      <c r="F269" s="175" t="s">
        <v>344</v>
      </c>
      <c r="H269" s="176">
        <v>20</v>
      </c>
      <c r="I269" s="177"/>
      <c r="L269" s="173"/>
      <c r="M269" s="178"/>
      <c r="T269" s="179"/>
      <c r="AT269" s="174" t="s">
        <v>247</v>
      </c>
      <c r="AU269" s="174" t="s">
        <v>83</v>
      </c>
      <c r="AV269" s="15" t="s">
        <v>258</v>
      </c>
      <c r="AW269" s="15" t="s">
        <v>30</v>
      </c>
      <c r="AX269" s="15" t="s">
        <v>81</v>
      </c>
      <c r="AY269" s="174" t="s">
        <v>236</v>
      </c>
    </row>
    <row r="270" spans="2:65" s="1" customFormat="1" ht="24.2" customHeight="1">
      <c r="B270" s="133"/>
      <c r="C270" s="180" t="s">
        <v>8</v>
      </c>
      <c r="D270" s="180" t="s">
        <v>333</v>
      </c>
      <c r="E270" s="181" t="s">
        <v>2068</v>
      </c>
      <c r="F270" s="182" t="s">
        <v>2069</v>
      </c>
      <c r="G270" s="183" t="s">
        <v>340</v>
      </c>
      <c r="H270" s="184">
        <v>20</v>
      </c>
      <c r="I270" s="185"/>
      <c r="J270" s="186">
        <f>ROUND(I270*H270,2)</f>
        <v>0</v>
      </c>
      <c r="K270" s="182" t="s">
        <v>243</v>
      </c>
      <c r="L270" s="187"/>
      <c r="M270" s="188" t="s">
        <v>1</v>
      </c>
      <c r="N270" s="189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643</v>
      </c>
      <c r="AT270" s="145" t="s">
        <v>333</v>
      </c>
      <c r="AU270" s="145" t="s">
        <v>83</v>
      </c>
      <c r="AY270" s="18" t="s">
        <v>236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316</v>
      </c>
      <c r="BM270" s="145" t="s">
        <v>630</v>
      </c>
    </row>
    <row r="271" spans="2:65" s="1" customFormat="1" ht="19.5">
      <c r="B271" s="33"/>
      <c r="D271" s="147" t="s">
        <v>246</v>
      </c>
      <c r="F271" s="148" t="s">
        <v>2069</v>
      </c>
      <c r="I271" s="149"/>
      <c r="L271" s="33"/>
      <c r="M271" s="150"/>
      <c r="T271" s="57"/>
      <c r="AT271" s="18" t="s">
        <v>246</v>
      </c>
      <c r="AU271" s="18" t="s">
        <v>83</v>
      </c>
    </row>
    <row r="272" spans="2:65" s="14" customFormat="1" ht="11.25">
      <c r="B272" s="167"/>
      <c r="D272" s="147" t="s">
        <v>247</v>
      </c>
      <c r="E272" s="168" t="s">
        <v>1</v>
      </c>
      <c r="F272" s="169" t="s">
        <v>1999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4" customFormat="1" ht="22.5">
      <c r="B273" s="167"/>
      <c r="D273" s="147" t="s">
        <v>247</v>
      </c>
      <c r="E273" s="168" t="s">
        <v>1</v>
      </c>
      <c r="F273" s="169" t="s">
        <v>2064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2065</v>
      </c>
      <c r="H274" s="154">
        <v>4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4" customFormat="1" ht="22.5">
      <c r="B275" s="167"/>
      <c r="D275" s="147" t="s">
        <v>247</v>
      </c>
      <c r="E275" s="168" t="s">
        <v>1</v>
      </c>
      <c r="F275" s="169" t="s">
        <v>2070</v>
      </c>
      <c r="H275" s="168" t="s">
        <v>1</v>
      </c>
      <c r="I275" s="170"/>
      <c r="L275" s="167"/>
      <c r="M275" s="171"/>
      <c r="T275" s="172"/>
      <c r="AT275" s="168" t="s">
        <v>247</v>
      </c>
      <c r="AU275" s="168" t="s">
        <v>83</v>
      </c>
      <c r="AV275" s="14" t="s">
        <v>81</v>
      </c>
      <c r="AW275" s="14" t="s">
        <v>30</v>
      </c>
      <c r="AX275" s="14" t="s">
        <v>73</v>
      </c>
      <c r="AY275" s="168" t="s">
        <v>236</v>
      </c>
    </row>
    <row r="276" spans="2:65" s="12" customFormat="1" ht="11.25">
      <c r="B276" s="151"/>
      <c r="D276" s="147" t="s">
        <v>247</v>
      </c>
      <c r="E276" s="152" t="s">
        <v>1</v>
      </c>
      <c r="F276" s="153" t="s">
        <v>2067</v>
      </c>
      <c r="H276" s="154">
        <v>16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20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1" customFormat="1" ht="25.9" customHeight="1">
      <c r="B278" s="121"/>
      <c r="D278" s="122" t="s">
        <v>72</v>
      </c>
      <c r="E278" s="123" t="s">
        <v>333</v>
      </c>
      <c r="F278" s="123" t="s">
        <v>334</v>
      </c>
      <c r="I278" s="124"/>
      <c r="J278" s="125">
        <f>BK278</f>
        <v>0</v>
      </c>
      <c r="L278" s="121"/>
      <c r="M278" s="126"/>
      <c r="P278" s="127">
        <f>P279+P454+P1042</f>
        <v>0</v>
      </c>
      <c r="R278" s="127">
        <f>R279+R454+R1042</f>
        <v>0</v>
      </c>
      <c r="T278" s="128">
        <f>T279+T454+T1042</f>
        <v>0</v>
      </c>
      <c r="AR278" s="122" t="s">
        <v>253</v>
      </c>
      <c r="AT278" s="129" t="s">
        <v>72</v>
      </c>
      <c r="AU278" s="129" t="s">
        <v>73</v>
      </c>
      <c r="AY278" s="122" t="s">
        <v>236</v>
      </c>
      <c r="BK278" s="130">
        <f>BK279+BK454+BK1042</f>
        <v>0</v>
      </c>
    </row>
    <row r="279" spans="2:65" s="11" customFormat="1" ht="22.9" customHeight="1">
      <c r="B279" s="121"/>
      <c r="D279" s="122" t="s">
        <v>72</v>
      </c>
      <c r="E279" s="131" t="s">
        <v>1986</v>
      </c>
      <c r="F279" s="131" t="s">
        <v>1987</v>
      </c>
      <c r="I279" s="124"/>
      <c r="J279" s="132">
        <f>BK279</f>
        <v>0</v>
      </c>
      <c r="L279" s="121"/>
      <c r="M279" s="126"/>
      <c r="P279" s="127">
        <f>SUM(P280:P453)</f>
        <v>0</v>
      </c>
      <c r="R279" s="127">
        <f>SUM(R280:R453)</f>
        <v>0</v>
      </c>
      <c r="T279" s="128">
        <f>SUM(T280:T453)</f>
        <v>0</v>
      </c>
      <c r="AR279" s="122" t="s">
        <v>253</v>
      </c>
      <c r="AT279" s="129" t="s">
        <v>72</v>
      </c>
      <c r="AU279" s="129" t="s">
        <v>81</v>
      </c>
      <c r="AY279" s="122" t="s">
        <v>236</v>
      </c>
      <c r="BK279" s="130">
        <f>SUM(BK280:BK453)</f>
        <v>0</v>
      </c>
    </row>
    <row r="280" spans="2:65" s="1" customFormat="1" ht="21.75" customHeight="1">
      <c r="B280" s="133"/>
      <c r="C280" s="134" t="s">
        <v>316</v>
      </c>
      <c r="D280" s="134" t="s">
        <v>239</v>
      </c>
      <c r="E280" s="135" t="s">
        <v>2071</v>
      </c>
      <c r="F280" s="136" t="s">
        <v>2072</v>
      </c>
      <c r="G280" s="137" t="s">
        <v>340</v>
      </c>
      <c r="H280" s="138">
        <v>10</v>
      </c>
      <c r="I280" s="139"/>
      <c r="J280" s="140">
        <f>ROUND(I280*H280,2)</f>
        <v>0</v>
      </c>
      <c r="K280" s="136" t="s">
        <v>243</v>
      </c>
      <c r="L280" s="33"/>
      <c r="M280" s="141" t="s">
        <v>1</v>
      </c>
      <c r="N280" s="142" t="s">
        <v>38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341</v>
      </c>
      <c r="AT280" s="145" t="s">
        <v>239</v>
      </c>
      <c r="AU280" s="145" t="s">
        <v>83</v>
      </c>
      <c r="AY280" s="18" t="s">
        <v>236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81</v>
      </c>
      <c r="BK280" s="146">
        <f>ROUND(I280*H280,2)</f>
        <v>0</v>
      </c>
      <c r="BL280" s="18" t="s">
        <v>341</v>
      </c>
      <c r="BM280" s="145" t="s">
        <v>643</v>
      </c>
    </row>
    <row r="281" spans="2:65" s="1" customFormat="1" ht="11.25">
      <c r="B281" s="33"/>
      <c r="D281" s="147" t="s">
        <v>246</v>
      </c>
      <c r="F281" s="148" t="s">
        <v>2072</v>
      </c>
      <c r="I281" s="149"/>
      <c r="L281" s="33"/>
      <c r="M281" s="150"/>
      <c r="T281" s="57"/>
      <c r="AT281" s="18" t="s">
        <v>246</v>
      </c>
      <c r="AU281" s="18" t="s">
        <v>83</v>
      </c>
    </row>
    <row r="282" spans="2:65" s="14" customFormat="1" ht="22.5">
      <c r="B282" s="167"/>
      <c r="D282" s="147" t="s">
        <v>247</v>
      </c>
      <c r="E282" s="168" t="s">
        <v>1</v>
      </c>
      <c r="F282" s="169" t="s">
        <v>2073</v>
      </c>
      <c r="H282" s="168" t="s">
        <v>1</v>
      </c>
      <c r="I282" s="170"/>
      <c r="L282" s="167"/>
      <c r="M282" s="171"/>
      <c r="T282" s="172"/>
      <c r="AT282" s="168" t="s">
        <v>247</v>
      </c>
      <c r="AU282" s="168" t="s">
        <v>83</v>
      </c>
      <c r="AV282" s="14" t="s">
        <v>81</v>
      </c>
      <c r="AW282" s="14" t="s">
        <v>30</v>
      </c>
      <c r="AX282" s="14" t="s">
        <v>73</v>
      </c>
      <c r="AY282" s="168" t="s">
        <v>236</v>
      </c>
    </row>
    <row r="283" spans="2:65" s="12" customFormat="1" ht="11.25">
      <c r="B283" s="151"/>
      <c r="D283" s="147" t="s">
        <v>247</v>
      </c>
      <c r="E283" s="152" t="s">
        <v>1</v>
      </c>
      <c r="F283" s="153" t="s">
        <v>2074</v>
      </c>
      <c r="H283" s="154">
        <v>10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 ht="11.25">
      <c r="B284" s="173"/>
      <c r="D284" s="147" t="s">
        <v>247</v>
      </c>
      <c r="E284" s="174" t="s">
        <v>1</v>
      </c>
      <c r="F284" s="175" t="s">
        <v>344</v>
      </c>
      <c r="H284" s="176">
        <v>10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16.5" customHeight="1">
      <c r="B285" s="133"/>
      <c r="C285" s="180" t="s">
        <v>323</v>
      </c>
      <c r="D285" s="180" t="s">
        <v>333</v>
      </c>
      <c r="E285" s="181" t="s">
        <v>2075</v>
      </c>
      <c r="F285" s="182" t="s">
        <v>2076</v>
      </c>
      <c r="G285" s="183" t="s">
        <v>340</v>
      </c>
      <c r="H285" s="184">
        <v>10</v>
      </c>
      <c r="I285" s="185"/>
      <c r="J285" s="186">
        <f>ROUND(I285*H285,2)</f>
        <v>0</v>
      </c>
      <c r="K285" s="182" t="s">
        <v>243</v>
      </c>
      <c r="L285" s="187"/>
      <c r="M285" s="188" t="s">
        <v>1</v>
      </c>
      <c r="N285" s="189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348</v>
      </c>
      <c r="AT285" s="145" t="s">
        <v>333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341</v>
      </c>
      <c r="BM285" s="145" t="s">
        <v>656</v>
      </c>
    </row>
    <row r="286" spans="2:65" s="1" customFormat="1" ht="11.25">
      <c r="B286" s="33"/>
      <c r="D286" s="147" t="s">
        <v>246</v>
      </c>
      <c r="F286" s="148" t="s">
        <v>2076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2073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 ht="11.25">
      <c r="B288" s="151"/>
      <c r="D288" s="147" t="s">
        <v>247</v>
      </c>
      <c r="E288" s="152" t="s">
        <v>1</v>
      </c>
      <c r="F288" s="153" t="s">
        <v>2074</v>
      </c>
      <c r="H288" s="154">
        <v>10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5" customFormat="1" ht="11.25">
      <c r="B289" s="173"/>
      <c r="D289" s="147" t="s">
        <v>247</v>
      </c>
      <c r="E289" s="174" t="s">
        <v>1</v>
      </c>
      <c r="F289" s="175" t="s">
        <v>344</v>
      </c>
      <c r="H289" s="176">
        <v>10</v>
      </c>
      <c r="I289" s="177"/>
      <c r="L289" s="173"/>
      <c r="M289" s="178"/>
      <c r="T289" s="179"/>
      <c r="AT289" s="174" t="s">
        <v>247</v>
      </c>
      <c r="AU289" s="174" t="s">
        <v>83</v>
      </c>
      <c r="AV289" s="15" t="s">
        <v>258</v>
      </c>
      <c r="AW289" s="15" t="s">
        <v>30</v>
      </c>
      <c r="AX289" s="15" t="s">
        <v>81</v>
      </c>
      <c r="AY289" s="174" t="s">
        <v>236</v>
      </c>
    </row>
    <row r="290" spans="2:65" s="1" customFormat="1" ht="24.2" customHeight="1">
      <c r="B290" s="133"/>
      <c r="C290" s="134" t="s">
        <v>328</v>
      </c>
      <c r="D290" s="134" t="s">
        <v>239</v>
      </c>
      <c r="E290" s="135" t="s">
        <v>2077</v>
      </c>
      <c r="F290" s="136" t="s">
        <v>2078</v>
      </c>
      <c r="G290" s="137" t="s">
        <v>528</v>
      </c>
      <c r="H290" s="138">
        <v>175</v>
      </c>
      <c r="I290" s="139"/>
      <c r="J290" s="140">
        <f>ROUND(I290*H290,2)</f>
        <v>0</v>
      </c>
      <c r="K290" s="136" t="s">
        <v>243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341</v>
      </c>
      <c r="AT290" s="145" t="s">
        <v>239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341</v>
      </c>
      <c r="BM290" s="145" t="s">
        <v>669</v>
      </c>
    </row>
    <row r="291" spans="2:65" s="1" customFormat="1" ht="19.5">
      <c r="B291" s="33"/>
      <c r="D291" s="147" t="s">
        <v>246</v>
      </c>
      <c r="F291" s="148" t="s">
        <v>2078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4" customFormat="1" ht="11.25">
      <c r="B292" s="167"/>
      <c r="D292" s="147" t="s">
        <v>247</v>
      </c>
      <c r="E292" s="168" t="s">
        <v>1</v>
      </c>
      <c r="F292" s="169" t="s">
        <v>1983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4" customFormat="1" ht="11.25">
      <c r="B293" s="167"/>
      <c r="D293" s="147" t="s">
        <v>247</v>
      </c>
      <c r="E293" s="168" t="s">
        <v>1</v>
      </c>
      <c r="F293" s="169" t="s">
        <v>2079</v>
      </c>
      <c r="H293" s="168" t="s">
        <v>1</v>
      </c>
      <c r="I293" s="170"/>
      <c r="L293" s="167"/>
      <c r="M293" s="171"/>
      <c r="T293" s="172"/>
      <c r="AT293" s="168" t="s">
        <v>247</v>
      </c>
      <c r="AU293" s="168" t="s">
        <v>83</v>
      </c>
      <c r="AV293" s="14" t="s">
        <v>81</v>
      </c>
      <c r="AW293" s="14" t="s">
        <v>30</v>
      </c>
      <c r="AX293" s="14" t="s">
        <v>73</v>
      </c>
      <c r="AY293" s="168" t="s">
        <v>236</v>
      </c>
    </row>
    <row r="294" spans="2:65" s="14" customFormat="1" ht="11.25">
      <c r="B294" s="167"/>
      <c r="D294" s="147" t="s">
        <v>247</v>
      </c>
      <c r="E294" s="168" t="s">
        <v>1</v>
      </c>
      <c r="F294" s="169" t="s">
        <v>2080</v>
      </c>
      <c r="H294" s="168" t="s">
        <v>1</v>
      </c>
      <c r="I294" s="170"/>
      <c r="L294" s="167"/>
      <c r="M294" s="171"/>
      <c r="T294" s="172"/>
      <c r="AT294" s="168" t="s">
        <v>247</v>
      </c>
      <c r="AU294" s="168" t="s">
        <v>83</v>
      </c>
      <c r="AV294" s="14" t="s">
        <v>81</v>
      </c>
      <c r="AW294" s="14" t="s">
        <v>30</v>
      </c>
      <c r="AX294" s="14" t="s">
        <v>73</v>
      </c>
      <c r="AY294" s="168" t="s">
        <v>236</v>
      </c>
    </row>
    <row r="295" spans="2:65" s="12" customFormat="1" ht="22.5">
      <c r="B295" s="151"/>
      <c r="D295" s="147" t="s">
        <v>247</v>
      </c>
      <c r="E295" s="152" t="s">
        <v>1</v>
      </c>
      <c r="F295" s="153" t="s">
        <v>2081</v>
      </c>
      <c r="H295" s="154">
        <v>175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 ht="11.25">
      <c r="B296" s="173"/>
      <c r="D296" s="147" t="s">
        <v>247</v>
      </c>
      <c r="E296" s="174" t="s">
        <v>1</v>
      </c>
      <c r="F296" s="175" t="s">
        <v>344</v>
      </c>
      <c r="H296" s="176">
        <v>175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16.5" customHeight="1">
      <c r="B297" s="133"/>
      <c r="C297" s="180" t="s">
        <v>337</v>
      </c>
      <c r="D297" s="180" t="s">
        <v>333</v>
      </c>
      <c r="E297" s="181" t="s">
        <v>2082</v>
      </c>
      <c r="F297" s="182" t="s">
        <v>2083</v>
      </c>
      <c r="G297" s="183" t="s">
        <v>1076</v>
      </c>
      <c r="H297" s="184">
        <v>70</v>
      </c>
      <c r="I297" s="185"/>
      <c r="J297" s="186">
        <f>ROUND(I297*H297,2)</f>
        <v>0</v>
      </c>
      <c r="K297" s="182" t="s">
        <v>243</v>
      </c>
      <c r="L297" s="187"/>
      <c r="M297" s="188" t="s">
        <v>1</v>
      </c>
      <c r="N297" s="189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348</v>
      </c>
      <c r="AT297" s="145" t="s">
        <v>333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682</v>
      </c>
    </row>
    <row r="298" spans="2:65" s="1" customFormat="1" ht="11.25">
      <c r="B298" s="33"/>
      <c r="D298" s="147" t="s">
        <v>246</v>
      </c>
      <c r="F298" s="148" t="s">
        <v>2083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4" customFormat="1" ht="11.25">
      <c r="B299" s="167"/>
      <c r="D299" s="147" t="s">
        <v>247</v>
      </c>
      <c r="E299" s="168" t="s">
        <v>1</v>
      </c>
      <c r="F299" s="169" t="s">
        <v>1983</v>
      </c>
      <c r="H299" s="168" t="s">
        <v>1</v>
      </c>
      <c r="I299" s="170"/>
      <c r="L299" s="167"/>
      <c r="M299" s="171"/>
      <c r="T299" s="172"/>
      <c r="AT299" s="168" t="s">
        <v>247</v>
      </c>
      <c r="AU299" s="168" t="s">
        <v>83</v>
      </c>
      <c r="AV299" s="14" t="s">
        <v>81</v>
      </c>
      <c r="AW299" s="14" t="s">
        <v>30</v>
      </c>
      <c r="AX299" s="14" t="s">
        <v>73</v>
      </c>
      <c r="AY299" s="168" t="s">
        <v>236</v>
      </c>
    </row>
    <row r="300" spans="2:65" s="14" customFormat="1" ht="11.25">
      <c r="B300" s="167"/>
      <c r="D300" s="147" t="s">
        <v>247</v>
      </c>
      <c r="E300" s="168" t="s">
        <v>1</v>
      </c>
      <c r="F300" s="169" t="s">
        <v>2079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4" customFormat="1" ht="11.25">
      <c r="B301" s="167"/>
      <c r="D301" s="147" t="s">
        <v>247</v>
      </c>
      <c r="E301" s="168" t="s">
        <v>1</v>
      </c>
      <c r="F301" s="169" t="s">
        <v>2084</v>
      </c>
      <c r="H301" s="168" t="s">
        <v>1</v>
      </c>
      <c r="I301" s="170"/>
      <c r="L301" s="167"/>
      <c r="M301" s="171"/>
      <c r="T301" s="172"/>
      <c r="AT301" s="168" t="s">
        <v>247</v>
      </c>
      <c r="AU301" s="168" t="s">
        <v>83</v>
      </c>
      <c r="AV301" s="14" t="s">
        <v>81</v>
      </c>
      <c r="AW301" s="14" t="s">
        <v>30</v>
      </c>
      <c r="AX301" s="14" t="s">
        <v>73</v>
      </c>
      <c r="AY301" s="168" t="s">
        <v>236</v>
      </c>
    </row>
    <row r="302" spans="2:65" s="12" customFormat="1" ht="11.25">
      <c r="B302" s="151"/>
      <c r="D302" s="147" t="s">
        <v>247</v>
      </c>
      <c r="E302" s="152" t="s">
        <v>1</v>
      </c>
      <c r="F302" s="153" t="s">
        <v>2085</v>
      </c>
      <c r="H302" s="154">
        <v>70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 ht="11.25">
      <c r="B303" s="173"/>
      <c r="D303" s="147" t="s">
        <v>247</v>
      </c>
      <c r="E303" s="174" t="s">
        <v>1</v>
      </c>
      <c r="F303" s="175" t="s">
        <v>344</v>
      </c>
      <c r="H303" s="176">
        <v>70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55.5" customHeight="1">
      <c r="B304" s="133"/>
      <c r="C304" s="134" t="s">
        <v>345</v>
      </c>
      <c r="D304" s="134" t="s">
        <v>239</v>
      </c>
      <c r="E304" s="135" t="s">
        <v>1988</v>
      </c>
      <c r="F304" s="136" t="s">
        <v>1989</v>
      </c>
      <c r="G304" s="137" t="s">
        <v>528</v>
      </c>
      <c r="H304" s="138">
        <v>1.5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341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341</v>
      </c>
      <c r="BM304" s="145" t="s">
        <v>696</v>
      </c>
    </row>
    <row r="305" spans="2:65" s="1" customFormat="1" ht="39">
      <c r="B305" s="33"/>
      <c r="D305" s="147" t="s">
        <v>246</v>
      </c>
      <c r="F305" s="148" t="s">
        <v>1989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4" customFormat="1" ht="11.25">
      <c r="B306" s="167"/>
      <c r="D306" s="147" t="s">
        <v>247</v>
      </c>
      <c r="E306" s="168" t="s">
        <v>1</v>
      </c>
      <c r="F306" s="169" t="s">
        <v>2018</v>
      </c>
      <c r="H306" s="168" t="s">
        <v>1</v>
      </c>
      <c r="I306" s="170"/>
      <c r="L306" s="167"/>
      <c r="M306" s="171"/>
      <c r="T306" s="172"/>
      <c r="AT306" s="168" t="s">
        <v>247</v>
      </c>
      <c r="AU306" s="168" t="s">
        <v>83</v>
      </c>
      <c r="AV306" s="14" t="s">
        <v>81</v>
      </c>
      <c r="AW306" s="14" t="s">
        <v>30</v>
      </c>
      <c r="AX306" s="14" t="s">
        <v>73</v>
      </c>
      <c r="AY306" s="168" t="s">
        <v>236</v>
      </c>
    </row>
    <row r="307" spans="2:65" s="14" customFormat="1" ht="11.25">
      <c r="B307" s="167"/>
      <c r="D307" s="147" t="s">
        <v>247</v>
      </c>
      <c r="E307" s="168" t="s">
        <v>1</v>
      </c>
      <c r="F307" s="169" t="s">
        <v>2086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2" customFormat="1" ht="11.25">
      <c r="B308" s="151"/>
      <c r="D308" s="147" t="s">
        <v>247</v>
      </c>
      <c r="E308" s="152" t="s">
        <v>1</v>
      </c>
      <c r="F308" s="153" t="s">
        <v>2087</v>
      </c>
      <c r="H308" s="154">
        <v>1.5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236</v>
      </c>
    </row>
    <row r="309" spans="2:65" s="15" customFormat="1" ht="11.25">
      <c r="B309" s="173"/>
      <c r="D309" s="147" t="s">
        <v>247</v>
      </c>
      <c r="E309" s="174" t="s">
        <v>1</v>
      </c>
      <c r="F309" s="175" t="s">
        <v>344</v>
      </c>
      <c r="H309" s="176">
        <v>1.5</v>
      </c>
      <c r="I309" s="177"/>
      <c r="L309" s="173"/>
      <c r="M309" s="178"/>
      <c r="T309" s="179"/>
      <c r="AT309" s="174" t="s">
        <v>247</v>
      </c>
      <c r="AU309" s="174" t="s">
        <v>83</v>
      </c>
      <c r="AV309" s="15" t="s">
        <v>258</v>
      </c>
      <c r="AW309" s="15" t="s">
        <v>30</v>
      </c>
      <c r="AX309" s="15" t="s">
        <v>81</v>
      </c>
      <c r="AY309" s="174" t="s">
        <v>236</v>
      </c>
    </row>
    <row r="310" spans="2:65" s="1" customFormat="1" ht="24.2" customHeight="1">
      <c r="B310" s="133"/>
      <c r="C310" s="180" t="s">
        <v>7</v>
      </c>
      <c r="D310" s="180" t="s">
        <v>333</v>
      </c>
      <c r="E310" s="181" t="s">
        <v>2088</v>
      </c>
      <c r="F310" s="182" t="s">
        <v>2089</v>
      </c>
      <c r="G310" s="183" t="s">
        <v>528</v>
      </c>
      <c r="H310" s="184">
        <v>1.5</v>
      </c>
      <c r="I310" s="185"/>
      <c r="J310" s="186">
        <f>ROUND(I310*H310,2)</f>
        <v>0</v>
      </c>
      <c r="K310" s="182" t="s">
        <v>243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348</v>
      </c>
      <c r="AT310" s="145" t="s">
        <v>333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341</v>
      </c>
      <c r="BM310" s="145" t="s">
        <v>709</v>
      </c>
    </row>
    <row r="311" spans="2:65" s="1" customFormat="1" ht="19.5">
      <c r="B311" s="33"/>
      <c r="D311" s="147" t="s">
        <v>246</v>
      </c>
      <c r="F311" s="148" t="s">
        <v>2089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4" customFormat="1" ht="11.25">
      <c r="B312" s="167"/>
      <c r="D312" s="147" t="s">
        <v>247</v>
      </c>
      <c r="E312" s="168" t="s">
        <v>1</v>
      </c>
      <c r="F312" s="169" t="s">
        <v>2018</v>
      </c>
      <c r="H312" s="168" t="s">
        <v>1</v>
      </c>
      <c r="I312" s="170"/>
      <c r="L312" s="167"/>
      <c r="M312" s="171"/>
      <c r="T312" s="172"/>
      <c r="AT312" s="168" t="s">
        <v>247</v>
      </c>
      <c r="AU312" s="168" t="s">
        <v>83</v>
      </c>
      <c r="AV312" s="14" t="s">
        <v>81</v>
      </c>
      <c r="AW312" s="14" t="s">
        <v>30</v>
      </c>
      <c r="AX312" s="14" t="s">
        <v>73</v>
      </c>
      <c r="AY312" s="168" t="s">
        <v>236</v>
      </c>
    </row>
    <row r="313" spans="2:65" s="14" customFormat="1" ht="11.25">
      <c r="B313" s="167"/>
      <c r="D313" s="147" t="s">
        <v>247</v>
      </c>
      <c r="E313" s="168" t="s">
        <v>1</v>
      </c>
      <c r="F313" s="169" t="s">
        <v>2086</v>
      </c>
      <c r="H313" s="168" t="s">
        <v>1</v>
      </c>
      <c r="I313" s="170"/>
      <c r="L313" s="167"/>
      <c r="M313" s="171"/>
      <c r="T313" s="172"/>
      <c r="AT313" s="168" t="s">
        <v>247</v>
      </c>
      <c r="AU313" s="168" t="s">
        <v>83</v>
      </c>
      <c r="AV313" s="14" t="s">
        <v>81</v>
      </c>
      <c r="AW313" s="14" t="s">
        <v>30</v>
      </c>
      <c r="AX313" s="14" t="s">
        <v>73</v>
      </c>
      <c r="AY313" s="168" t="s">
        <v>236</v>
      </c>
    </row>
    <row r="314" spans="2:65" s="12" customFormat="1" ht="11.25">
      <c r="B314" s="151"/>
      <c r="D314" s="147" t="s">
        <v>247</v>
      </c>
      <c r="E314" s="152" t="s">
        <v>1</v>
      </c>
      <c r="F314" s="153" t="s">
        <v>2087</v>
      </c>
      <c r="H314" s="154">
        <v>1.5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5" customFormat="1" ht="11.25">
      <c r="B315" s="173"/>
      <c r="D315" s="147" t="s">
        <v>247</v>
      </c>
      <c r="E315" s="174" t="s">
        <v>1</v>
      </c>
      <c r="F315" s="175" t="s">
        <v>344</v>
      </c>
      <c r="H315" s="176">
        <v>1.5</v>
      </c>
      <c r="I315" s="177"/>
      <c r="L315" s="173"/>
      <c r="M315" s="178"/>
      <c r="T315" s="179"/>
      <c r="AT315" s="174" t="s">
        <v>247</v>
      </c>
      <c r="AU315" s="174" t="s">
        <v>83</v>
      </c>
      <c r="AV315" s="15" t="s">
        <v>258</v>
      </c>
      <c r="AW315" s="15" t="s">
        <v>30</v>
      </c>
      <c r="AX315" s="15" t="s">
        <v>81</v>
      </c>
      <c r="AY315" s="174" t="s">
        <v>236</v>
      </c>
    </row>
    <row r="316" spans="2:65" s="1" customFormat="1" ht="55.5" customHeight="1">
      <c r="B316" s="133"/>
      <c r="C316" s="134" t="s">
        <v>583</v>
      </c>
      <c r="D316" s="134" t="s">
        <v>239</v>
      </c>
      <c r="E316" s="135" t="s">
        <v>1988</v>
      </c>
      <c r="F316" s="136" t="s">
        <v>1989</v>
      </c>
      <c r="G316" s="137" t="s">
        <v>528</v>
      </c>
      <c r="H316" s="138">
        <v>95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341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341</v>
      </c>
      <c r="BM316" s="145" t="s">
        <v>720</v>
      </c>
    </row>
    <row r="317" spans="2:65" s="1" customFormat="1" ht="39">
      <c r="B317" s="33"/>
      <c r="D317" s="147" t="s">
        <v>246</v>
      </c>
      <c r="F317" s="148" t="s">
        <v>1989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4" customFormat="1" ht="11.25">
      <c r="B318" s="167"/>
      <c r="D318" s="147" t="s">
        <v>247</v>
      </c>
      <c r="E318" s="168" t="s">
        <v>1</v>
      </c>
      <c r="F318" s="169" t="s">
        <v>1983</v>
      </c>
      <c r="H318" s="168" t="s">
        <v>1</v>
      </c>
      <c r="I318" s="170"/>
      <c r="L318" s="167"/>
      <c r="M318" s="171"/>
      <c r="T318" s="172"/>
      <c r="AT318" s="168" t="s">
        <v>247</v>
      </c>
      <c r="AU318" s="168" t="s">
        <v>83</v>
      </c>
      <c r="AV318" s="14" t="s">
        <v>81</v>
      </c>
      <c r="AW318" s="14" t="s">
        <v>30</v>
      </c>
      <c r="AX318" s="14" t="s">
        <v>73</v>
      </c>
      <c r="AY318" s="168" t="s">
        <v>236</v>
      </c>
    </row>
    <row r="319" spans="2:65" s="14" customFormat="1" ht="11.25">
      <c r="B319" s="167"/>
      <c r="D319" s="147" t="s">
        <v>247</v>
      </c>
      <c r="E319" s="168" t="s">
        <v>1</v>
      </c>
      <c r="F319" s="169" t="s">
        <v>1990</v>
      </c>
      <c r="H319" s="168" t="s">
        <v>1</v>
      </c>
      <c r="I319" s="170"/>
      <c r="L319" s="167"/>
      <c r="M319" s="171"/>
      <c r="T319" s="172"/>
      <c r="AT319" s="168" t="s">
        <v>247</v>
      </c>
      <c r="AU319" s="168" t="s">
        <v>83</v>
      </c>
      <c r="AV319" s="14" t="s">
        <v>81</v>
      </c>
      <c r="AW319" s="14" t="s">
        <v>30</v>
      </c>
      <c r="AX319" s="14" t="s">
        <v>73</v>
      </c>
      <c r="AY319" s="168" t="s">
        <v>236</v>
      </c>
    </row>
    <row r="320" spans="2:65" s="12" customFormat="1" ht="11.25">
      <c r="B320" s="151"/>
      <c r="D320" s="147" t="s">
        <v>247</v>
      </c>
      <c r="E320" s="152" t="s">
        <v>1</v>
      </c>
      <c r="F320" s="153" t="s">
        <v>2090</v>
      </c>
      <c r="H320" s="154">
        <v>95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5" customFormat="1" ht="11.25">
      <c r="B321" s="173"/>
      <c r="D321" s="147" t="s">
        <v>247</v>
      </c>
      <c r="E321" s="174" t="s">
        <v>1</v>
      </c>
      <c r="F321" s="175" t="s">
        <v>344</v>
      </c>
      <c r="H321" s="176">
        <v>95</v>
      </c>
      <c r="I321" s="177"/>
      <c r="L321" s="173"/>
      <c r="M321" s="178"/>
      <c r="T321" s="179"/>
      <c r="AT321" s="174" t="s">
        <v>247</v>
      </c>
      <c r="AU321" s="174" t="s">
        <v>83</v>
      </c>
      <c r="AV321" s="15" t="s">
        <v>258</v>
      </c>
      <c r="AW321" s="15" t="s">
        <v>30</v>
      </c>
      <c r="AX321" s="15" t="s">
        <v>81</v>
      </c>
      <c r="AY321" s="174" t="s">
        <v>236</v>
      </c>
    </row>
    <row r="322" spans="2:65" s="1" customFormat="1" ht="37.9" customHeight="1">
      <c r="B322" s="133"/>
      <c r="C322" s="180" t="s">
        <v>588</v>
      </c>
      <c r="D322" s="180" t="s">
        <v>333</v>
      </c>
      <c r="E322" s="181" t="s">
        <v>1992</v>
      </c>
      <c r="F322" s="182" t="s">
        <v>1993</v>
      </c>
      <c r="G322" s="183" t="s">
        <v>528</v>
      </c>
      <c r="H322" s="184">
        <v>99.75</v>
      </c>
      <c r="I322" s="185"/>
      <c r="J322" s="186">
        <f>ROUND(I322*H322,2)</f>
        <v>0</v>
      </c>
      <c r="K322" s="182" t="s">
        <v>1994</v>
      </c>
      <c r="L322" s="187"/>
      <c r="M322" s="188" t="s">
        <v>1</v>
      </c>
      <c r="N322" s="189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348</v>
      </c>
      <c r="AT322" s="145" t="s">
        <v>333</v>
      </c>
      <c r="AU322" s="145" t="s">
        <v>83</v>
      </c>
      <c r="AY322" s="18" t="s">
        <v>236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341</v>
      </c>
      <c r="BM322" s="145" t="s">
        <v>731</v>
      </c>
    </row>
    <row r="323" spans="2:65" s="1" customFormat="1" ht="19.5">
      <c r="B323" s="33"/>
      <c r="D323" s="147" t="s">
        <v>246</v>
      </c>
      <c r="F323" s="148" t="s">
        <v>1993</v>
      </c>
      <c r="I323" s="149"/>
      <c r="L323" s="33"/>
      <c r="M323" s="150"/>
      <c r="T323" s="57"/>
      <c r="AT323" s="18" t="s">
        <v>246</v>
      </c>
      <c r="AU323" s="18" t="s">
        <v>83</v>
      </c>
    </row>
    <row r="324" spans="2:65" s="14" customFormat="1" ht="11.25">
      <c r="B324" s="167"/>
      <c r="D324" s="147" t="s">
        <v>247</v>
      </c>
      <c r="E324" s="168" t="s">
        <v>1</v>
      </c>
      <c r="F324" s="169" t="s">
        <v>1983</v>
      </c>
      <c r="H324" s="168" t="s">
        <v>1</v>
      </c>
      <c r="I324" s="170"/>
      <c r="L324" s="167"/>
      <c r="M324" s="171"/>
      <c r="T324" s="172"/>
      <c r="AT324" s="168" t="s">
        <v>247</v>
      </c>
      <c r="AU324" s="168" t="s">
        <v>83</v>
      </c>
      <c r="AV324" s="14" t="s">
        <v>81</v>
      </c>
      <c r="AW324" s="14" t="s">
        <v>30</v>
      </c>
      <c r="AX324" s="14" t="s">
        <v>73</v>
      </c>
      <c r="AY324" s="168" t="s">
        <v>236</v>
      </c>
    </row>
    <row r="325" spans="2:65" s="14" customFormat="1" ht="11.25">
      <c r="B325" s="167"/>
      <c r="D325" s="147" t="s">
        <v>247</v>
      </c>
      <c r="E325" s="168" t="s">
        <v>1</v>
      </c>
      <c r="F325" s="169" t="s">
        <v>1995</v>
      </c>
      <c r="H325" s="168" t="s">
        <v>1</v>
      </c>
      <c r="I325" s="170"/>
      <c r="L325" s="167"/>
      <c r="M325" s="171"/>
      <c r="T325" s="172"/>
      <c r="AT325" s="168" t="s">
        <v>247</v>
      </c>
      <c r="AU325" s="168" t="s">
        <v>83</v>
      </c>
      <c r="AV325" s="14" t="s">
        <v>81</v>
      </c>
      <c r="AW325" s="14" t="s">
        <v>30</v>
      </c>
      <c r="AX325" s="14" t="s">
        <v>73</v>
      </c>
      <c r="AY325" s="168" t="s">
        <v>236</v>
      </c>
    </row>
    <row r="326" spans="2:65" s="12" customFormat="1" ht="11.25">
      <c r="B326" s="151"/>
      <c r="D326" s="147" t="s">
        <v>247</v>
      </c>
      <c r="E326" s="152" t="s">
        <v>1</v>
      </c>
      <c r="F326" s="153" t="s">
        <v>2091</v>
      </c>
      <c r="H326" s="154">
        <v>99.75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5" customFormat="1" ht="11.25">
      <c r="B327" s="173"/>
      <c r="D327" s="147" t="s">
        <v>247</v>
      </c>
      <c r="E327" s="174" t="s">
        <v>1</v>
      </c>
      <c r="F327" s="175" t="s">
        <v>344</v>
      </c>
      <c r="H327" s="176">
        <v>99.75</v>
      </c>
      <c r="I327" s="177"/>
      <c r="L327" s="173"/>
      <c r="M327" s="178"/>
      <c r="T327" s="179"/>
      <c r="AT327" s="174" t="s">
        <v>247</v>
      </c>
      <c r="AU327" s="174" t="s">
        <v>83</v>
      </c>
      <c r="AV327" s="15" t="s">
        <v>258</v>
      </c>
      <c r="AW327" s="15" t="s">
        <v>30</v>
      </c>
      <c r="AX327" s="15" t="s">
        <v>81</v>
      </c>
      <c r="AY327" s="174" t="s">
        <v>236</v>
      </c>
    </row>
    <row r="328" spans="2:65" s="1" customFormat="1" ht="49.15" customHeight="1">
      <c r="B328" s="133"/>
      <c r="C328" s="134" t="s">
        <v>591</v>
      </c>
      <c r="D328" s="134" t="s">
        <v>239</v>
      </c>
      <c r="E328" s="135" t="s">
        <v>2092</v>
      </c>
      <c r="F328" s="136" t="s">
        <v>2093</v>
      </c>
      <c r="G328" s="137" t="s">
        <v>528</v>
      </c>
      <c r="H328" s="138">
        <v>110</v>
      </c>
      <c r="I328" s="139"/>
      <c r="J328" s="140">
        <f>ROUND(I328*H328,2)</f>
        <v>0</v>
      </c>
      <c r="K328" s="136" t="s">
        <v>243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341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341</v>
      </c>
      <c r="BM328" s="145" t="s">
        <v>741</v>
      </c>
    </row>
    <row r="329" spans="2:65" s="1" customFormat="1" ht="29.25">
      <c r="B329" s="33"/>
      <c r="D329" s="147" t="s">
        <v>246</v>
      </c>
      <c r="F329" s="148" t="s">
        <v>2093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4" customFormat="1" ht="11.25">
      <c r="B330" s="167"/>
      <c r="D330" s="147" t="s">
        <v>247</v>
      </c>
      <c r="E330" s="168" t="s">
        <v>1</v>
      </c>
      <c r="F330" s="169" t="s">
        <v>1999</v>
      </c>
      <c r="H330" s="168" t="s">
        <v>1</v>
      </c>
      <c r="I330" s="170"/>
      <c r="L330" s="167"/>
      <c r="M330" s="171"/>
      <c r="T330" s="172"/>
      <c r="AT330" s="168" t="s">
        <v>247</v>
      </c>
      <c r="AU330" s="168" t="s">
        <v>83</v>
      </c>
      <c r="AV330" s="14" t="s">
        <v>81</v>
      </c>
      <c r="AW330" s="14" t="s">
        <v>30</v>
      </c>
      <c r="AX330" s="14" t="s">
        <v>73</v>
      </c>
      <c r="AY330" s="168" t="s">
        <v>236</v>
      </c>
    </row>
    <row r="331" spans="2:65" s="14" customFormat="1" ht="11.25">
      <c r="B331" s="167"/>
      <c r="D331" s="147" t="s">
        <v>247</v>
      </c>
      <c r="E331" s="168" t="s">
        <v>1</v>
      </c>
      <c r="F331" s="169" t="s">
        <v>2094</v>
      </c>
      <c r="H331" s="168" t="s">
        <v>1</v>
      </c>
      <c r="I331" s="170"/>
      <c r="L331" s="167"/>
      <c r="M331" s="171"/>
      <c r="T331" s="172"/>
      <c r="AT331" s="168" t="s">
        <v>247</v>
      </c>
      <c r="AU331" s="168" t="s">
        <v>83</v>
      </c>
      <c r="AV331" s="14" t="s">
        <v>81</v>
      </c>
      <c r="AW331" s="14" t="s">
        <v>30</v>
      </c>
      <c r="AX331" s="14" t="s">
        <v>73</v>
      </c>
      <c r="AY331" s="168" t="s">
        <v>236</v>
      </c>
    </row>
    <row r="332" spans="2:65" s="12" customFormat="1" ht="11.25">
      <c r="B332" s="151"/>
      <c r="D332" s="147" t="s">
        <v>247</v>
      </c>
      <c r="E332" s="152" t="s">
        <v>1</v>
      </c>
      <c r="F332" s="153" t="s">
        <v>2095</v>
      </c>
      <c r="H332" s="154">
        <v>110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5" customFormat="1" ht="11.25">
      <c r="B333" s="173"/>
      <c r="D333" s="147" t="s">
        <v>247</v>
      </c>
      <c r="E333" s="174" t="s">
        <v>1</v>
      </c>
      <c r="F333" s="175" t="s">
        <v>344</v>
      </c>
      <c r="H333" s="176">
        <v>110</v>
      </c>
      <c r="I333" s="177"/>
      <c r="L333" s="173"/>
      <c r="M333" s="178"/>
      <c r="T333" s="179"/>
      <c r="AT333" s="174" t="s">
        <v>247</v>
      </c>
      <c r="AU333" s="174" t="s">
        <v>83</v>
      </c>
      <c r="AV333" s="15" t="s">
        <v>258</v>
      </c>
      <c r="AW333" s="15" t="s">
        <v>30</v>
      </c>
      <c r="AX333" s="15" t="s">
        <v>81</v>
      </c>
      <c r="AY333" s="174" t="s">
        <v>236</v>
      </c>
    </row>
    <row r="334" spans="2:65" s="1" customFormat="1" ht="24.2" customHeight="1">
      <c r="B334" s="133"/>
      <c r="C334" s="180" t="s">
        <v>600</v>
      </c>
      <c r="D334" s="180" t="s">
        <v>333</v>
      </c>
      <c r="E334" s="181" t="s">
        <v>2096</v>
      </c>
      <c r="F334" s="182" t="s">
        <v>2097</v>
      </c>
      <c r="G334" s="183" t="s">
        <v>528</v>
      </c>
      <c r="H334" s="184">
        <v>115.5</v>
      </c>
      <c r="I334" s="185"/>
      <c r="J334" s="186">
        <f>ROUND(I334*H334,2)</f>
        <v>0</v>
      </c>
      <c r="K334" s="182" t="s">
        <v>1994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348</v>
      </c>
      <c r="AT334" s="145" t="s">
        <v>333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341</v>
      </c>
      <c r="BM334" s="145" t="s">
        <v>772</v>
      </c>
    </row>
    <row r="335" spans="2:65" s="1" customFormat="1" ht="19.5">
      <c r="B335" s="33"/>
      <c r="D335" s="147" t="s">
        <v>246</v>
      </c>
      <c r="F335" s="148" t="s">
        <v>2097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4" customFormat="1" ht="11.25">
      <c r="B336" s="167"/>
      <c r="D336" s="147" t="s">
        <v>247</v>
      </c>
      <c r="E336" s="168" t="s">
        <v>1</v>
      </c>
      <c r="F336" s="169" t="s">
        <v>1999</v>
      </c>
      <c r="H336" s="168" t="s">
        <v>1</v>
      </c>
      <c r="I336" s="170"/>
      <c r="L336" s="167"/>
      <c r="M336" s="171"/>
      <c r="T336" s="172"/>
      <c r="AT336" s="168" t="s">
        <v>247</v>
      </c>
      <c r="AU336" s="168" t="s">
        <v>83</v>
      </c>
      <c r="AV336" s="14" t="s">
        <v>81</v>
      </c>
      <c r="AW336" s="14" t="s">
        <v>30</v>
      </c>
      <c r="AX336" s="14" t="s">
        <v>73</v>
      </c>
      <c r="AY336" s="168" t="s">
        <v>236</v>
      </c>
    </row>
    <row r="337" spans="2:65" s="14" customFormat="1" ht="22.5">
      <c r="B337" s="167"/>
      <c r="D337" s="147" t="s">
        <v>247</v>
      </c>
      <c r="E337" s="168" t="s">
        <v>1</v>
      </c>
      <c r="F337" s="169" t="s">
        <v>2098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 ht="11.25">
      <c r="B338" s="151"/>
      <c r="D338" s="147" t="s">
        <v>247</v>
      </c>
      <c r="E338" s="152" t="s">
        <v>1</v>
      </c>
      <c r="F338" s="153" t="s">
        <v>2099</v>
      </c>
      <c r="H338" s="154">
        <v>115.5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5" customFormat="1" ht="11.25">
      <c r="B339" s="173"/>
      <c r="D339" s="147" t="s">
        <v>247</v>
      </c>
      <c r="E339" s="174" t="s">
        <v>1</v>
      </c>
      <c r="F339" s="175" t="s">
        <v>344</v>
      </c>
      <c r="H339" s="176">
        <v>115.5</v>
      </c>
      <c r="I339" s="177"/>
      <c r="L339" s="173"/>
      <c r="M339" s="178"/>
      <c r="T339" s="179"/>
      <c r="AT339" s="174" t="s">
        <v>247</v>
      </c>
      <c r="AU339" s="174" t="s">
        <v>83</v>
      </c>
      <c r="AV339" s="15" t="s">
        <v>258</v>
      </c>
      <c r="AW339" s="15" t="s">
        <v>30</v>
      </c>
      <c r="AX339" s="15" t="s">
        <v>81</v>
      </c>
      <c r="AY339" s="174" t="s">
        <v>236</v>
      </c>
    </row>
    <row r="340" spans="2:65" s="1" customFormat="1" ht="49.15" customHeight="1">
      <c r="B340" s="133"/>
      <c r="C340" s="134" t="s">
        <v>607</v>
      </c>
      <c r="D340" s="134" t="s">
        <v>239</v>
      </c>
      <c r="E340" s="135" t="s">
        <v>2100</v>
      </c>
      <c r="F340" s="136" t="s">
        <v>2101</v>
      </c>
      <c r="G340" s="137" t="s">
        <v>528</v>
      </c>
      <c r="H340" s="138">
        <v>50</v>
      </c>
      <c r="I340" s="139"/>
      <c r="J340" s="140">
        <f>ROUND(I340*H340,2)</f>
        <v>0</v>
      </c>
      <c r="K340" s="136" t="s">
        <v>243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341</v>
      </c>
      <c r="AT340" s="145" t="s">
        <v>239</v>
      </c>
      <c r="AU340" s="145" t="s">
        <v>83</v>
      </c>
      <c r="AY340" s="18" t="s">
        <v>236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341</v>
      </c>
      <c r="BM340" s="145" t="s">
        <v>782</v>
      </c>
    </row>
    <row r="341" spans="2:65" s="1" customFormat="1" ht="29.25">
      <c r="B341" s="33"/>
      <c r="D341" s="147" t="s">
        <v>246</v>
      </c>
      <c r="F341" s="148" t="s">
        <v>2101</v>
      </c>
      <c r="I341" s="149"/>
      <c r="L341" s="33"/>
      <c r="M341" s="150"/>
      <c r="T341" s="57"/>
      <c r="AT341" s="18" t="s">
        <v>246</v>
      </c>
      <c r="AU341" s="18" t="s">
        <v>83</v>
      </c>
    </row>
    <row r="342" spans="2:65" s="14" customFormat="1" ht="11.25">
      <c r="B342" s="167"/>
      <c r="D342" s="147" t="s">
        <v>247</v>
      </c>
      <c r="E342" s="168" t="s">
        <v>1</v>
      </c>
      <c r="F342" s="169" t="s">
        <v>2018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4" customFormat="1" ht="11.25">
      <c r="B343" s="167"/>
      <c r="D343" s="147" t="s">
        <v>247</v>
      </c>
      <c r="E343" s="168" t="s">
        <v>1</v>
      </c>
      <c r="F343" s="169" t="s">
        <v>2102</v>
      </c>
      <c r="H343" s="168" t="s">
        <v>1</v>
      </c>
      <c r="I343" s="170"/>
      <c r="L343" s="167"/>
      <c r="M343" s="171"/>
      <c r="T343" s="172"/>
      <c r="AT343" s="168" t="s">
        <v>247</v>
      </c>
      <c r="AU343" s="168" t="s">
        <v>83</v>
      </c>
      <c r="AV343" s="14" t="s">
        <v>81</v>
      </c>
      <c r="AW343" s="14" t="s">
        <v>30</v>
      </c>
      <c r="AX343" s="14" t="s">
        <v>73</v>
      </c>
      <c r="AY343" s="168" t="s">
        <v>236</v>
      </c>
    </row>
    <row r="344" spans="2:65" s="12" customFormat="1" ht="11.25">
      <c r="B344" s="151"/>
      <c r="D344" s="147" t="s">
        <v>247</v>
      </c>
      <c r="E344" s="152" t="s">
        <v>1</v>
      </c>
      <c r="F344" s="153" t="s">
        <v>235</v>
      </c>
      <c r="H344" s="154">
        <v>5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4" customFormat="1" ht="11.25">
      <c r="B345" s="167"/>
      <c r="D345" s="147" t="s">
        <v>247</v>
      </c>
      <c r="E345" s="168" t="s">
        <v>1</v>
      </c>
      <c r="F345" s="169" t="s">
        <v>2103</v>
      </c>
      <c r="H345" s="168" t="s">
        <v>1</v>
      </c>
      <c r="I345" s="170"/>
      <c r="L345" s="167"/>
      <c r="M345" s="171"/>
      <c r="T345" s="172"/>
      <c r="AT345" s="168" t="s">
        <v>247</v>
      </c>
      <c r="AU345" s="168" t="s">
        <v>83</v>
      </c>
      <c r="AV345" s="14" t="s">
        <v>81</v>
      </c>
      <c r="AW345" s="14" t="s">
        <v>30</v>
      </c>
      <c r="AX345" s="14" t="s">
        <v>73</v>
      </c>
      <c r="AY345" s="168" t="s">
        <v>236</v>
      </c>
    </row>
    <row r="346" spans="2:65" s="12" customFormat="1" ht="11.25">
      <c r="B346" s="151"/>
      <c r="D346" s="147" t="s">
        <v>247</v>
      </c>
      <c r="E346" s="152" t="s">
        <v>1</v>
      </c>
      <c r="F346" s="153" t="s">
        <v>345</v>
      </c>
      <c r="H346" s="154">
        <v>20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4" customFormat="1" ht="11.25">
      <c r="B347" s="167"/>
      <c r="D347" s="147" t="s">
        <v>247</v>
      </c>
      <c r="E347" s="168" t="s">
        <v>1</v>
      </c>
      <c r="F347" s="169" t="s">
        <v>2104</v>
      </c>
      <c r="H347" s="168" t="s">
        <v>1</v>
      </c>
      <c r="I347" s="170"/>
      <c r="L347" s="167"/>
      <c r="M347" s="171"/>
      <c r="T347" s="172"/>
      <c r="AT347" s="168" t="s">
        <v>247</v>
      </c>
      <c r="AU347" s="168" t="s">
        <v>83</v>
      </c>
      <c r="AV347" s="14" t="s">
        <v>81</v>
      </c>
      <c r="AW347" s="14" t="s">
        <v>30</v>
      </c>
      <c r="AX347" s="14" t="s">
        <v>73</v>
      </c>
      <c r="AY347" s="168" t="s">
        <v>236</v>
      </c>
    </row>
    <row r="348" spans="2:65" s="12" customFormat="1" ht="11.25">
      <c r="B348" s="151"/>
      <c r="D348" s="147" t="s">
        <v>247</v>
      </c>
      <c r="E348" s="152" t="s">
        <v>1</v>
      </c>
      <c r="F348" s="153" t="s">
        <v>235</v>
      </c>
      <c r="H348" s="154">
        <v>5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4" customFormat="1" ht="11.25">
      <c r="B349" s="167"/>
      <c r="D349" s="147" t="s">
        <v>247</v>
      </c>
      <c r="E349" s="168" t="s">
        <v>1</v>
      </c>
      <c r="F349" s="169" t="s">
        <v>2105</v>
      </c>
      <c r="H349" s="168" t="s">
        <v>1</v>
      </c>
      <c r="I349" s="170"/>
      <c r="L349" s="167"/>
      <c r="M349" s="171"/>
      <c r="T349" s="172"/>
      <c r="AT349" s="168" t="s">
        <v>247</v>
      </c>
      <c r="AU349" s="168" t="s">
        <v>83</v>
      </c>
      <c r="AV349" s="14" t="s">
        <v>81</v>
      </c>
      <c r="AW349" s="14" t="s">
        <v>30</v>
      </c>
      <c r="AX349" s="14" t="s">
        <v>73</v>
      </c>
      <c r="AY349" s="168" t="s">
        <v>236</v>
      </c>
    </row>
    <row r="350" spans="2:65" s="12" customFormat="1" ht="11.25">
      <c r="B350" s="151"/>
      <c r="D350" s="147" t="s">
        <v>247</v>
      </c>
      <c r="E350" s="152" t="s">
        <v>1</v>
      </c>
      <c r="F350" s="153" t="s">
        <v>235</v>
      </c>
      <c r="H350" s="154">
        <v>5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4" customFormat="1" ht="11.25">
      <c r="B351" s="167"/>
      <c r="D351" s="147" t="s">
        <v>247</v>
      </c>
      <c r="E351" s="168" t="s">
        <v>1</v>
      </c>
      <c r="F351" s="169" t="s">
        <v>2106</v>
      </c>
      <c r="H351" s="168" t="s">
        <v>1</v>
      </c>
      <c r="I351" s="170"/>
      <c r="L351" s="167"/>
      <c r="M351" s="171"/>
      <c r="T351" s="172"/>
      <c r="AT351" s="168" t="s">
        <v>247</v>
      </c>
      <c r="AU351" s="168" t="s">
        <v>83</v>
      </c>
      <c r="AV351" s="14" t="s">
        <v>81</v>
      </c>
      <c r="AW351" s="14" t="s">
        <v>30</v>
      </c>
      <c r="AX351" s="14" t="s">
        <v>73</v>
      </c>
      <c r="AY351" s="168" t="s">
        <v>236</v>
      </c>
    </row>
    <row r="352" spans="2:65" s="12" customFormat="1" ht="11.25">
      <c r="B352" s="151"/>
      <c r="D352" s="147" t="s">
        <v>247</v>
      </c>
      <c r="E352" s="152" t="s">
        <v>1</v>
      </c>
      <c r="F352" s="153" t="s">
        <v>286</v>
      </c>
      <c r="H352" s="154">
        <v>10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4" customFormat="1" ht="11.25">
      <c r="B353" s="167"/>
      <c r="D353" s="147" t="s">
        <v>247</v>
      </c>
      <c r="E353" s="168" t="s">
        <v>1</v>
      </c>
      <c r="F353" s="169" t="s">
        <v>2107</v>
      </c>
      <c r="H353" s="168" t="s">
        <v>1</v>
      </c>
      <c r="I353" s="170"/>
      <c r="L353" s="167"/>
      <c r="M353" s="171"/>
      <c r="T353" s="172"/>
      <c r="AT353" s="168" t="s">
        <v>247</v>
      </c>
      <c r="AU353" s="168" t="s">
        <v>83</v>
      </c>
      <c r="AV353" s="14" t="s">
        <v>81</v>
      </c>
      <c r="AW353" s="14" t="s">
        <v>30</v>
      </c>
      <c r="AX353" s="14" t="s">
        <v>73</v>
      </c>
      <c r="AY353" s="168" t="s">
        <v>236</v>
      </c>
    </row>
    <row r="354" spans="2:65" s="12" customFormat="1" ht="11.25">
      <c r="B354" s="151"/>
      <c r="D354" s="147" t="s">
        <v>247</v>
      </c>
      <c r="E354" s="152" t="s">
        <v>1</v>
      </c>
      <c r="F354" s="153" t="s">
        <v>235</v>
      </c>
      <c r="H354" s="154">
        <v>5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5" customFormat="1" ht="11.25">
      <c r="B355" s="173"/>
      <c r="D355" s="147" t="s">
        <v>247</v>
      </c>
      <c r="E355" s="174" t="s">
        <v>1</v>
      </c>
      <c r="F355" s="175" t="s">
        <v>344</v>
      </c>
      <c r="H355" s="176">
        <v>50</v>
      </c>
      <c r="I355" s="177"/>
      <c r="L355" s="173"/>
      <c r="M355" s="178"/>
      <c r="T355" s="179"/>
      <c r="AT355" s="174" t="s">
        <v>247</v>
      </c>
      <c r="AU355" s="174" t="s">
        <v>83</v>
      </c>
      <c r="AV355" s="15" t="s">
        <v>258</v>
      </c>
      <c r="AW355" s="15" t="s">
        <v>30</v>
      </c>
      <c r="AX355" s="15" t="s">
        <v>81</v>
      </c>
      <c r="AY355" s="174" t="s">
        <v>236</v>
      </c>
    </row>
    <row r="356" spans="2:65" s="1" customFormat="1" ht="33" customHeight="1">
      <c r="B356" s="133"/>
      <c r="C356" s="180" t="s">
        <v>611</v>
      </c>
      <c r="D356" s="180" t="s">
        <v>333</v>
      </c>
      <c r="E356" s="181" t="s">
        <v>2108</v>
      </c>
      <c r="F356" s="182" t="s">
        <v>2109</v>
      </c>
      <c r="G356" s="183" t="s">
        <v>528</v>
      </c>
      <c r="H356" s="184">
        <v>52.5</v>
      </c>
      <c r="I356" s="185"/>
      <c r="J356" s="186">
        <f>ROUND(I356*H356,2)</f>
        <v>0</v>
      </c>
      <c r="K356" s="182" t="s">
        <v>1994</v>
      </c>
      <c r="L356" s="187"/>
      <c r="M356" s="188" t="s">
        <v>1</v>
      </c>
      <c r="N356" s="189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348</v>
      </c>
      <c r="AT356" s="145" t="s">
        <v>333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341</v>
      </c>
      <c r="BM356" s="145" t="s">
        <v>792</v>
      </c>
    </row>
    <row r="357" spans="2:65" s="1" customFormat="1" ht="19.5">
      <c r="B357" s="33"/>
      <c r="D357" s="147" t="s">
        <v>246</v>
      </c>
      <c r="F357" s="148" t="s">
        <v>2109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4" customFormat="1" ht="11.25">
      <c r="B358" s="167"/>
      <c r="D358" s="147" t="s">
        <v>247</v>
      </c>
      <c r="E358" s="168" t="s">
        <v>1</v>
      </c>
      <c r="F358" s="169" t="s">
        <v>2018</v>
      </c>
      <c r="H358" s="168" t="s">
        <v>1</v>
      </c>
      <c r="I358" s="170"/>
      <c r="L358" s="167"/>
      <c r="M358" s="171"/>
      <c r="T358" s="172"/>
      <c r="AT358" s="168" t="s">
        <v>247</v>
      </c>
      <c r="AU358" s="168" t="s">
        <v>83</v>
      </c>
      <c r="AV358" s="14" t="s">
        <v>81</v>
      </c>
      <c r="AW358" s="14" t="s">
        <v>30</v>
      </c>
      <c r="AX358" s="14" t="s">
        <v>73</v>
      </c>
      <c r="AY358" s="168" t="s">
        <v>236</v>
      </c>
    </row>
    <row r="359" spans="2:65" s="14" customFormat="1" ht="11.25">
      <c r="B359" s="167"/>
      <c r="D359" s="147" t="s">
        <v>247</v>
      </c>
      <c r="E359" s="168" t="s">
        <v>1</v>
      </c>
      <c r="F359" s="169" t="s">
        <v>2110</v>
      </c>
      <c r="H359" s="168" t="s">
        <v>1</v>
      </c>
      <c r="I359" s="170"/>
      <c r="L359" s="167"/>
      <c r="M359" s="171"/>
      <c r="T359" s="172"/>
      <c r="AT359" s="168" t="s">
        <v>247</v>
      </c>
      <c r="AU359" s="168" t="s">
        <v>83</v>
      </c>
      <c r="AV359" s="14" t="s">
        <v>81</v>
      </c>
      <c r="AW359" s="14" t="s">
        <v>30</v>
      </c>
      <c r="AX359" s="14" t="s">
        <v>73</v>
      </c>
      <c r="AY359" s="168" t="s">
        <v>236</v>
      </c>
    </row>
    <row r="360" spans="2:65" s="14" customFormat="1" ht="11.25">
      <c r="B360" s="167"/>
      <c r="D360" s="147" t="s">
        <v>247</v>
      </c>
      <c r="E360" s="168" t="s">
        <v>1</v>
      </c>
      <c r="F360" s="169" t="s">
        <v>2102</v>
      </c>
      <c r="H360" s="168" t="s">
        <v>1</v>
      </c>
      <c r="I360" s="170"/>
      <c r="L360" s="167"/>
      <c r="M360" s="171"/>
      <c r="T360" s="172"/>
      <c r="AT360" s="168" t="s">
        <v>247</v>
      </c>
      <c r="AU360" s="168" t="s">
        <v>83</v>
      </c>
      <c r="AV360" s="14" t="s">
        <v>81</v>
      </c>
      <c r="AW360" s="14" t="s">
        <v>30</v>
      </c>
      <c r="AX360" s="14" t="s">
        <v>73</v>
      </c>
      <c r="AY360" s="168" t="s">
        <v>236</v>
      </c>
    </row>
    <row r="361" spans="2:65" s="12" customFormat="1" ht="11.25">
      <c r="B361" s="151"/>
      <c r="D361" s="147" t="s">
        <v>247</v>
      </c>
      <c r="E361" s="152" t="s">
        <v>1</v>
      </c>
      <c r="F361" s="153" t="s">
        <v>2111</v>
      </c>
      <c r="H361" s="154">
        <v>5.25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4" customFormat="1" ht="11.25">
      <c r="B362" s="167"/>
      <c r="D362" s="147" t="s">
        <v>247</v>
      </c>
      <c r="E362" s="168" t="s">
        <v>1</v>
      </c>
      <c r="F362" s="169" t="s">
        <v>2103</v>
      </c>
      <c r="H362" s="168" t="s">
        <v>1</v>
      </c>
      <c r="I362" s="170"/>
      <c r="L362" s="167"/>
      <c r="M362" s="171"/>
      <c r="T362" s="172"/>
      <c r="AT362" s="168" t="s">
        <v>247</v>
      </c>
      <c r="AU362" s="168" t="s">
        <v>83</v>
      </c>
      <c r="AV362" s="14" t="s">
        <v>81</v>
      </c>
      <c r="AW362" s="14" t="s">
        <v>30</v>
      </c>
      <c r="AX362" s="14" t="s">
        <v>73</v>
      </c>
      <c r="AY362" s="168" t="s">
        <v>236</v>
      </c>
    </row>
    <row r="363" spans="2:65" s="12" customFormat="1" ht="11.25">
      <c r="B363" s="151"/>
      <c r="D363" s="147" t="s">
        <v>247</v>
      </c>
      <c r="E363" s="152" t="s">
        <v>1</v>
      </c>
      <c r="F363" s="153" t="s">
        <v>2112</v>
      </c>
      <c r="H363" s="154">
        <v>21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4" customFormat="1" ht="11.25">
      <c r="B364" s="167"/>
      <c r="D364" s="147" t="s">
        <v>247</v>
      </c>
      <c r="E364" s="168" t="s">
        <v>1</v>
      </c>
      <c r="F364" s="169" t="s">
        <v>2104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 ht="11.25">
      <c r="B365" s="151"/>
      <c r="D365" s="147" t="s">
        <v>247</v>
      </c>
      <c r="E365" s="152" t="s">
        <v>1</v>
      </c>
      <c r="F365" s="153" t="s">
        <v>2111</v>
      </c>
      <c r="H365" s="154">
        <v>5.25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236</v>
      </c>
    </row>
    <row r="366" spans="2:65" s="14" customFormat="1" ht="11.25">
      <c r="B366" s="167"/>
      <c r="D366" s="147" t="s">
        <v>247</v>
      </c>
      <c r="E366" s="168" t="s">
        <v>1</v>
      </c>
      <c r="F366" s="169" t="s">
        <v>2105</v>
      </c>
      <c r="H366" s="168" t="s">
        <v>1</v>
      </c>
      <c r="I366" s="170"/>
      <c r="L366" s="167"/>
      <c r="M366" s="171"/>
      <c r="T366" s="172"/>
      <c r="AT366" s="168" t="s">
        <v>247</v>
      </c>
      <c r="AU366" s="168" t="s">
        <v>83</v>
      </c>
      <c r="AV366" s="14" t="s">
        <v>81</v>
      </c>
      <c r="AW366" s="14" t="s">
        <v>30</v>
      </c>
      <c r="AX366" s="14" t="s">
        <v>73</v>
      </c>
      <c r="AY366" s="168" t="s">
        <v>236</v>
      </c>
    </row>
    <row r="367" spans="2:65" s="12" customFormat="1" ht="11.25">
      <c r="B367" s="151"/>
      <c r="D367" s="147" t="s">
        <v>247</v>
      </c>
      <c r="E367" s="152" t="s">
        <v>1</v>
      </c>
      <c r="F367" s="153" t="s">
        <v>2111</v>
      </c>
      <c r="H367" s="154">
        <v>5.25</v>
      </c>
      <c r="I367" s="155"/>
      <c r="L367" s="151"/>
      <c r="M367" s="156"/>
      <c r="T367" s="157"/>
      <c r="AT367" s="152" t="s">
        <v>247</v>
      </c>
      <c r="AU367" s="152" t="s">
        <v>83</v>
      </c>
      <c r="AV367" s="12" t="s">
        <v>83</v>
      </c>
      <c r="AW367" s="12" t="s">
        <v>30</v>
      </c>
      <c r="AX367" s="12" t="s">
        <v>73</v>
      </c>
      <c r="AY367" s="152" t="s">
        <v>236</v>
      </c>
    </row>
    <row r="368" spans="2:65" s="14" customFormat="1" ht="11.25">
      <c r="B368" s="167"/>
      <c r="D368" s="147" t="s">
        <v>247</v>
      </c>
      <c r="E368" s="168" t="s">
        <v>1</v>
      </c>
      <c r="F368" s="169" t="s">
        <v>2106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2" customFormat="1" ht="11.25">
      <c r="B369" s="151"/>
      <c r="D369" s="147" t="s">
        <v>247</v>
      </c>
      <c r="E369" s="152" t="s">
        <v>1</v>
      </c>
      <c r="F369" s="153" t="s">
        <v>2113</v>
      </c>
      <c r="H369" s="154">
        <v>10.5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65" s="14" customFormat="1" ht="11.25">
      <c r="B370" s="167"/>
      <c r="D370" s="147" t="s">
        <v>247</v>
      </c>
      <c r="E370" s="168" t="s">
        <v>1</v>
      </c>
      <c r="F370" s="169" t="s">
        <v>2107</v>
      </c>
      <c r="H370" s="168" t="s">
        <v>1</v>
      </c>
      <c r="I370" s="170"/>
      <c r="L370" s="167"/>
      <c r="M370" s="171"/>
      <c r="T370" s="172"/>
      <c r="AT370" s="168" t="s">
        <v>247</v>
      </c>
      <c r="AU370" s="168" t="s">
        <v>83</v>
      </c>
      <c r="AV370" s="14" t="s">
        <v>81</v>
      </c>
      <c r="AW370" s="14" t="s">
        <v>30</v>
      </c>
      <c r="AX370" s="14" t="s">
        <v>73</v>
      </c>
      <c r="AY370" s="168" t="s">
        <v>236</v>
      </c>
    </row>
    <row r="371" spans="2:65" s="12" customFormat="1" ht="11.25">
      <c r="B371" s="151"/>
      <c r="D371" s="147" t="s">
        <v>247</v>
      </c>
      <c r="E371" s="152" t="s">
        <v>1</v>
      </c>
      <c r="F371" s="153" t="s">
        <v>2111</v>
      </c>
      <c r="H371" s="154">
        <v>5.25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65" s="15" customFormat="1" ht="11.25">
      <c r="B372" s="173"/>
      <c r="D372" s="147" t="s">
        <v>247</v>
      </c>
      <c r="E372" s="174" t="s">
        <v>1</v>
      </c>
      <c r="F372" s="175" t="s">
        <v>344</v>
      </c>
      <c r="H372" s="176">
        <v>52.5</v>
      </c>
      <c r="I372" s="177"/>
      <c r="L372" s="173"/>
      <c r="M372" s="178"/>
      <c r="T372" s="179"/>
      <c r="AT372" s="174" t="s">
        <v>247</v>
      </c>
      <c r="AU372" s="174" t="s">
        <v>83</v>
      </c>
      <c r="AV372" s="15" t="s">
        <v>258</v>
      </c>
      <c r="AW372" s="15" t="s">
        <v>30</v>
      </c>
      <c r="AX372" s="15" t="s">
        <v>81</v>
      </c>
      <c r="AY372" s="174" t="s">
        <v>236</v>
      </c>
    </row>
    <row r="373" spans="2:65" s="1" customFormat="1" ht="49.15" customHeight="1">
      <c r="B373" s="133"/>
      <c r="C373" s="134" t="s">
        <v>617</v>
      </c>
      <c r="D373" s="134" t="s">
        <v>239</v>
      </c>
      <c r="E373" s="135" t="s">
        <v>2114</v>
      </c>
      <c r="F373" s="136" t="s">
        <v>2115</v>
      </c>
      <c r="G373" s="137" t="s">
        <v>528</v>
      </c>
      <c r="H373" s="138">
        <v>35</v>
      </c>
      <c r="I373" s="139"/>
      <c r="J373" s="140">
        <f>ROUND(I373*H373,2)</f>
        <v>0</v>
      </c>
      <c r="K373" s="136" t="s">
        <v>243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341</v>
      </c>
      <c r="AT373" s="145" t="s">
        <v>239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341</v>
      </c>
      <c r="BM373" s="145" t="s">
        <v>805</v>
      </c>
    </row>
    <row r="374" spans="2:65" s="1" customFormat="1" ht="29.25">
      <c r="B374" s="33"/>
      <c r="D374" s="147" t="s">
        <v>246</v>
      </c>
      <c r="F374" s="148" t="s">
        <v>2115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4" customFormat="1" ht="11.25">
      <c r="B375" s="167"/>
      <c r="D375" s="147" t="s">
        <v>247</v>
      </c>
      <c r="E375" s="168" t="s">
        <v>1</v>
      </c>
      <c r="F375" s="169" t="s">
        <v>2018</v>
      </c>
      <c r="H375" s="168" t="s">
        <v>1</v>
      </c>
      <c r="I375" s="170"/>
      <c r="L375" s="167"/>
      <c r="M375" s="171"/>
      <c r="T375" s="172"/>
      <c r="AT375" s="168" t="s">
        <v>247</v>
      </c>
      <c r="AU375" s="168" t="s">
        <v>83</v>
      </c>
      <c r="AV375" s="14" t="s">
        <v>81</v>
      </c>
      <c r="AW375" s="14" t="s">
        <v>30</v>
      </c>
      <c r="AX375" s="14" t="s">
        <v>73</v>
      </c>
      <c r="AY375" s="168" t="s">
        <v>236</v>
      </c>
    </row>
    <row r="376" spans="2:65" s="14" customFormat="1" ht="11.25">
      <c r="B376" s="167"/>
      <c r="D376" s="147" t="s">
        <v>247</v>
      </c>
      <c r="E376" s="168" t="s">
        <v>1</v>
      </c>
      <c r="F376" s="169" t="s">
        <v>2103</v>
      </c>
      <c r="H376" s="168" t="s">
        <v>1</v>
      </c>
      <c r="I376" s="170"/>
      <c r="L376" s="167"/>
      <c r="M376" s="171"/>
      <c r="T376" s="172"/>
      <c r="AT376" s="168" t="s">
        <v>247</v>
      </c>
      <c r="AU376" s="168" t="s">
        <v>83</v>
      </c>
      <c r="AV376" s="14" t="s">
        <v>81</v>
      </c>
      <c r="AW376" s="14" t="s">
        <v>30</v>
      </c>
      <c r="AX376" s="14" t="s">
        <v>73</v>
      </c>
      <c r="AY376" s="168" t="s">
        <v>236</v>
      </c>
    </row>
    <row r="377" spans="2:65" s="12" customFormat="1" ht="11.25">
      <c r="B377" s="151"/>
      <c r="D377" s="147" t="s">
        <v>247</v>
      </c>
      <c r="E377" s="152" t="s">
        <v>1</v>
      </c>
      <c r="F377" s="153" t="s">
        <v>235</v>
      </c>
      <c r="H377" s="154">
        <v>5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4" customFormat="1" ht="11.25">
      <c r="B378" s="167"/>
      <c r="D378" s="147" t="s">
        <v>247</v>
      </c>
      <c r="E378" s="168" t="s">
        <v>1</v>
      </c>
      <c r="F378" s="169" t="s">
        <v>2116</v>
      </c>
      <c r="H378" s="168" t="s">
        <v>1</v>
      </c>
      <c r="I378" s="170"/>
      <c r="L378" s="167"/>
      <c r="M378" s="171"/>
      <c r="T378" s="172"/>
      <c r="AT378" s="168" t="s">
        <v>247</v>
      </c>
      <c r="AU378" s="168" t="s">
        <v>83</v>
      </c>
      <c r="AV378" s="14" t="s">
        <v>81</v>
      </c>
      <c r="AW378" s="14" t="s">
        <v>30</v>
      </c>
      <c r="AX378" s="14" t="s">
        <v>73</v>
      </c>
      <c r="AY378" s="168" t="s">
        <v>236</v>
      </c>
    </row>
    <row r="379" spans="2:65" s="12" customFormat="1" ht="11.25">
      <c r="B379" s="151"/>
      <c r="D379" s="147" t="s">
        <v>247</v>
      </c>
      <c r="E379" s="152" t="s">
        <v>1</v>
      </c>
      <c r="F379" s="153" t="s">
        <v>8</v>
      </c>
      <c r="H379" s="154">
        <v>15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4" customFormat="1" ht="11.25">
      <c r="B380" s="167"/>
      <c r="D380" s="147" t="s">
        <v>247</v>
      </c>
      <c r="E380" s="168" t="s">
        <v>1</v>
      </c>
      <c r="F380" s="169" t="s">
        <v>2106</v>
      </c>
      <c r="H380" s="168" t="s">
        <v>1</v>
      </c>
      <c r="I380" s="170"/>
      <c r="L380" s="167"/>
      <c r="M380" s="171"/>
      <c r="T380" s="172"/>
      <c r="AT380" s="168" t="s">
        <v>247</v>
      </c>
      <c r="AU380" s="168" t="s">
        <v>83</v>
      </c>
      <c r="AV380" s="14" t="s">
        <v>81</v>
      </c>
      <c r="AW380" s="14" t="s">
        <v>30</v>
      </c>
      <c r="AX380" s="14" t="s">
        <v>73</v>
      </c>
      <c r="AY380" s="168" t="s">
        <v>236</v>
      </c>
    </row>
    <row r="381" spans="2:65" s="12" customFormat="1" ht="11.25">
      <c r="B381" s="151"/>
      <c r="D381" s="147" t="s">
        <v>247</v>
      </c>
      <c r="E381" s="152" t="s">
        <v>1</v>
      </c>
      <c r="F381" s="153" t="s">
        <v>286</v>
      </c>
      <c r="H381" s="154">
        <v>10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65" s="14" customFormat="1" ht="11.25">
      <c r="B382" s="167"/>
      <c r="D382" s="147" t="s">
        <v>247</v>
      </c>
      <c r="E382" s="168" t="s">
        <v>1</v>
      </c>
      <c r="F382" s="169" t="s">
        <v>2107</v>
      </c>
      <c r="H382" s="168" t="s">
        <v>1</v>
      </c>
      <c r="I382" s="170"/>
      <c r="L382" s="167"/>
      <c r="M382" s="171"/>
      <c r="T382" s="172"/>
      <c r="AT382" s="168" t="s">
        <v>247</v>
      </c>
      <c r="AU382" s="168" t="s">
        <v>83</v>
      </c>
      <c r="AV382" s="14" t="s">
        <v>81</v>
      </c>
      <c r="AW382" s="14" t="s">
        <v>30</v>
      </c>
      <c r="AX382" s="14" t="s">
        <v>73</v>
      </c>
      <c r="AY382" s="168" t="s">
        <v>236</v>
      </c>
    </row>
    <row r="383" spans="2:65" s="12" customFormat="1" ht="11.25">
      <c r="B383" s="151"/>
      <c r="D383" s="147" t="s">
        <v>247</v>
      </c>
      <c r="E383" s="152" t="s">
        <v>1</v>
      </c>
      <c r="F383" s="153" t="s">
        <v>235</v>
      </c>
      <c r="H383" s="154">
        <v>5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65" s="15" customFormat="1" ht="11.25">
      <c r="B384" s="173"/>
      <c r="D384" s="147" t="s">
        <v>247</v>
      </c>
      <c r="E384" s="174" t="s">
        <v>1</v>
      </c>
      <c r="F384" s="175" t="s">
        <v>344</v>
      </c>
      <c r="H384" s="176">
        <v>35</v>
      </c>
      <c r="I384" s="177"/>
      <c r="L384" s="173"/>
      <c r="M384" s="178"/>
      <c r="T384" s="179"/>
      <c r="AT384" s="174" t="s">
        <v>247</v>
      </c>
      <c r="AU384" s="174" t="s">
        <v>83</v>
      </c>
      <c r="AV384" s="15" t="s">
        <v>258</v>
      </c>
      <c r="AW384" s="15" t="s">
        <v>30</v>
      </c>
      <c r="AX384" s="15" t="s">
        <v>81</v>
      </c>
      <c r="AY384" s="174" t="s">
        <v>236</v>
      </c>
    </row>
    <row r="385" spans="2:65" s="1" customFormat="1" ht="33" customHeight="1">
      <c r="B385" s="133"/>
      <c r="C385" s="180" t="s">
        <v>625</v>
      </c>
      <c r="D385" s="180" t="s">
        <v>333</v>
      </c>
      <c r="E385" s="181" t="s">
        <v>2117</v>
      </c>
      <c r="F385" s="182" t="s">
        <v>2118</v>
      </c>
      <c r="G385" s="183" t="s">
        <v>528</v>
      </c>
      <c r="H385" s="184">
        <v>36.75</v>
      </c>
      <c r="I385" s="185"/>
      <c r="J385" s="186">
        <f>ROUND(I385*H385,2)</f>
        <v>0</v>
      </c>
      <c r="K385" s="182" t="s">
        <v>1994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348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341</v>
      </c>
      <c r="BM385" s="145" t="s">
        <v>816</v>
      </c>
    </row>
    <row r="386" spans="2:65" s="1" customFormat="1" ht="19.5">
      <c r="B386" s="33"/>
      <c r="D386" s="147" t="s">
        <v>246</v>
      </c>
      <c r="F386" s="148" t="s">
        <v>2118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4" customFormat="1" ht="11.25">
      <c r="B387" s="167"/>
      <c r="D387" s="147" t="s">
        <v>247</v>
      </c>
      <c r="E387" s="168" t="s">
        <v>1</v>
      </c>
      <c r="F387" s="169" t="s">
        <v>2018</v>
      </c>
      <c r="H387" s="168" t="s">
        <v>1</v>
      </c>
      <c r="I387" s="170"/>
      <c r="L387" s="167"/>
      <c r="M387" s="171"/>
      <c r="T387" s="172"/>
      <c r="AT387" s="168" t="s">
        <v>247</v>
      </c>
      <c r="AU387" s="168" t="s">
        <v>83</v>
      </c>
      <c r="AV387" s="14" t="s">
        <v>81</v>
      </c>
      <c r="AW387" s="14" t="s">
        <v>30</v>
      </c>
      <c r="AX387" s="14" t="s">
        <v>73</v>
      </c>
      <c r="AY387" s="168" t="s">
        <v>236</v>
      </c>
    </row>
    <row r="388" spans="2:65" s="14" customFormat="1" ht="11.25">
      <c r="B388" s="167"/>
      <c r="D388" s="147" t="s">
        <v>247</v>
      </c>
      <c r="E388" s="168" t="s">
        <v>1</v>
      </c>
      <c r="F388" s="169" t="s">
        <v>2110</v>
      </c>
      <c r="H388" s="168" t="s">
        <v>1</v>
      </c>
      <c r="I388" s="170"/>
      <c r="L388" s="167"/>
      <c r="M388" s="171"/>
      <c r="T388" s="172"/>
      <c r="AT388" s="168" t="s">
        <v>247</v>
      </c>
      <c r="AU388" s="168" t="s">
        <v>83</v>
      </c>
      <c r="AV388" s="14" t="s">
        <v>81</v>
      </c>
      <c r="AW388" s="14" t="s">
        <v>30</v>
      </c>
      <c r="AX388" s="14" t="s">
        <v>73</v>
      </c>
      <c r="AY388" s="168" t="s">
        <v>236</v>
      </c>
    </row>
    <row r="389" spans="2:65" s="14" customFormat="1" ht="11.25">
      <c r="B389" s="167"/>
      <c r="D389" s="147" t="s">
        <v>247</v>
      </c>
      <c r="E389" s="168" t="s">
        <v>1</v>
      </c>
      <c r="F389" s="169" t="s">
        <v>2103</v>
      </c>
      <c r="H389" s="168" t="s">
        <v>1</v>
      </c>
      <c r="I389" s="170"/>
      <c r="L389" s="167"/>
      <c r="M389" s="171"/>
      <c r="T389" s="172"/>
      <c r="AT389" s="168" t="s">
        <v>247</v>
      </c>
      <c r="AU389" s="168" t="s">
        <v>83</v>
      </c>
      <c r="AV389" s="14" t="s">
        <v>81</v>
      </c>
      <c r="AW389" s="14" t="s">
        <v>30</v>
      </c>
      <c r="AX389" s="14" t="s">
        <v>73</v>
      </c>
      <c r="AY389" s="168" t="s">
        <v>236</v>
      </c>
    </row>
    <row r="390" spans="2:65" s="12" customFormat="1" ht="11.25">
      <c r="B390" s="151"/>
      <c r="D390" s="147" t="s">
        <v>247</v>
      </c>
      <c r="E390" s="152" t="s">
        <v>1</v>
      </c>
      <c r="F390" s="153" t="s">
        <v>2111</v>
      </c>
      <c r="H390" s="154">
        <v>5.25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4" customFormat="1" ht="11.25">
      <c r="B391" s="167"/>
      <c r="D391" s="147" t="s">
        <v>247</v>
      </c>
      <c r="E391" s="168" t="s">
        <v>1</v>
      </c>
      <c r="F391" s="169" t="s">
        <v>2116</v>
      </c>
      <c r="H391" s="168" t="s">
        <v>1</v>
      </c>
      <c r="I391" s="170"/>
      <c r="L391" s="167"/>
      <c r="M391" s="171"/>
      <c r="T391" s="172"/>
      <c r="AT391" s="168" t="s">
        <v>247</v>
      </c>
      <c r="AU391" s="168" t="s">
        <v>83</v>
      </c>
      <c r="AV391" s="14" t="s">
        <v>81</v>
      </c>
      <c r="AW391" s="14" t="s">
        <v>30</v>
      </c>
      <c r="AX391" s="14" t="s">
        <v>73</v>
      </c>
      <c r="AY391" s="168" t="s">
        <v>236</v>
      </c>
    </row>
    <row r="392" spans="2:65" s="12" customFormat="1" ht="11.25">
      <c r="B392" s="151"/>
      <c r="D392" s="147" t="s">
        <v>247</v>
      </c>
      <c r="E392" s="152" t="s">
        <v>1</v>
      </c>
      <c r="F392" s="153" t="s">
        <v>2119</v>
      </c>
      <c r="H392" s="154">
        <v>15.75</v>
      </c>
      <c r="I392" s="155"/>
      <c r="L392" s="151"/>
      <c r="M392" s="156"/>
      <c r="T392" s="157"/>
      <c r="AT392" s="152" t="s">
        <v>247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236</v>
      </c>
    </row>
    <row r="393" spans="2:65" s="14" customFormat="1" ht="11.25">
      <c r="B393" s="167"/>
      <c r="D393" s="147" t="s">
        <v>247</v>
      </c>
      <c r="E393" s="168" t="s">
        <v>1</v>
      </c>
      <c r="F393" s="169" t="s">
        <v>2106</v>
      </c>
      <c r="H393" s="168" t="s">
        <v>1</v>
      </c>
      <c r="I393" s="170"/>
      <c r="L393" s="167"/>
      <c r="M393" s="171"/>
      <c r="T393" s="172"/>
      <c r="AT393" s="168" t="s">
        <v>247</v>
      </c>
      <c r="AU393" s="168" t="s">
        <v>83</v>
      </c>
      <c r="AV393" s="14" t="s">
        <v>81</v>
      </c>
      <c r="AW393" s="14" t="s">
        <v>30</v>
      </c>
      <c r="AX393" s="14" t="s">
        <v>73</v>
      </c>
      <c r="AY393" s="168" t="s">
        <v>236</v>
      </c>
    </row>
    <row r="394" spans="2:65" s="12" customFormat="1" ht="11.25">
      <c r="B394" s="151"/>
      <c r="D394" s="147" t="s">
        <v>247</v>
      </c>
      <c r="E394" s="152" t="s">
        <v>1</v>
      </c>
      <c r="F394" s="153" t="s">
        <v>2113</v>
      </c>
      <c r="H394" s="154">
        <v>10.5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4" customFormat="1" ht="11.25">
      <c r="B395" s="167"/>
      <c r="D395" s="147" t="s">
        <v>247</v>
      </c>
      <c r="E395" s="168" t="s">
        <v>1</v>
      </c>
      <c r="F395" s="169" t="s">
        <v>2107</v>
      </c>
      <c r="H395" s="168" t="s">
        <v>1</v>
      </c>
      <c r="I395" s="170"/>
      <c r="L395" s="167"/>
      <c r="M395" s="171"/>
      <c r="T395" s="172"/>
      <c r="AT395" s="168" t="s">
        <v>247</v>
      </c>
      <c r="AU395" s="168" t="s">
        <v>83</v>
      </c>
      <c r="AV395" s="14" t="s">
        <v>81</v>
      </c>
      <c r="AW395" s="14" t="s">
        <v>30</v>
      </c>
      <c r="AX395" s="14" t="s">
        <v>73</v>
      </c>
      <c r="AY395" s="168" t="s">
        <v>236</v>
      </c>
    </row>
    <row r="396" spans="2:65" s="12" customFormat="1" ht="11.25">
      <c r="B396" s="151"/>
      <c r="D396" s="147" t="s">
        <v>247</v>
      </c>
      <c r="E396" s="152" t="s">
        <v>1</v>
      </c>
      <c r="F396" s="153" t="s">
        <v>2111</v>
      </c>
      <c r="H396" s="154">
        <v>5.25</v>
      </c>
      <c r="I396" s="155"/>
      <c r="L396" s="151"/>
      <c r="M396" s="156"/>
      <c r="T396" s="157"/>
      <c r="AT396" s="152" t="s">
        <v>247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236</v>
      </c>
    </row>
    <row r="397" spans="2:65" s="15" customFormat="1" ht="11.25">
      <c r="B397" s="173"/>
      <c r="D397" s="147" t="s">
        <v>247</v>
      </c>
      <c r="E397" s="174" t="s">
        <v>1</v>
      </c>
      <c r="F397" s="175" t="s">
        <v>344</v>
      </c>
      <c r="H397" s="176">
        <v>36.75</v>
      </c>
      <c r="I397" s="177"/>
      <c r="L397" s="173"/>
      <c r="M397" s="178"/>
      <c r="T397" s="179"/>
      <c r="AT397" s="174" t="s">
        <v>247</v>
      </c>
      <c r="AU397" s="174" t="s">
        <v>83</v>
      </c>
      <c r="AV397" s="15" t="s">
        <v>258</v>
      </c>
      <c r="AW397" s="15" t="s">
        <v>30</v>
      </c>
      <c r="AX397" s="15" t="s">
        <v>81</v>
      </c>
      <c r="AY397" s="174" t="s">
        <v>236</v>
      </c>
    </row>
    <row r="398" spans="2:65" s="1" customFormat="1" ht="49.15" customHeight="1">
      <c r="B398" s="133"/>
      <c r="C398" s="134" t="s">
        <v>630</v>
      </c>
      <c r="D398" s="134" t="s">
        <v>239</v>
      </c>
      <c r="E398" s="135" t="s">
        <v>2120</v>
      </c>
      <c r="F398" s="136" t="s">
        <v>2121</v>
      </c>
      <c r="G398" s="137" t="s">
        <v>528</v>
      </c>
      <c r="H398" s="138">
        <v>75</v>
      </c>
      <c r="I398" s="139"/>
      <c r="J398" s="140">
        <f>ROUND(I398*H398,2)</f>
        <v>0</v>
      </c>
      <c r="K398" s="136" t="s">
        <v>243</v>
      </c>
      <c r="L398" s="33"/>
      <c r="M398" s="141" t="s">
        <v>1</v>
      </c>
      <c r="N398" s="142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341</v>
      </c>
      <c r="AT398" s="145" t="s">
        <v>239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341</v>
      </c>
      <c r="BM398" s="145" t="s">
        <v>828</v>
      </c>
    </row>
    <row r="399" spans="2:65" s="1" customFormat="1" ht="29.25">
      <c r="B399" s="33"/>
      <c r="D399" s="147" t="s">
        <v>246</v>
      </c>
      <c r="F399" s="148" t="s">
        <v>2121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4" customFormat="1" ht="11.25">
      <c r="B400" s="167"/>
      <c r="D400" s="147" t="s">
        <v>247</v>
      </c>
      <c r="E400" s="168" t="s">
        <v>1</v>
      </c>
      <c r="F400" s="169" t="s">
        <v>1999</v>
      </c>
      <c r="H400" s="168" t="s">
        <v>1</v>
      </c>
      <c r="I400" s="170"/>
      <c r="L400" s="167"/>
      <c r="M400" s="171"/>
      <c r="T400" s="172"/>
      <c r="AT400" s="168" t="s">
        <v>247</v>
      </c>
      <c r="AU400" s="168" t="s">
        <v>83</v>
      </c>
      <c r="AV400" s="14" t="s">
        <v>81</v>
      </c>
      <c r="AW400" s="14" t="s">
        <v>30</v>
      </c>
      <c r="AX400" s="14" t="s">
        <v>73</v>
      </c>
      <c r="AY400" s="168" t="s">
        <v>236</v>
      </c>
    </row>
    <row r="401" spans="2:65" s="14" customFormat="1" ht="11.25">
      <c r="B401" s="167"/>
      <c r="D401" s="147" t="s">
        <v>247</v>
      </c>
      <c r="E401" s="168" t="s">
        <v>1</v>
      </c>
      <c r="F401" s="169" t="s">
        <v>2122</v>
      </c>
      <c r="H401" s="168" t="s">
        <v>1</v>
      </c>
      <c r="I401" s="170"/>
      <c r="L401" s="167"/>
      <c r="M401" s="171"/>
      <c r="T401" s="172"/>
      <c r="AT401" s="168" t="s">
        <v>247</v>
      </c>
      <c r="AU401" s="168" t="s">
        <v>83</v>
      </c>
      <c r="AV401" s="14" t="s">
        <v>81</v>
      </c>
      <c r="AW401" s="14" t="s">
        <v>30</v>
      </c>
      <c r="AX401" s="14" t="s">
        <v>73</v>
      </c>
      <c r="AY401" s="168" t="s">
        <v>236</v>
      </c>
    </row>
    <row r="402" spans="2:65" s="12" customFormat="1" ht="11.25">
      <c r="B402" s="151"/>
      <c r="D402" s="147" t="s">
        <v>247</v>
      </c>
      <c r="E402" s="152" t="s">
        <v>1</v>
      </c>
      <c r="F402" s="153" t="s">
        <v>949</v>
      </c>
      <c r="H402" s="154">
        <v>75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65" s="15" customFormat="1" ht="11.25">
      <c r="B403" s="173"/>
      <c r="D403" s="147" t="s">
        <v>247</v>
      </c>
      <c r="E403" s="174" t="s">
        <v>1</v>
      </c>
      <c r="F403" s="175" t="s">
        <v>344</v>
      </c>
      <c r="H403" s="176">
        <v>75</v>
      </c>
      <c r="I403" s="177"/>
      <c r="L403" s="173"/>
      <c r="M403" s="178"/>
      <c r="T403" s="179"/>
      <c r="AT403" s="174" t="s">
        <v>247</v>
      </c>
      <c r="AU403" s="174" t="s">
        <v>83</v>
      </c>
      <c r="AV403" s="15" t="s">
        <v>258</v>
      </c>
      <c r="AW403" s="15" t="s">
        <v>30</v>
      </c>
      <c r="AX403" s="15" t="s">
        <v>81</v>
      </c>
      <c r="AY403" s="174" t="s">
        <v>236</v>
      </c>
    </row>
    <row r="404" spans="2:65" s="1" customFormat="1" ht="24.2" customHeight="1">
      <c r="B404" s="133"/>
      <c r="C404" s="180" t="s">
        <v>637</v>
      </c>
      <c r="D404" s="180" t="s">
        <v>333</v>
      </c>
      <c r="E404" s="181" t="s">
        <v>2123</v>
      </c>
      <c r="F404" s="182" t="s">
        <v>2124</v>
      </c>
      <c r="G404" s="183" t="s">
        <v>528</v>
      </c>
      <c r="H404" s="184">
        <v>78.75</v>
      </c>
      <c r="I404" s="185"/>
      <c r="J404" s="186">
        <f>ROUND(I404*H404,2)</f>
        <v>0</v>
      </c>
      <c r="K404" s="182" t="s">
        <v>1994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348</v>
      </c>
      <c r="AT404" s="145" t="s">
        <v>333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341</v>
      </c>
      <c r="BM404" s="145" t="s">
        <v>841</v>
      </c>
    </row>
    <row r="405" spans="2:65" s="1" customFormat="1" ht="19.5">
      <c r="B405" s="33"/>
      <c r="D405" s="147" t="s">
        <v>246</v>
      </c>
      <c r="F405" s="148" t="s">
        <v>2124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4" customFormat="1" ht="11.25">
      <c r="B406" s="167"/>
      <c r="D406" s="147" t="s">
        <v>247</v>
      </c>
      <c r="E406" s="168" t="s">
        <v>1</v>
      </c>
      <c r="F406" s="169" t="s">
        <v>1999</v>
      </c>
      <c r="H406" s="168" t="s">
        <v>1</v>
      </c>
      <c r="I406" s="170"/>
      <c r="L406" s="167"/>
      <c r="M406" s="171"/>
      <c r="T406" s="172"/>
      <c r="AT406" s="168" t="s">
        <v>247</v>
      </c>
      <c r="AU406" s="168" t="s">
        <v>83</v>
      </c>
      <c r="AV406" s="14" t="s">
        <v>81</v>
      </c>
      <c r="AW406" s="14" t="s">
        <v>30</v>
      </c>
      <c r="AX406" s="14" t="s">
        <v>73</v>
      </c>
      <c r="AY406" s="168" t="s">
        <v>236</v>
      </c>
    </row>
    <row r="407" spans="2:65" s="14" customFormat="1" ht="11.25">
      <c r="B407" s="167"/>
      <c r="D407" s="147" t="s">
        <v>247</v>
      </c>
      <c r="E407" s="168" t="s">
        <v>1</v>
      </c>
      <c r="F407" s="169" t="s">
        <v>2125</v>
      </c>
      <c r="H407" s="168" t="s">
        <v>1</v>
      </c>
      <c r="I407" s="170"/>
      <c r="L407" s="167"/>
      <c r="M407" s="171"/>
      <c r="T407" s="172"/>
      <c r="AT407" s="168" t="s">
        <v>247</v>
      </c>
      <c r="AU407" s="168" t="s">
        <v>83</v>
      </c>
      <c r="AV407" s="14" t="s">
        <v>81</v>
      </c>
      <c r="AW407" s="14" t="s">
        <v>30</v>
      </c>
      <c r="AX407" s="14" t="s">
        <v>73</v>
      </c>
      <c r="AY407" s="168" t="s">
        <v>236</v>
      </c>
    </row>
    <row r="408" spans="2:65" s="12" customFormat="1" ht="11.25">
      <c r="B408" s="151"/>
      <c r="D408" s="147" t="s">
        <v>247</v>
      </c>
      <c r="E408" s="152" t="s">
        <v>1</v>
      </c>
      <c r="F408" s="153" t="s">
        <v>2126</v>
      </c>
      <c r="H408" s="154">
        <v>78.75</v>
      </c>
      <c r="I408" s="155"/>
      <c r="L408" s="151"/>
      <c r="M408" s="156"/>
      <c r="T408" s="157"/>
      <c r="AT408" s="152" t="s">
        <v>247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236</v>
      </c>
    </row>
    <row r="409" spans="2:65" s="15" customFormat="1" ht="11.25">
      <c r="B409" s="173"/>
      <c r="D409" s="147" t="s">
        <v>247</v>
      </c>
      <c r="E409" s="174" t="s">
        <v>1</v>
      </c>
      <c r="F409" s="175" t="s">
        <v>344</v>
      </c>
      <c r="H409" s="176">
        <v>78.75</v>
      </c>
      <c r="I409" s="177"/>
      <c r="L409" s="173"/>
      <c r="M409" s="178"/>
      <c r="T409" s="179"/>
      <c r="AT409" s="174" t="s">
        <v>247</v>
      </c>
      <c r="AU409" s="174" t="s">
        <v>83</v>
      </c>
      <c r="AV409" s="15" t="s">
        <v>258</v>
      </c>
      <c r="AW409" s="15" t="s">
        <v>30</v>
      </c>
      <c r="AX409" s="15" t="s">
        <v>81</v>
      </c>
      <c r="AY409" s="174" t="s">
        <v>236</v>
      </c>
    </row>
    <row r="410" spans="2:65" s="1" customFormat="1" ht="49.15" customHeight="1">
      <c r="B410" s="133"/>
      <c r="C410" s="134" t="s">
        <v>643</v>
      </c>
      <c r="D410" s="134" t="s">
        <v>239</v>
      </c>
      <c r="E410" s="135" t="s">
        <v>2127</v>
      </c>
      <c r="F410" s="136" t="s">
        <v>2128</v>
      </c>
      <c r="G410" s="137" t="s">
        <v>528</v>
      </c>
      <c r="H410" s="138">
        <v>275</v>
      </c>
      <c r="I410" s="139"/>
      <c r="J410" s="140">
        <f>ROUND(I410*H410,2)</f>
        <v>0</v>
      </c>
      <c r="K410" s="136" t="s">
        <v>243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341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341</v>
      </c>
      <c r="BM410" s="145" t="s">
        <v>341</v>
      </c>
    </row>
    <row r="411" spans="2:65" s="1" customFormat="1" ht="29.25">
      <c r="B411" s="33"/>
      <c r="D411" s="147" t="s">
        <v>246</v>
      </c>
      <c r="F411" s="148" t="s">
        <v>2128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4" customFormat="1" ht="11.25">
      <c r="B412" s="167"/>
      <c r="D412" s="147" t="s">
        <v>247</v>
      </c>
      <c r="E412" s="168" t="s">
        <v>1</v>
      </c>
      <c r="F412" s="169" t="s">
        <v>1999</v>
      </c>
      <c r="H412" s="168" t="s">
        <v>1</v>
      </c>
      <c r="I412" s="170"/>
      <c r="L412" s="167"/>
      <c r="M412" s="171"/>
      <c r="T412" s="172"/>
      <c r="AT412" s="168" t="s">
        <v>247</v>
      </c>
      <c r="AU412" s="168" t="s">
        <v>83</v>
      </c>
      <c r="AV412" s="14" t="s">
        <v>81</v>
      </c>
      <c r="AW412" s="14" t="s">
        <v>30</v>
      </c>
      <c r="AX412" s="14" t="s">
        <v>73</v>
      </c>
      <c r="AY412" s="168" t="s">
        <v>236</v>
      </c>
    </row>
    <row r="413" spans="2:65" s="14" customFormat="1" ht="11.25">
      <c r="B413" s="167"/>
      <c r="D413" s="147" t="s">
        <v>247</v>
      </c>
      <c r="E413" s="168" t="s">
        <v>1</v>
      </c>
      <c r="F413" s="169" t="s">
        <v>2129</v>
      </c>
      <c r="H413" s="168" t="s">
        <v>1</v>
      </c>
      <c r="I413" s="170"/>
      <c r="L413" s="167"/>
      <c r="M413" s="171"/>
      <c r="T413" s="172"/>
      <c r="AT413" s="168" t="s">
        <v>247</v>
      </c>
      <c r="AU413" s="168" t="s">
        <v>83</v>
      </c>
      <c r="AV413" s="14" t="s">
        <v>81</v>
      </c>
      <c r="AW413" s="14" t="s">
        <v>30</v>
      </c>
      <c r="AX413" s="14" t="s">
        <v>73</v>
      </c>
      <c r="AY413" s="168" t="s">
        <v>236</v>
      </c>
    </row>
    <row r="414" spans="2:65" s="12" customFormat="1" ht="11.25">
      <c r="B414" s="151"/>
      <c r="D414" s="147" t="s">
        <v>247</v>
      </c>
      <c r="E414" s="152" t="s">
        <v>1</v>
      </c>
      <c r="F414" s="153" t="s">
        <v>2130</v>
      </c>
      <c r="H414" s="154">
        <v>275</v>
      </c>
      <c r="I414" s="155"/>
      <c r="L414" s="151"/>
      <c r="M414" s="156"/>
      <c r="T414" s="157"/>
      <c r="AT414" s="152" t="s">
        <v>247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236</v>
      </c>
    </row>
    <row r="415" spans="2:65" s="15" customFormat="1" ht="11.25">
      <c r="B415" s="173"/>
      <c r="D415" s="147" t="s">
        <v>247</v>
      </c>
      <c r="E415" s="174" t="s">
        <v>1</v>
      </c>
      <c r="F415" s="175" t="s">
        <v>344</v>
      </c>
      <c r="H415" s="176">
        <v>275</v>
      </c>
      <c r="I415" s="177"/>
      <c r="L415" s="173"/>
      <c r="M415" s="178"/>
      <c r="T415" s="179"/>
      <c r="AT415" s="174" t="s">
        <v>247</v>
      </c>
      <c r="AU415" s="174" t="s">
        <v>83</v>
      </c>
      <c r="AV415" s="15" t="s">
        <v>258</v>
      </c>
      <c r="AW415" s="15" t="s">
        <v>30</v>
      </c>
      <c r="AX415" s="15" t="s">
        <v>81</v>
      </c>
      <c r="AY415" s="174" t="s">
        <v>236</v>
      </c>
    </row>
    <row r="416" spans="2:65" s="1" customFormat="1" ht="24.2" customHeight="1">
      <c r="B416" s="133"/>
      <c r="C416" s="180" t="s">
        <v>649</v>
      </c>
      <c r="D416" s="180" t="s">
        <v>333</v>
      </c>
      <c r="E416" s="181" t="s">
        <v>2131</v>
      </c>
      <c r="F416" s="182" t="s">
        <v>2132</v>
      </c>
      <c r="G416" s="183" t="s">
        <v>528</v>
      </c>
      <c r="H416" s="184">
        <v>288.75</v>
      </c>
      <c r="I416" s="185"/>
      <c r="J416" s="186">
        <f>ROUND(I416*H416,2)</f>
        <v>0</v>
      </c>
      <c r="K416" s="182" t="s">
        <v>1994</v>
      </c>
      <c r="L416" s="187"/>
      <c r="M416" s="188" t="s">
        <v>1</v>
      </c>
      <c r="N416" s="189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348</v>
      </c>
      <c r="AT416" s="145" t="s">
        <v>333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341</v>
      </c>
      <c r="BM416" s="145" t="s">
        <v>868</v>
      </c>
    </row>
    <row r="417" spans="2:65" s="1" customFormat="1" ht="19.5">
      <c r="B417" s="33"/>
      <c r="D417" s="147" t="s">
        <v>246</v>
      </c>
      <c r="F417" s="148" t="s">
        <v>2132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4" customFormat="1" ht="11.25">
      <c r="B418" s="167"/>
      <c r="D418" s="147" t="s">
        <v>247</v>
      </c>
      <c r="E418" s="168" t="s">
        <v>1</v>
      </c>
      <c r="F418" s="169" t="s">
        <v>1999</v>
      </c>
      <c r="H418" s="168" t="s">
        <v>1</v>
      </c>
      <c r="I418" s="170"/>
      <c r="L418" s="167"/>
      <c r="M418" s="171"/>
      <c r="T418" s="172"/>
      <c r="AT418" s="168" t="s">
        <v>247</v>
      </c>
      <c r="AU418" s="168" t="s">
        <v>83</v>
      </c>
      <c r="AV418" s="14" t="s">
        <v>81</v>
      </c>
      <c r="AW418" s="14" t="s">
        <v>30</v>
      </c>
      <c r="AX418" s="14" t="s">
        <v>73</v>
      </c>
      <c r="AY418" s="168" t="s">
        <v>236</v>
      </c>
    </row>
    <row r="419" spans="2:65" s="14" customFormat="1" ht="11.25">
      <c r="B419" s="167"/>
      <c r="D419" s="147" t="s">
        <v>247</v>
      </c>
      <c r="E419" s="168" t="s">
        <v>1</v>
      </c>
      <c r="F419" s="169" t="s">
        <v>2133</v>
      </c>
      <c r="H419" s="168" t="s">
        <v>1</v>
      </c>
      <c r="I419" s="170"/>
      <c r="L419" s="167"/>
      <c r="M419" s="171"/>
      <c r="T419" s="172"/>
      <c r="AT419" s="168" t="s">
        <v>247</v>
      </c>
      <c r="AU419" s="168" t="s">
        <v>83</v>
      </c>
      <c r="AV419" s="14" t="s">
        <v>81</v>
      </c>
      <c r="AW419" s="14" t="s">
        <v>30</v>
      </c>
      <c r="AX419" s="14" t="s">
        <v>73</v>
      </c>
      <c r="AY419" s="168" t="s">
        <v>236</v>
      </c>
    </row>
    <row r="420" spans="2:65" s="12" customFormat="1" ht="11.25">
      <c r="B420" s="151"/>
      <c r="D420" s="147" t="s">
        <v>247</v>
      </c>
      <c r="E420" s="152" t="s">
        <v>1</v>
      </c>
      <c r="F420" s="153" t="s">
        <v>2134</v>
      </c>
      <c r="H420" s="154">
        <v>288.75</v>
      </c>
      <c r="I420" s="155"/>
      <c r="L420" s="151"/>
      <c r="M420" s="156"/>
      <c r="T420" s="157"/>
      <c r="AT420" s="152" t="s">
        <v>247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236</v>
      </c>
    </row>
    <row r="421" spans="2:65" s="15" customFormat="1" ht="11.25">
      <c r="B421" s="173"/>
      <c r="D421" s="147" t="s">
        <v>247</v>
      </c>
      <c r="E421" s="174" t="s">
        <v>1</v>
      </c>
      <c r="F421" s="175" t="s">
        <v>344</v>
      </c>
      <c r="H421" s="176">
        <v>288.75</v>
      </c>
      <c r="I421" s="177"/>
      <c r="L421" s="173"/>
      <c r="M421" s="178"/>
      <c r="T421" s="179"/>
      <c r="AT421" s="174" t="s">
        <v>247</v>
      </c>
      <c r="AU421" s="174" t="s">
        <v>83</v>
      </c>
      <c r="AV421" s="15" t="s">
        <v>258</v>
      </c>
      <c r="AW421" s="15" t="s">
        <v>30</v>
      </c>
      <c r="AX421" s="15" t="s">
        <v>81</v>
      </c>
      <c r="AY421" s="174" t="s">
        <v>236</v>
      </c>
    </row>
    <row r="422" spans="2:65" s="1" customFormat="1" ht="49.15" customHeight="1">
      <c r="B422" s="133"/>
      <c r="C422" s="134" t="s">
        <v>656</v>
      </c>
      <c r="D422" s="134" t="s">
        <v>239</v>
      </c>
      <c r="E422" s="135" t="s">
        <v>2135</v>
      </c>
      <c r="F422" s="136" t="s">
        <v>2136</v>
      </c>
      <c r="G422" s="137" t="s">
        <v>528</v>
      </c>
      <c r="H422" s="138">
        <v>100</v>
      </c>
      <c r="I422" s="139"/>
      <c r="J422" s="140">
        <f>ROUND(I422*H422,2)</f>
        <v>0</v>
      </c>
      <c r="K422" s="136" t="s">
        <v>243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341</v>
      </c>
      <c r="AT422" s="145" t="s">
        <v>239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341</v>
      </c>
      <c r="BM422" s="145" t="s">
        <v>879</v>
      </c>
    </row>
    <row r="423" spans="2:65" s="1" customFormat="1" ht="29.25">
      <c r="B423" s="33"/>
      <c r="D423" s="147" t="s">
        <v>246</v>
      </c>
      <c r="F423" s="148" t="s">
        <v>2136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4" customFormat="1" ht="11.25">
      <c r="B424" s="167"/>
      <c r="D424" s="147" t="s">
        <v>247</v>
      </c>
      <c r="E424" s="168" t="s">
        <v>1</v>
      </c>
      <c r="F424" s="169" t="s">
        <v>1999</v>
      </c>
      <c r="H424" s="168" t="s">
        <v>1</v>
      </c>
      <c r="I424" s="170"/>
      <c r="L424" s="167"/>
      <c r="M424" s="171"/>
      <c r="T424" s="172"/>
      <c r="AT424" s="168" t="s">
        <v>247</v>
      </c>
      <c r="AU424" s="168" t="s">
        <v>83</v>
      </c>
      <c r="AV424" s="14" t="s">
        <v>81</v>
      </c>
      <c r="AW424" s="14" t="s">
        <v>30</v>
      </c>
      <c r="AX424" s="14" t="s">
        <v>73</v>
      </c>
      <c r="AY424" s="168" t="s">
        <v>236</v>
      </c>
    </row>
    <row r="425" spans="2:65" s="14" customFormat="1" ht="11.25">
      <c r="B425" s="167"/>
      <c r="D425" s="147" t="s">
        <v>247</v>
      </c>
      <c r="E425" s="168" t="s">
        <v>1</v>
      </c>
      <c r="F425" s="169" t="s">
        <v>2137</v>
      </c>
      <c r="H425" s="168" t="s">
        <v>1</v>
      </c>
      <c r="I425" s="170"/>
      <c r="L425" s="167"/>
      <c r="M425" s="171"/>
      <c r="T425" s="172"/>
      <c r="AT425" s="168" t="s">
        <v>247</v>
      </c>
      <c r="AU425" s="168" t="s">
        <v>83</v>
      </c>
      <c r="AV425" s="14" t="s">
        <v>81</v>
      </c>
      <c r="AW425" s="14" t="s">
        <v>30</v>
      </c>
      <c r="AX425" s="14" t="s">
        <v>73</v>
      </c>
      <c r="AY425" s="168" t="s">
        <v>236</v>
      </c>
    </row>
    <row r="426" spans="2:65" s="12" customFormat="1" ht="11.25">
      <c r="B426" s="151"/>
      <c r="D426" s="147" t="s">
        <v>247</v>
      </c>
      <c r="E426" s="152" t="s">
        <v>1</v>
      </c>
      <c r="F426" s="153" t="s">
        <v>2138</v>
      </c>
      <c r="H426" s="154">
        <v>100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5" customFormat="1" ht="11.25">
      <c r="B427" s="173"/>
      <c r="D427" s="147" t="s">
        <v>247</v>
      </c>
      <c r="E427" s="174" t="s">
        <v>1</v>
      </c>
      <c r="F427" s="175" t="s">
        <v>344</v>
      </c>
      <c r="H427" s="176">
        <v>100</v>
      </c>
      <c r="I427" s="177"/>
      <c r="L427" s="173"/>
      <c r="M427" s="178"/>
      <c r="T427" s="179"/>
      <c r="AT427" s="174" t="s">
        <v>247</v>
      </c>
      <c r="AU427" s="174" t="s">
        <v>83</v>
      </c>
      <c r="AV427" s="15" t="s">
        <v>258</v>
      </c>
      <c r="AW427" s="15" t="s">
        <v>30</v>
      </c>
      <c r="AX427" s="15" t="s">
        <v>81</v>
      </c>
      <c r="AY427" s="174" t="s">
        <v>236</v>
      </c>
    </row>
    <row r="428" spans="2:65" s="1" customFormat="1" ht="24.2" customHeight="1">
      <c r="B428" s="133"/>
      <c r="C428" s="180" t="s">
        <v>662</v>
      </c>
      <c r="D428" s="180" t="s">
        <v>333</v>
      </c>
      <c r="E428" s="181" t="s">
        <v>2139</v>
      </c>
      <c r="F428" s="182" t="s">
        <v>2140</v>
      </c>
      <c r="G428" s="183" t="s">
        <v>528</v>
      </c>
      <c r="H428" s="184">
        <v>105</v>
      </c>
      <c r="I428" s="185"/>
      <c r="J428" s="186">
        <f>ROUND(I428*H428,2)</f>
        <v>0</v>
      </c>
      <c r="K428" s="182" t="s">
        <v>1994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348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341</v>
      </c>
      <c r="BM428" s="145" t="s">
        <v>893</v>
      </c>
    </row>
    <row r="429" spans="2:65" s="1" customFormat="1" ht="19.5">
      <c r="B429" s="33"/>
      <c r="D429" s="147" t="s">
        <v>246</v>
      </c>
      <c r="F429" s="148" t="s">
        <v>2140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4" customFormat="1" ht="11.25">
      <c r="B430" s="167"/>
      <c r="D430" s="147" t="s">
        <v>247</v>
      </c>
      <c r="E430" s="168" t="s">
        <v>1</v>
      </c>
      <c r="F430" s="169" t="s">
        <v>1999</v>
      </c>
      <c r="H430" s="168" t="s">
        <v>1</v>
      </c>
      <c r="I430" s="170"/>
      <c r="L430" s="167"/>
      <c r="M430" s="171"/>
      <c r="T430" s="172"/>
      <c r="AT430" s="168" t="s">
        <v>247</v>
      </c>
      <c r="AU430" s="168" t="s">
        <v>83</v>
      </c>
      <c r="AV430" s="14" t="s">
        <v>81</v>
      </c>
      <c r="AW430" s="14" t="s">
        <v>30</v>
      </c>
      <c r="AX430" s="14" t="s">
        <v>73</v>
      </c>
      <c r="AY430" s="168" t="s">
        <v>236</v>
      </c>
    </row>
    <row r="431" spans="2:65" s="14" customFormat="1" ht="11.25">
      <c r="B431" s="167"/>
      <c r="D431" s="147" t="s">
        <v>247</v>
      </c>
      <c r="E431" s="168" t="s">
        <v>1</v>
      </c>
      <c r="F431" s="169" t="s">
        <v>2141</v>
      </c>
      <c r="H431" s="168" t="s">
        <v>1</v>
      </c>
      <c r="I431" s="170"/>
      <c r="L431" s="167"/>
      <c r="M431" s="171"/>
      <c r="T431" s="172"/>
      <c r="AT431" s="168" t="s">
        <v>247</v>
      </c>
      <c r="AU431" s="168" t="s">
        <v>83</v>
      </c>
      <c r="AV431" s="14" t="s">
        <v>81</v>
      </c>
      <c r="AW431" s="14" t="s">
        <v>30</v>
      </c>
      <c r="AX431" s="14" t="s">
        <v>73</v>
      </c>
      <c r="AY431" s="168" t="s">
        <v>236</v>
      </c>
    </row>
    <row r="432" spans="2:65" s="12" customFormat="1" ht="11.25">
      <c r="B432" s="151"/>
      <c r="D432" s="147" t="s">
        <v>247</v>
      </c>
      <c r="E432" s="152" t="s">
        <v>1</v>
      </c>
      <c r="F432" s="153" t="s">
        <v>2142</v>
      </c>
      <c r="H432" s="154">
        <v>105</v>
      </c>
      <c r="I432" s="155"/>
      <c r="L432" s="151"/>
      <c r="M432" s="156"/>
      <c r="T432" s="157"/>
      <c r="AT432" s="152" t="s">
        <v>247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236</v>
      </c>
    </row>
    <row r="433" spans="2:65" s="15" customFormat="1" ht="11.25">
      <c r="B433" s="173"/>
      <c r="D433" s="147" t="s">
        <v>247</v>
      </c>
      <c r="E433" s="174" t="s">
        <v>1</v>
      </c>
      <c r="F433" s="175" t="s">
        <v>344</v>
      </c>
      <c r="H433" s="176">
        <v>105</v>
      </c>
      <c r="I433" s="177"/>
      <c r="L433" s="173"/>
      <c r="M433" s="178"/>
      <c r="T433" s="179"/>
      <c r="AT433" s="174" t="s">
        <v>247</v>
      </c>
      <c r="AU433" s="174" t="s">
        <v>83</v>
      </c>
      <c r="AV433" s="15" t="s">
        <v>258</v>
      </c>
      <c r="AW433" s="15" t="s">
        <v>30</v>
      </c>
      <c r="AX433" s="15" t="s">
        <v>81</v>
      </c>
      <c r="AY433" s="174" t="s">
        <v>236</v>
      </c>
    </row>
    <row r="434" spans="2:65" s="1" customFormat="1" ht="37.9" customHeight="1">
      <c r="B434" s="133"/>
      <c r="C434" s="134" t="s">
        <v>669</v>
      </c>
      <c r="D434" s="134" t="s">
        <v>239</v>
      </c>
      <c r="E434" s="135" t="s">
        <v>2143</v>
      </c>
      <c r="F434" s="136" t="s">
        <v>2144</v>
      </c>
      <c r="G434" s="137" t="s">
        <v>528</v>
      </c>
      <c r="H434" s="138">
        <v>123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341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341</v>
      </c>
      <c r="BM434" s="145" t="s">
        <v>928</v>
      </c>
    </row>
    <row r="435" spans="2:65" s="1" customFormat="1" ht="19.5">
      <c r="B435" s="33"/>
      <c r="D435" s="147" t="s">
        <v>246</v>
      </c>
      <c r="F435" s="148" t="s">
        <v>2144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4" customFormat="1" ht="11.25">
      <c r="B436" s="167"/>
      <c r="D436" s="147" t="s">
        <v>247</v>
      </c>
      <c r="E436" s="168" t="s">
        <v>1</v>
      </c>
      <c r="F436" s="169" t="s">
        <v>1983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4" customFormat="1" ht="11.25">
      <c r="B437" s="167"/>
      <c r="D437" s="147" t="s">
        <v>247</v>
      </c>
      <c r="E437" s="168" t="s">
        <v>1</v>
      </c>
      <c r="F437" s="169" t="s">
        <v>2145</v>
      </c>
      <c r="H437" s="168" t="s">
        <v>1</v>
      </c>
      <c r="I437" s="170"/>
      <c r="L437" s="167"/>
      <c r="M437" s="171"/>
      <c r="T437" s="172"/>
      <c r="AT437" s="168" t="s">
        <v>247</v>
      </c>
      <c r="AU437" s="168" t="s">
        <v>83</v>
      </c>
      <c r="AV437" s="14" t="s">
        <v>81</v>
      </c>
      <c r="AW437" s="14" t="s">
        <v>30</v>
      </c>
      <c r="AX437" s="14" t="s">
        <v>73</v>
      </c>
      <c r="AY437" s="168" t="s">
        <v>236</v>
      </c>
    </row>
    <row r="438" spans="2:65" s="12" customFormat="1" ht="11.25">
      <c r="B438" s="151"/>
      <c r="D438" s="147" t="s">
        <v>247</v>
      </c>
      <c r="E438" s="152" t="s">
        <v>1</v>
      </c>
      <c r="F438" s="153" t="s">
        <v>2146</v>
      </c>
      <c r="H438" s="154">
        <v>105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236</v>
      </c>
    </row>
    <row r="439" spans="2:65" s="14" customFormat="1" ht="11.25">
      <c r="B439" s="167"/>
      <c r="D439" s="147" t="s">
        <v>247</v>
      </c>
      <c r="E439" s="168" t="s">
        <v>1</v>
      </c>
      <c r="F439" s="169" t="s">
        <v>2147</v>
      </c>
      <c r="H439" s="168" t="s">
        <v>1</v>
      </c>
      <c r="I439" s="170"/>
      <c r="L439" s="167"/>
      <c r="M439" s="171"/>
      <c r="T439" s="172"/>
      <c r="AT439" s="168" t="s">
        <v>247</v>
      </c>
      <c r="AU439" s="168" t="s">
        <v>83</v>
      </c>
      <c r="AV439" s="14" t="s">
        <v>81</v>
      </c>
      <c r="AW439" s="14" t="s">
        <v>30</v>
      </c>
      <c r="AX439" s="14" t="s">
        <v>73</v>
      </c>
      <c r="AY439" s="168" t="s">
        <v>236</v>
      </c>
    </row>
    <row r="440" spans="2:65" s="12" customFormat="1" ht="11.25">
      <c r="B440" s="151"/>
      <c r="D440" s="147" t="s">
        <v>247</v>
      </c>
      <c r="E440" s="152" t="s">
        <v>1</v>
      </c>
      <c r="F440" s="153" t="s">
        <v>328</v>
      </c>
      <c r="H440" s="154">
        <v>18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65" s="15" customFormat="1" ht="11.25">
      <c r="B441" s="173"/>
      <c r="D441" s="147" t="s">
        <v>247</v>
      </c>
      <c r="E441" s="174" t="s">
        <v>1</v>
      </c>
      <c r="F441" s="175" t="s">
        <v>344</v>
      </c>
      <c r="H441" s="176">
        <v>123</v>
      </c>
      <c r="I441" s="177"/>
      <c r="L441" s="173"/>
      <c r="M441" s="178"/>
      <c r="T441" s="179"/>
      <c r="AT441" s="174" t="s">
        <v>247</v>
      </c>
      <c r="AU441" s="174" t="s">
        <v>83</v>
      </c>
      <c r="AV441" s="15" t="s">
        <v>258</v>
      </c>
      <c r="AW441" s="15" t="s">
        <v>30</v>
      </c>
      <c r="AX441" s="15" t="s">
        <v>81</v>
      </c>
      <c r="AY441" s="174" t="s">
        <v>236</v>
      </c>
    </row>
    <row r="442" spans="2:65" s="1" customFormat="1" ht="49.15" customHeight="1">
      <c r="B442" s="133"/>
      <c r="C442" s="134" t="s">
        <v>675</v>
      </c>
      <c r="D442" s="134" t="s">
        <v>239</v>
      </c>
      <c r="E442" s="135" t="s">
        <v>2148</v>
      </c>
      <c r="F442" s="136" t="s">
        <v>2149</v>
      </c>
      <c r="G442" s="137" t="s">
        <v>528</v>
      </c>
      <c r="H442" s="138">
        <v>295</v>
      </c>
      <c r="I442" s="139"/>
      <c r="J442" s="140">
        <f>ROUND(I442*H442,2)</f>
        <v>0</v>
      </c>
      <c r="K442" s="136" t="s">
        <v>243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341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341</v>
      </c>
      <c r="BM442" s="145" t="s">
        <v>943</v>
      </c>
    </row>
    <row r="443" spans="2:65" s="1" customFormat="1" ht="29.25">
      <c r="B443" s="33"/>
      <c r="D443" s="147" t="s">
        <v>246</v>
      </c>
      <c r="F443" s="148" t="s">
        <v>2149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4" customFormat="1" ht="11.25">
      <c r="B444" s="167"/>
      <c r="D444" s="147" t="s">
        <v>247</v>
      </c>
      <c r="E444" s="168" t="s">
        <v>1</v>
      </c>
      <c r="F444" s="169" t="s">
        <v>1983</v>
      </c>
      <c r="H444" s="168" t="s">
        <v>1</v>
      </c>
      <c r="I444" s="170"/>
      <c r="L444" s="167"/>
      <c r="M444" s="171"/>
      <c r="T444" s="172"/>
      <c r="AT444" s="168" t="s">
        <v>247</v>
      </c>
      <c r="AU444" s="168" t="s">
        <v>83</v>
      </c>
      <c r="AV444" s="14" t="s">
        <v>81</v>
      </c>
      <c r="AW444" s="14" t="s">
        <v>30</v>
      </c>
      <c r="AX444" s="14" t="s">
        <v>73</v>
      </c>
      <c r="AY444" s="168" t="s">
        <v>236</v>
      </c>
    </row>
    <row r="445" spans="2:65" s="14" customFormat="1" ht="11.25">
      <c r="B445" s="167"/>
      <c r="D445" s="147" t="s">
        <v>247</v>
      </c>
      <c r="E445" s="168" t="s">
        <v>1</v>
      </c>
      <c r="F445" s="169" t="s">
        <v>2150</v>
      </c>
      <c r="H445" s="168" t="s">
        <v>1</v>
      </c>
      <c r="I445" s="170"/>
      <c r="L445" s="167"/>
      <c r="M445" s="171"/>
      <c r="T445" s="172"/>
      <c r="AT445" s="168" t="s">
        <v>247</v>
      </c>
      <c r="AU445" s="168" t="s">
        <v>83</v>
      </c>
      <c r="AV445" s="14" t="s">
        <v>81</v>
      </c>
      <c r="AW445" s="14" t="s">
        <v>30</v>
      </c>
      <c r="AX445" s="14" t="s">
        <v>73</v>
      </c>
      <c r="AY445" s="168" t="s">
        <v>236</v>
      </c>
    </row>
    <row r="446" spans="2:65" s="12" customFormat="1" ht="11.25">
      <c r="B446" s="151"/>
      <c r="D446" s="147" t="s">
        <v>247</v>
      </c>
      <c r="E446" s="152" t="s">
        <v>1</v>
      </c>
      <c r="F446" s="153" t="s">
        <v>2151</v>
      </c>
      <c r="H446" s="154">
        <v>295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65" s="15" customFormat="1" ht="11.25">
      <c r="B447" s="173"/>
      <c r="D447" s="147" t="s">
        <v>247</v>
      </c>
      <c r="E447" s="174" t="s">
        <v>1</v>
      </c>
      <c r="F447" s="175" t="s">
        <v>344</v>
      </c>
      <c r="H447" s="176">
        <v>295</v>
      </c>
      <c r="I447" s="177"/>
      <c r="L447" s="173"/>
      <c r="M447" s="178"/>
      <c r="T447" s="179"/>
      <c r="AT447" s="174" t="s">
        <v>247</v>
      </c>
      <c r="AU447" s="174" t="s">
        <v>83</v>
      </c>
      <c r="AV447" s="15" t="s">
        <v>258</v>
      </c>
      <c r="AW447" s="15" t="s">
        <v>30</v>
      </c>
      <c r="AX447" s="15" t="s">
        <v>81</v>
      </c>
      <c r="AY447" s="174" t="s">
        <v>236</v>
      </c>
    </row>
    <row r="448" spans="2:65" s="1" customFormat="1" ht="49.15" customHeight="1">
      <c r="B448" s="133"/>
      <c r="C448" s="134" t="s">
        <v>682</v>
      </c>
      <c r="D448" s="134" t="s">
        <v>239</v>
      </c>
      <c r="E448" s="135" t="s">
        <v>2152</v>
      </c>
      <c r="F448" s="136" t="s">
        <v>2153</v>
      </c>
      <c r="G448" s="137" t="s">
        <v>528</v>
      </c>
      <c r="H448" s="138">
        <v>110</v>
      </c>
      <c r="I448" s="139"/>
      <c r="J448" s="140">
        <f>ROUND(I448*H448,2)</f>
        <v>0</v>
      </c>
      <c r="K448" s="136" t="s">
        <v>243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341</v>
      </c>
      <c r="AT448" s="145" t="s">
        <v>239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341</v>
      </c>
      <c r="BM448" s="145" t="s">
        <v>955</v>
      </c>
    </row>
    <row r="449" spans="2:65" s="1" customFormat="1" ht="29.25">
      <c r="B449" s="33"/>
      <c r="D449" s="147" t="s">
        <v>246</v>
      </c>
      <c r="F449" s="148" t="s">
        <v>2153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4" customFormat="1" ht="11.25">
      <c r="B450" s="167"/>
      <c r="D450" s="147" t="s">
        <v>247</v>
      </c>
      <c r="E450" s="168" t="s">
        <v>1</v>
      </c>
      <c r="F450" s="169" t="s">
        <v>1983</v>
      </c>
      <c r="H450" s="168" t="s">
        <v>1</v>
      </c>
      <c r="I450" s="170"/>
      <c r="L450" s="167"/>
      <c r="M450" s="171"/>
      <c r="T450" s="172"/>
      <c r="AT450" s="168" t="s">
        <v>247</v>
      </c>
      <c r="AU450" s="168" t="s">
        <v>83</v>
      </c>
      <c r="AV450" s="14" t="s">
        <v>81</v>
      </c>
      <c r="AW450" s="14" t="s">
        <v>30</v>
      </c>
      <c r="AX450" s="14" t="s">
        <v>73</v>
      </c>
      <c r="AY450" s="168" t="s">
        <v>236</v>
      </c>
    </row>
    <row r="451" spans="2:65" s="14" customFormat="1" ht="11.25">
      <c r="B451" s="167"/>
      <c r="D451" s="147" t="s">
        <v>247</v>
      </c>
      <c r="E451" s="168" t="s">
        <v>1</v>
      </c>
      <c r="F451" s="169" t="s">
        <v>2154</v>
      </c>
      <c r="H451" s="168" t="s">
        <v>1</v>
      </c>
      <c r="I451" s="170"/>
      <c r="L451" s="167"/>
      <c r="M451" s="171"/>
      <c r="T451" s="172"/>
      <c r="AT451" s="168" t="s">
        <v>247</v>
      </c>
      <c r="AU451" s="168" t="s">
        <v>83</v>
      </c>
      <c r="AV451" s="14" t="s">
        <v>81</v>
      </c>
      <c r="AW451" s="14" t="s">
        <v>30</v>
      </c>
      <c r="AX451" s="14" t="s">
        <v>73</v>
      </c>
      <c r="AY451" s="168" t="s">
        <v>236</v>
      </c>
    </row>
    <row r="452" spans="2:65" s="12" customFormat="1" ht="11.25">
      <c r="B452" s="151"/>
      <c r="D452" s="147" t="s">
        <v>247</v>
      </c>
      <c r="E452" s="152" t="s">
        <v>1</v>
      </c>
      <c r="F452" s="153" t="s">
        <v>2095</v>
      </c>
      <c r="H452" s="154">
        <v>110</v>
      </c>
      <c r="I452" s="155"/>
      <c r="L452" s="151"/>
      <c r="M452" s="156"/>
      <c r="T452" s="157"/>
      <c r="AT452" s="152" t="s">
        <v>247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236</v>
      </c>
    </row>
    <row r="453" spans="2:65" s="15" customFormat="1" ht="11.25">
      <c r="B453" s="173"/>
      <c r="D453" s="147" t="s">
        <v>247</v>
      </c>
      <c r="E453" s="174" t="s">
        <v>1</v>
      </c>
      <c r="F453" s="175" t="s">
        <v>344</v>
      </c>
      <c r="H453" s="176">
        <v>110</v>
      </c>
      <c r="I453" s="177"/>
      <c r="L453" s="173"/>
      <c r="M453" s="178"/>
      <c r="T453" s="179"/>
      <c r="AT453" s="174" t="s">
        <v>247</v>
      </c>
      <c r="AU453" s="174" t="s">
        <v>83</v>
      </c>
      <c r="AV453" s="15" t="s">
        <v>258</v>
      </c>
      <c r="AW453" s="15" t="s">
        <v>30</v>
      </c>
      <c r="AX453" s="15" t="s">
        <v>81</v>
      </c>
      <c r="AY453" s="174" t="s">
        <v>236</v>
      </c>
    </row>
    <row r="454" spans="2:65" s="11" customFormat="1" ht="22.9" customHeight="1">
      <c r="B454" s="121"/>
      <c r="D454" s="122" t="s">
        <v>72</v>
      </c>
      <c r="E454" s="131" t="s">
        <v>335</v>
      </c>
      <c r="F454" s="131" t="s">
        <v>336</v>
      </c>
      <c r="I454" s="124"/>
      <c r="J454" s="132">
        <f>BK454</f>
        <v>0</v>
      </c>
      <c r="L454" s="121"/>
      <c r="M454" s="126"/>
      <c r="P454" s="127">
        <f>SUM(P455:P1041)</f>
        <v>0</v>
      </c>
      <c r="R454" s="127">
        <f>SUM(R455:R1041)</f>
        <v>0</v>
      </c>
      <c r="T454" s="128">
        <f>SUM(T455:T1041)</f>
        <v>0</v>
      </c>
      <c r="AR454" s="122" t="s">
        <v>253</v>
      </c>
      <c r="AT454" s="129" t="s">
        <v>72</v>
      </c>
      <c r="AU454" s="129" t="s">
        <v>81</v>
      </c>
      <c r="AY454" s="122" t="s">
        <v>236</v>
      </c>
      <c r="BK454" s="130">
        <f>SUM(BK455:BK1041)</f>
        <v>0</v>
      </c>
    </row>
    <row r="455" spans="2:65" s="1" customFormat="1" ht="76.349999999999994" customHeight="1">
      <c r="B455" s="133"/>
      <c r="C455" s="134" t="s">
        <v>689</v>
      </c>
      <c r="D455" s="134" t="s">
        <v>239</v>
      </c>
      <c r="E455" s="135" t="s">
        <v>2155</v>
      </c>
      <c r="F455" s="136" t="s">
        <v>2156</v>
      </c>
      <c r="G455" s="137" t="s">
        <v>528</v>
      </c>
      <c r="H455" s="138">
        <v>755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341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341</v>
      </c>
      <c r="BM455" s="145" t="s">
        <v>967</v>
      </c>
    </row>
    <row r="456" spans="2:65" s="1" customFormat="1" ht="68.25">
      <c r="B456" s="33"/>
      <c r="D456" s="147" t="s">
        <v>246</v>
      </c>
      <c r="F456" s="148" t="s">
        <v>2157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4" customFormat="1" ht="11.25">
      <c r="B457" s="167"/>
      <c r="D457" s="147" t="s">
        <v>247</v>
      </c>
      <c r="E457" s="168" t="s">
        <v>1</v>
      </c>
      <c r="F457" s="169" t="s">
        <v>1999</v>
      </c>
      <c r="H457" s="168" t="s">
        <v>1</v>
      </c>
      <c r="I457" s="170"/>
      <c r="L457" s="167"/>
      <c r="M457" s="171"/>
      <c r="T457" s="172"/>
      <c r="AT457" s="168" t="s">
        <v>247</v>
      </c>
      <c r="AU457" s="168" t="s">
        <v>83</v>
      </c>
      <c r="AV457" s="14" t="s">
        <v>81</v>
      </c>
      <c r="AW457" s="14" t="s">
        <v>30</v>
      </c>
      <c r="AX457" s="14" t="s">
        <v>73</v>
      </c>
      <c r="AY457" s="168" t="s">
        <v>236</v>
      </c>
    </row>
    <row r="458" spans="2:65" s="14" customFormat="1" ht="11.25">
      <c r="B458" s="167"/>
      <c r="D458" s="147" t="s">
        <v>247</v>
      </c>
      <c r="E458" s="168" t="s">
        <v>1</v>
      </c>
      <c r="F458" s="169" t="s">
        <v>2158</v>
      </c>
      <c r="H458" s="168" t="s">
        <v>1</v>
      </c>
      <c r="I458" s="170"/>
      <c r="L458" s="167"/>
      <c r="M458" s="171"/>
      <c r="T458" s="172"/>
      <c r="AT458" s="168" t="s">
        <v>247</v>
      </c>
      <c r="AU458" s="168" t="s">
        <v>83</v>
      </c>
      <c r="AV458" s="14" t="s">
        <v>81</v>
      </c>
      <c r="AW458" s="14" t="s">
        <v>30</v>
      </c>
      <c r="AX458" s="14" t="s">
        <v>73</v>
      </c>
      <c r="AY458" s="168" t="s">
        <v>236</v>
      </c>
    </row>
    <row r="459" spans="2:65" s="12" customFormat="1" ht="11.25">
      <c r="B459" s="151"/>
      <c r="D459" s="147" t="s">
        <v>247</v>
      </c>
      <c r="E459" s="152" t="s">
        <v>1</v>
      </c>
      <c r="F459" s="153" t="s">
        <v>2159</v>
      </c>
      <c r="H459" s="154">
        <v>755</v>
      </c>
      <c r="I459" s="155"/>
      <c r="L459" s="151"/>
      <c r="M459" s="156"/>
      <c r="T459" s="157"/>
      <c r="AT459" s="152" t="s">
        <v>247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5" customFormat="1" ht="11.25">
      <c r="B460" s="173"/>
      <c r="D460" s="147" t="s">
        <v>247</v>
      </c>
      <c r="E460" s="174" t="s">
        <v>1</v>
      </c>
      <c r="F460" s="175" t="s">
        <v>344</v>
      </c>
      <c r="H460" s="176">
        <v>755</v>
      </c>
      <c r="I460" s="177"/>
      <c r="L460" s="173"/>
      <c r="M460" s="178"/>
      <c r="T460" s="179"/>
      <c r="AT460" s="174" t="s">
        <v>247</v>
      </c>
      <c r="AU460" s="174" t="s">
        <v>83</v>
      </c>
      <c r="AV460" s="15" t="s">
        <v>258</v>
      </c>
      <c r="AW460" s="15" t="s">
        <v>30</v>
      </c>
      <c r="AX460" s="15" t="s">
        <v>81</v>
      </c>
      <c r="AY460" s="174" t="s">
        <v>236</v>
      </c>
    </row>
    <row r="461" spans="2:65" s="1" customFormat="1" ht="16.5" customHeight="1">
      <c r="B461" s="133"/>
      <c r="C461" s="180" t="s">
        <v>696</v>
      </c>
      <c r="D461" s="180" t="s">
        <v>333</v>
      </c>
      <c r="E461" s="181" t="s">
        <v>2160</v>
      </c>
      <c r="F461" s="182" t="s">
        <v>2161</v>
      </c>
      <c r="G461" s="183" t="s">
        <v>528</v>
      </c>
      <c r="H461" s="184">
        <v>792.75</v>
      </c>
      <c r="I461" s="185"/>
      <c r="J461" s="186">
        <f>ROUND(I461*H461,2)</f>
        <v>0</v>
      </c>
      <c r="K461" s="182" t="s">
        <v>1994</v>
      </c>
      <c r="L461" s="187"/>
      <c r="M461" s="188" t="s">
        <v>1</v>
      </c>
      <c r="N461" s="189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348</v>
      </c>
      <c r="AT461" s="145" t="s">
        <v>333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341</v>
      </c>
      <c r="BM461" s="145" t="s">
        <v>2162</v>
      </c>
    </row>
    <row r="462" spans="2:65" s="1" customFormat="1" ht="11.25">
      <c r="B462" s="33"/>
      <c r="D462" s="147" t="s">
        <v>246</v>
      </c>
      <c r="F462" s="148" t="s">
        <v>2161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4" customFormat="1" ht="11.25">
      <c r="B463" s="167"/>
      <c r="D463" s="147" t="s">
        <v>247</v>
      </c>
      <c r="E463" s="168" t="s">
        <v>1</v>
      </c>
      <c r="F463" s="169" t="s">
        <v>1999</v>
      </c>
      <c r="H463" s="168" t="s">
        <v>1</v>
      </c>
      <c r="I463" s="170"/>
      <c r="L463" s="167"/>
      <c r="M463" s="171"/>
      <c r="T463" s="172"/>
      <c r="AT463" s="168" t="s">
        <v>247</v>
      </c>
      <c r="AU463" s="168" t="s">
        <v>83</v>
      </c>
      <c r="AV463" s="14" t="s">
        <v>81</v>
      </c>
      <c r="AW463" s="14" t="s">
        <v>30</v>
      </c>
      <c r="AX463" s="14" t="s">
        <v>73</v>
      </c>
      <c r="AY463" s="168" t="s">
        <v>236</v>
      </c>
    </row>
    <row r="464" spans="2:65" s="14" customFormat="1" ht="11.25">
      <c r="B464" s="167"/>
      <c r="D464" s="147" t="s">
        <v>247</v>
      </c>
      <c r="E464" s="168" t="s">
        <v>1</v>
      </c>
      <c r="F464" s="169" t="s">
        <v>2163</v>
      </c>
      <c r="H464" s="168" t="s">
        <v>1</v>
      </c>
      <c r="I464" s="170"/>
      <c r="L464" s="167"/>
      <c r="M464" s="171"/>
      <c r="T464" s="172"/>
      <c r="AT464" s="168" t="s">
        <v>247</v>
      </c>
      <c r="AU464" s="168" t="s">
        <v>83</v>
      </c>
      <c r="AV464" s="14" t="s">
        <v>81</v>
      </c>
      <c r="AW464" s="14" t="s">
        <v>30</v>
      </c>
      <c r="AX464" s="14" t="s">
        <v>73</v>
      </c>
      <c r="AY464" s="168" t="s">
        <v>236</v>
      </c>
    </row>
    <row r="465" spans="2:65" s="12" customFormat="1" ht="11.25">
      <c r="B465" s="151"/>
      <c r="D465" s="147" t="s">
        <v>247</v>
      </c>
      <c r="E465" s="152" t="s">
        <v>1</v>
      </c>
      <c r="F465" s="153" t="s">
        <v>2164</v>
      </c>
      <c r="H465" s="154">
        <v>792.75</v>
      </c>
      <c r="I465" s="155"/>
      <c r="L465" s="151"/>
      <c r="M465" s="156"/>
      <c r="T465" s="157"/>
      <c r="AT465" s="152" t="s">
        <v>247</v>
      </c>
      <c r="AU465" s="152" t="s">
        <v>83</v>
      </c>
      <c r="AV465" s="12" t="s">
        <v>83</v>
      </c>
      <c r="AW465" s="12" t="s">
        <v>30</v>
      </c>
      <c r="AX465" s="12" t="s">
        <v>73</v>
      </c>
      <c r="AY465" s="152" t="s">
        <v>236</v>
      </c>
    </row>
    <row r="466" spans="2:65" s="15" customFormat="1" ht="11.25">
      <c r="B466" s="173"/>
      <c r="D466" s="147" t="s">
        <v>247</v>
      </c>
      <c r="E466" s="174" t="s">
        <v>1</v>
      </c>
      <c r="F466" s="175" t="s">
        <v>344</v>
      </c>
      <c r="H466" s="176">
        <v>792.75</v>
      </c>
      <c r="I466" s="177"/>
      <c r="L466" s="173"/>
      <c r="M466" s="178"/>
      <c r="T466" s="179"/>
      <c r="AT466" s="174" t="s">
        <v>247</v>
      </c>
      <c r="AU466" s="174" t="s">
        <v>83</v>
      </c>
      <c r="AV466" s="15" t="s">
        <v>258</v>
      </c>
      <c r="AW466" s="15" t="s">
        <v>30</v>
      </c>
      <c r="AX466" s="15" t="s">
        <v>81</v>
      </c>
      <c r="AY466" s="174" t="s">
        <v>236</v>
      </c>
    </row>
    <row r="467" spans="2:65" s="1" customFormat="1" ht="37.9" customHeight="1">
      <c r="B467" s="133"/>
      <c r="C467" s="134" t="s">
        <v>703</v>
      </c>
      <c r="D467" s="134" t="s">
        <v>239</v>
      </c>
      <c r="E467" s="135" t="s">
        <v>2165</v>
      </c>
      <c r="F467" s="136" t="s">
        <v>2166</v>
      </c>
      <c r="G467" s="137" t="s">
        <v>528</v>
      </c>
      <c r="H467" s="138">
        <v>46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341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341</v>
      </c>
      <c r="BM467" s="145" t="s">
        <v>2167</v>
      </c>
    </row>
    <row r="468" spans="2:65" s="1" customFormat="1" ht="19.5">
      <c r="B468" s="33"/>
      <c r="D468" s="147" t="s">
        <v>246</v>
      </c>
      <c r="F468" s="148" t="s">
        <v>2166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4" customFormat="1" ht="11.25">
      <c r="B469" s="167"/>
      <c r="D469" s="147" t="s">
        <v>247</v>
      </c>
      <c r="E469" s="168" t="s">
        <v>1</v>
      </c>
      <c r="F469" s="169" t="s">
        <v>1999</v>
      </c>
      <c r="H469" s="168" t="s">
        <v>1</v>
      </c>
      <c r="I469" s="170"/>
      <c r="L469" s="167"/>
      <c r="M469" s="171"/>
      <c r="T469" s="172"/>
      <c r="AT469" s="168" t="s">
        <v>247</v>
      </c>
      <c r="AU469" s="168" t="s">
        <v>83</v>
      </c>
      <c r="AV469" s="14" t="s">
        <v>81</v>
      </c>
      <c r="AW469" s="14" t="s">
        <v>30</v>
      </c>
      <c r="AX469" s="14" t="s">
        <v>73</v>
      </c>
      <c r="AY469" s="168" t="s">
        <v>236</v>
      </c>
    </row>
    <row r="470" spans="2:65" s="14" customFormat="1" ht="22.5">
      <c r="B470" s="167"/>
      <c r="D470" s="147" t="s">
        <v>247</v>
      </c>
      <c r="E470" s="168" t="s">
        <v>1</v>
      </c>
      <c r="F470" s="169" t="s">
        <v>2168</v>
      </c>
      <c r="H470" s="168" t="s">
        <v>1</v>
      </c>
      <c r="I470" s="170"/>
      <c r="L470" s="167"/>
      <c r="M470" s="171"/>
      <c r="T470" s="172"/>
      <c r="AT470" s="168" t="s">
        <v>247</v>
      </c>
      <c r="AU470" s="168" t="s">
        <v>83</v>
      </c>
      <c r="AV470" s="14" t="s">
        <v>81</v>
      </c>
      <c r="AW470" s="14" t="s">
        <v>30</v>
      </c>
      <c r="AX470" s="14" t="s">
        <v>73</v>
      </c>
      <c r="AY470" s="168" t="s">
        <v>236</v>
      </c>
    </row>
    <row r="471" spans="2:65" s="12" customFormat="1" ht="11.25">
      <c r="B471" s="151"/>
      <c r="D471" s="147" t="s">
        <v>247</v>
      </c>
      <c r="E471" s="152" t="s">
        <v>1</v>
      </c>
      <c r="F471" s="153" t="s">
        <v>2169</v>
      </c>
      <c r="H471" s="154">
        <v>46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5" customFormat="1" ht="11.25">
      <c r="B472" s="173"/>
      <c r="D472" s="147" t="s">
        <v>247</v>
      </c>
      <c r="E472" s="174" t="s">
        <v>1</v>
      </c>
      <c r="F472" s="175" t="s">
        <v>344</v>
      </c>
      <c r="H472" s="176">
        <v>46</v>
      </c>
      <c r="I472" s="177"/>
      <c r="L472" s="173"/>
      <c r="M472" s="178"/>
      <c r="T472" s="179"/>
      <c r="AT472" s="174" t="s">
        <v>247</v>
      </c>
      <c r="AU472" s="174" t="s">
        <v>83</v>
      </c>
      <c r="AV472" s="15" t="s">
        <v>258</v>
      </c>
      <c r="AW472" s="15" t="s">
        <v>30</v>
      </c>
      <c r="AX472" s="15" t="s">
        <v>81</v>
      </c>
      <c r="AY472" s="174" t="s">
        <v>236</v>
      </c>
    </row>
    <row r="473" spans="2:65" s="1" customFormat="1" ht="24.2" customHeight="1">
      <c r="B473" s="133"/>
      <c r="C473" s="134" t="s">
        <v>709</v>
      </c>
      <c r="D473" s="134" t="s">
        <v>239</v>
      </c>
      <c r="E473" s="135" t="s">
        <v>1997</v>
      </c>
      <c r="F473" s="136" t="s">
        <v>1998</v>
      </c>
      <c r="G473" s="137" t="s">
        <v>340</v>
      </c>
      <c r="H473" s="138">
        <v>7</v>
      </c>
      <c r="I473" s="139"/>
      <c r="J473" s="140">
        <f>ROUND(I473*H473,2)</f>
        <v>0</v>
      </c>
      <c r="K473" s="136" t="s">
        <v>243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341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341</v>
      </c>
      <c r="BM473" s="145" t="s">
        <v>2170</v>
      </c>
    </row>
    <row r="474" spans="2:65" s="1" customFormat="1" ht="19.5">
      <c r="B474" s="33"/>
      <c r="D474" s="147" t="s">
        <v>246</v>
      </c>
      <c r="F474" s="148" t="s">
        <v>1998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4" customFormat="1" ht="11.25">
      <c r="B475" s="167"/>
      <c r="D475" s="147" t="s">
        <v>247</v>
      </c>
      <c r="E475" s="168" t="s">
        <v>1</v>
      </c>
      <c r="F475" s="169" t="s">
        <v>1999</v>
      </c>
      <c r="H475" s="168" t="s">
        <v>1</v>
      </c>
      <c r="I475" s="170"/>
      <c r="L475" s="167"/>
      <c r="M475" s="171"/>
      <c r="T475" s="172"/>
      <c r="AT475" s="168" t="s">
        <v>247</v>
      </c>
      <c r="AU475" s="168" t="s">
        <v>83</v>
      </c>
      <c r="AV475" s="14" t="s">
        <v>81</v>
      </c>
      <c r="AW475" s="14" t="s">
        <v>30</v>
      </c>
      <c r="AX475" s="14" t="s">
        <v>73</v>
      </c>
      <c r="AY475" s="168" t="s">
        <v>236</v>
      </c>
    </row>
    <row r="476" spans="2:65" s="14" customFormat="1" ht="11.25">
      <c r="B476" s="167"/>
      <c r="D476" s="147" t="s">
        <v>247</v>
      </c>
      <c r="E476" s="168" t="s">
        <v>1</v>
      </c>
      <c r="F476" s="169" t="s">
        <v>2000</v>
      </c>
      <c r="H476" s="168" t="s">
        <v>1</v>
      </c>
      <c r="I476" s="170"/>
      <c r="L476" s="167"/>
      <c r="M476" s="171"/>
      <c r="T476" s="172"/>
      <c r="AT476" s="168" t="s">
        <v>247</v>
      </c>
      <c r="AU476" s="168" t="s">
        <v>83</v>
      </c>
      <c r="AV476" s="14" t="s">
        <v>81</v>
      </c>
      <c r="AW476" s="14" t="s">
        <v>30</v>
      </c>
      <c r="AX476" s="14" t="s">
        <v>73</v>
      </c>
      <c r="AY476" s="168" t="s">
        <v>236</v>
      </c>
    </row>
    <row r="477" spans="2:65" s="12" customFormat="1" ht="11.25">
      <c r="B477" s="151"/>
      <c r="D477" s="147" t="s">
        <v>247</v>
      </c>
      <c r="E477" s="152" t="s">
        <v>1</v>
      </c>
      <c r="F477" s="153" t="s">
        <v>269</v>
      </c>
      <c r="H477" s="154">
        <v>7</v>
      </c>
      <c r="I477" s="155"/>
      <c r="L477" s="151"/>
      <c r="M477" s="156"/>
      <c r="T477" s="157"/>
      <c r="AT477" s="152" t="s">
        <v>247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236</v>
      </c>
    </row>
    <row r="478" spans="2:65" s="15" customFormat="1" ht="11.25">
      <c r="B478" s="173"/>
      <c r="D478" s="147" t="s">
        <v>247</v>
      </c>
      <c r="E478" s="174" t="s">
        <v>1</v>
      </c>
      <c r="F478" s="175" t="s">
        <v>344</v>
      </c>
      <c r="H478" s="176">
        <v>7</v>
      </c>
      <c r="I478" s="177"/>
      <c r="L478" s="173"/>
      <c r="M478" s="178"/>
      <c r="T478" s="179"/>
      <c r="AT478" s="174" t="s">
        <v>247</v>
      </c>
      <c r="AU478" s="174" t="s">
        <v>83</v>
      </c>
      <c r="AV478" s="15" t="s">
        <v>258</v>
      </c>
      <c r="AW478" s="15" t="s">
        <v>30</v>
      </c>
      <c r="AX478" s="15" t="s">
        <v>81</v>
      </c>
      <c r="AY478" s="174" t="s">
        <v>236</v>
      </c>
    </row>
    <row r="479" spans="2:65" s="1" customFormat="1" ht="16.5" customHeight="1">
      <c r="B479" s="133"/>
      <c r="C479" s="180" t="s">
        <v>714</v>
      </c>
      <c r="D479" s="180" t="s">
        <v>333</v>
      </c>
      <c r="E479" s="181" t="s">
        <v>2001</v>
      </c>
      <c r="F479" s="182" t="s">
        <v>2002</v>
      </c>
      <c r="G479" s="183" t="s">
        <v>340</v>
      </c>
      <c r="H479" s="184">
        <v>7</v>
      </c>
      <c r="I479" s="185"/>
      <c r="J479" s="186">
        <f>ROUND(I479*H479,2)</f>
        <v>0</v>
      </c>
      <c r="K479" s="182" t="s">
        <v>1994</v>
      </c>
      <c r="L479" s="187"/>
      <c r="M479" s="188" t="s">
        <v>1</v>
      </c>
      <c r="N479" s="189" t="s">
        <v>38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348</v>
      </c>
      <c r="AT479" s="145" t="s">
        <v>333</v>
      </c>
      <c r="AU479" s="145" t="s">
        <v>83</v>
      </c>
      <c r="AY479" s="18" t="s">
        <v>236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81</v>
      </c>
      <c r="BK479" s="146">
        <f>ROUND(I479*H479,2)</f>
        <v>0</v>
      </c>
      <c r="BL479" s="18" t="s">
        <v>341</v>
      </c>
      <c r="BM479" s="145" t="s">
        <v>2171</v>
      </c>
    </row>
    <row r="480" spans="2:65" s="1" customFormat="1" ht="11.25">
      <c r="B480" s="33"/>
      <c r="D480" s="147" t="s">
        <v>246</v>
      </c>
      <c r="F480" s="148" t="s">
        <v>2002</v>
      </c>
      <c r="I480" s="149"/>
      <c r="L480" s="33"/>
      <c r="M480" s="150"/>
      <c r="T480" s="57"/>
      <c r="AT480" s="18" t="s">
        <v>246</v>
      </c>
      <c r="AU480" s="18" t="s">
        <v>83</v>
      </c>
    </row>
    <row r="481" spans="2:65" s="14" customFormat="1" ht="11.25">
      <c r="B481" s="167"/>
      <c r="D481" s="147" t="s">
        <v>247</v>
      </c>
      <c r="E481" s="168" t="s">
        <v>1</v>
      </c>
      <c r="F481" s="169" t="s">
        <v>1999</v>
      </c>
      <c r="H481" s="168" t="s">
        <v>1</v>
      </c>
      <c r="I481" s="170"/>
      <c r="L481" s="167"/>
      <c r="M481" s="171"/>
      <c r="T481" s="172"/>
      <c r="AT481" s="168" t="s">
        <v>247</v>
      </c>
      <c r="AU481" s="168" t="s">
        <v>83</v>
      </c>
      <c r="AV481" s="14" t="s">
        <v>81</v>
      </c>
      <c r="AW481" s="14" t="s">
        <v>30</v>
      </c>
      <c r="AX481" s="14" t="s">
        <v>73</v>
      </c>
      <c r="AY481" s="168" t="s">
        <v>236</v>
      </c>
    </row>
    <row r="482" spans="2:65" s="14" customFormat="1" ht="11.25">
      <c r="B482" s="167"/>
      <c r="D482" s="147" t="s">
        <v>247</v>
      </c>
      <c r="E482" s="168" t="s">
        <v>1</v>
      </c>
      <c r="F482" s="169" t="s">
        <v>2003</v>
      </c>
      <c r="H482" s="168" t="s">
        <v>1</v>
      </c>
      <c r="I482" s="170"/>
      <c r="L482" s="167"/>
      <c r="M482" s="171"/>
      <c r="T482" s="172"/>
      <c r="AT482" s="168" t="s">
        <v>247</v>
      </c>
      <c r="AU482" s="168" t="s">
        <v>83</v>
      </c>
      <c r="AV482" s="14" t="s">
        <v>81</v>
      </c>
      <c r="AW482" s="14" t="s">
        <v>30</v>
      </c>
      <c r="AX482" s="14" t="s">
        <v>73</v>
      </c>
      <c r="AY482" s="168" t="s">
        <v>236</v>
      </c>
    </row>
    <row r="483" spans="2:65" s="12" customFormat="1" ht="11.25">
      <c r="B483" s="151"/>
      <c r="D483" s="147" t="s">
        <v>247</v>
      </c>
      <c r="E483" s="152" t="s">
        <v>1</v>
      </c>
      <c r="F483" s="153" t="s">
        <v>269</v>
      </c>
      <c r="H483" s="154">
        <v>7</v>
      </c>
      <c r="I483" s="155"/>
      <c r="L483" s="151"/>
      <c r="M483" s="156"/>
      <c r="T483" s="157"/>
      <c r="AT483" s="152" t="s">
        <v>247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236</v>
      </c>
    </row>
    <row r="484" spans="2:65" s="15" customFormat="1" ht="11.25">
      <c r="B484" s="173"/>
      <c r="D484" s="147" t="s">
        <v>247</v>
      </c>
      <c r="E484" s="174" t="s">
        <v>1</v>
      </c>
      <c r="F484" s="175" t="s">
        <v>344</v>
      </c>
      <c r="H484" s="176">
        <v>7</v>
      </c>
      <c r="I484" s="177"/>
      <c r="L484" s="173"/>
      <c r="M484" s="178"/>
      <c r="T484" s="179"/>
      <c r="AT484" s="174" t="s">
        <v>247</v>
      </c>
      <c r="AU484" s="174" t="s">
        <v>83</v>
      </c>
      <c r="AV484" s="15" t="s">
        <v>258</v>
      </c>
      <c r="AW484" s="15" t="s">
        <v>30</v>
      </c>
      <c r="AX484" s="15" t="s">
        <v>81</v>
      </c>
      <c r="AY484" s="174" t="s">
        <v>236</v>
      </c>
    </row>
    <row r="485" spans="2:65" s="1" customFormat="1" ht="37.9" customHeight="1">
      <c r="B485" s="133"/>
      <c r="C485" s="134" t="s">
        <v>720</v>
      </c>
      <c r="D485" s="134" t="s">
        <v>239</v>
      </c>
      <c r="E485" s="135" t="s">
        <v>2172</v>
      </c>
      <c r="F485" s="136" t="s">
        <v>2173</v>
      </c>
      <c r="G485" s="137" t="s">
        <v>340</v>
      </c>
      <c r="H485" s="138">
        <v>46</v>
      </c>
      <c r="I485" s="139"/>
      <c r="J485" s="140">
        <f>ROUND(I485*H485,2)</f>
        <v>0</v>
      </c>
      <c r="K485" s="136" t="s">
        <v>243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341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341</v>
      </c>
      <c r="BM485" s="145" t="s">
        <v>2174</v>
      </c>
    </row>
    <row r="486" spans="2:65" s="1" customFormat="1" ht="29.25">
      <c r="B486" s="33"/>
      <c r="D486" s="147" t="s">
        <v>246</v>
      </c>
      <c r="F486" s="148" t="s">
        <v>2173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4" customFormat="1" ht="11.25">
      <c r="B487" s="167"/>
      <c r="D487" s="147" t="s">
        <v>247</v>
      </c>
      <c r="E487" s="168" t="s">
        <v>1</v>
      </c>
      <c r="F487" s="169" t="s">
        <v>1999</v>
      </c>
      <c r="H487" s="168" t="s">
        <v>1</v>
      </c>
      <c r="I487" s="170"/>
      <c r="L487" s="167"/>
      <c r="M487" s="171"/>
      <c r="T487" s="172"/>
      <c r="AT487" s="168" t="s">
        <v>247</v>
      </c>
      <c r="AU487" s="168" t="s">
        <v>83</v>
      </c>
      <c r="AV487" s="14" t="s">
        <v>81</v>
      </c>
      <c r="AW487" s="14" t="s">
        <v>30</v>
      </c>
      <c r="AX487" s="14" t="s">
        <v>73</v>
      </c>
      <c r="AY487" s="168" t="s">
        <v>236</v>
      </c>
    </row>
    <row r="488" spans="2:65" s="14" customFormat="1" ht="22.5">
      <c r="B488" s="167"/>
      <c r="D488" s="147" t="s">
        <v>247</v>
      </c>
      <c r="E488" s="168" t="s">
        <v>1</v>
      </c>
      <c r="F488" s="169" t="s">
        <v>2175</v>
      </c>
      <c r="H488" s="168" t="s">
        <v>1</v>
      </c>
      <c r="I488" s="170"/>
      <c r="L488" s="167"/>
      <c r="M488" s="171"/>
      <c r="T488" s="172"/>
      <c r="AT488" s="168" t="s">
        <v>247</v>
      </c>
      <c r="AU488" s="168" t="s">
        <v>83</v>
      </c>
      <c r="AV488" s="14" t="s">
        <v>81</v>
      </c>
      <c r="AW488" s="14" t="s">
        <v>30</v>
      </c>
      <c r="AX488" s="14" t="s">
        <v>73</v>
      </c>
      <c r="AY488" s="168" t="s">
        <v>236</v>
      </c>
    </row>
    <row r="489" spans="2:65" s="12" customFormat="1" ht="11.25">
      <c r="B489" s="151"/>
      <c r="D489" s="147" t="s">
        <v>247</v>
      </c>
      <c r="E489" s="152" t="s">
        <v>1</v>
      </c>
      <c r="F489" s="153" t="s">
        <v>2169</v>
      </c>
      <c r="H489" s="154">
        <v>46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5" customFormat="1" ht="11.25">
      <c r="B490" s="173"/>
      <c r="D490" s="147" t="s">
        <v>247</v>
      </c>
      <c r="E490" s="174" t="s">
        <v>1</v>
      </c>
      <c r="F490" s="175" t="s">
        <v>344</v>
      </c>
      <c r="H490" s="176">
        <v>46</v>
      </c>
      <c r="I490" s="177"/>
      <c r="L490" s="173"/>
      <c r="M490" s="178"/>
      <c r="T490" s="179"/>
      <c r="AT490" s="174" t="s">
        <v>247</v>
      </c>
      <c r="AU490" s="174" t="s">
        <v>83</v>
      </c>
      <c r="AV490" s="15" t="s">
        <v>258</v>
      </c>
      <c r="AW490" s="15" t="s">
        <v>30</v>
      </c>
      <c r="AX490" s="15" t="s">
        <v>81</v>
      </c>
      <c r="AY490" s="174" t="s">
        <v>236</v>
      </c>
    </row>
    <row r="491" spans="2:65" s="1" customFormat="1" ht="16.5" customHeight="1">
      <c r="B491" s="133"/>
      <c r="C491" s="180" t="s">
        <v>725</v>
      </c>
      <c r="D491" s="180" t="s">
        <v>333</v>
      </c>
      <c r="E491" s="181" t="s">
        <v>2176</v>
      </c>
      <c r="F491" s="182" t="s">
        <v>2177</v>
      </c>
      <c r="G491" s="183" t="s">
        <v>340</v>
      </c>
      <c r="H491" s="184">
        <v>46</v>
      </c>
      <c r="I491" s="185"/>
      <c r="J491" s="186">
        <f>ROUND(I491*H491,2)</f>
        <v>0</v>
      </c>
      <c r="K491" s="182" t="s">
        <v>243</v>
      </c>
      <c r="L491" s="187"/>
      <c r="M491" s="188" t="s">
        <v>1</v>
      </c>
      <c r="N491" s="189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348</v>
      </c>
      <c r="AT491" s="145" t="s">
        <v>333</v>
      </c>
      <c r="AU491" s="145" t="s">
        <v>83</v>
      </c>
      <c r="AY491" s="18" t="s">
        <v>236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341</v>
      </c>
      <c r="BM491" s="145" t="s">
        <v>2178</v>
      </c>
    </row>
    <row r="492" spans="2:65" s="1" customFormat="1" ht="11.25">
      <c r="B492" s="33"/>
      <c r="D492" s="147" t="s">
        <v>246</v>
      </c>
      <c r="F492" s="148" t="s">
        <v>2177</v>
      </c>
      <c r="I492" s="149"/>
      <c r="L492" s="33"/>
      <c r="M492" s="150"/>
      <c r="T492" s="57"/>
      <c r="AT492" s="18" t="s">
        <v>246</v>
      </c>
      <c r="AU492" s="18" t="s">
        <v>83</v>
      </c>
    </row>
    <row r="493" spans="2:65" s="14" customFormat="1" ht="11.25">
      <c r="B493" s="167"/>
      <c r="D493" s="147" t="s">
        <v>247</v>
      </c>
      <c r="E493" s="168" t="s">
        <v>1</v>
      </c>
      <c r="F493" s="169" t="s">
        <v>1999</v>
      </c>
      <c r="H493" s="168" t="s">
        <v>1</v>
      </c>
      <c r="I493" s="170"/>
      <c r="L493" s="167"/>
      <c r="M493" s="171"/>
      <c r="T493" s="172"/>
      <c r="AT493" s="168" t="s">
        <v>247</v>
      </c>
      <c r="AU493" s="168" t="s">
        <v>83</v>
      </c>
      <c r="AV493" s="14" t="s">
        <v>81</v>
      </c>
      <c r="AW493" s="14" t="s">
        <v>30</v>
      </c>
      <c r="AX493" s="14" t="s">
        <v>73</v>
      </c>
      <c r="AY493" s="168" t="s">
        <v>236</v>
      </c>
    </row>
    <row r="494" spans="2:65" s="14" customFormat="1" ht="11.25">
      <c r="B494" s="167"/>
      <c r="D494" s="147" t="s">
        <v>247</v>
      </c>
      <c r="E494" s="168" t="s">
        <v>1</v>
      </c>
      <c r="F494" s="169" t="s">
        <v>2179</v>
      </c>
      <c r="H494" s="168" t="s">
        <v>1</v>
      </c>
      <c r="I494" s="170"/>
      <c r="L494" s="167"/>
      <c r="M494" s="171"/>
      <c r="T494" s="172"/>
      <c r="AT494" s="168" t="s">
        <v>247</v>
      </c>
      <c r="AU494" s="168" t="s">
        <v>83</v>
      </c>
      <c r="AV494" s="14" t="s">
        <v>81</v>
      </c>
      <c r="AW494" s="14" t="s">
        <v>30</v>
      </c>
      <c r="AX494" s="14" t="s">
        <v>73</v>
      </c>
      <c r="AY494" s="168" t="s">
        <v>236</v>
      </c>
    </row>
    <row r="495" spans="2:65" s="12" customFormat="1" ht="11.25">
      <c r="B495" s="151"/>
      <c r="D495" s="147" t="s">
        <v>247</v>
      </c>
      <c r="E495" s="152" t="s">
        <v>1</v>
      </c>
      <c r="F495" s="153" t="s">
        <v>2169</v>
      </c>
      <c r="H495" s="154">
        <v>46</v>
      </c>
      <c r="I495" s="155"/>
      <c r="L495" s="151"/>
      <c r="M495" s="156"/>
      <c r="T495" s="157"/>
      <c r="AT495" s="152" t="s">
        <v>247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5" customFormat="1" ht="11.25">
      <c r="B496" s="173"/>
      <c r="D496" s="147" t="s">
        <v>247</v>
      </c>
      <c r="E496" s="174" t="s">
        <v>1</v>
      </c>
      <c r="F496" s="175" t="s">
        <v>344</v>
      </c>
      <c r="H496" s="176">
        <v>46</v>
      </c>
      <c r="I496" s="177"/>
      <c r="L496" s="173"/>
      <c r="M496" s="178"/>
      <c r="T496" s="179"/>
      <c r="AT496" s="174" t="s">
        <v>247</v>
      </c>
      <c r="AU496" s="174" t="s">
        <v>83</v>
      </c>
      <c r="AV496" s="15" t="s">
        <v>258</v>
      </c>
      <c r="AW496" s="15" t="s">
        <v>30</v>
      </c>
      <c r="AX496" s="15" t="s">
        <v>81</v>
      </c>
      <c r="AY496" s="174" t="s">
        <v>236</v>
      </c>
    </row>
    <row r="497" spans="2:65" s="1" customFormat="1" ht="62.65" customHeight="1">
      <c r="B497" s="133"/>
      <c r="C497" s="134" t="s">
        <v>731</v>
      </c>
      <c r="D497" s="134" t="s">
        <v>239</v>
      </c>
      <c r="E497" s="135" t="s">
        <v>2180</v>
      </c>
      <c r="F497" s="136" t="s">
        <v>2181</v>
      </c>
      <c r="G497" s="137" t="s">
        <v>340</v>
      </c>
      <c r="H497" s="138">
        <v>196</v>
      </c>
      <c r="I497" s="139"/>
      <c r="J497" s="140">
        <f>ROUND(I497*H497,2)</f>
        <v>0</v>
      </c>
      <c r="K497" s="136" t="s">
        <v>243</v>
      </c>
      <c r="L497" s="33"/>
      <c r="M497" s="141" t="s">
        <v>1</v>
      </c>
      <c r="N497" s="142" t="s">
        <v>38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341</v>
      </c>
      <c r="AT497" s="145" t="s">
        <v>239</v>
      </c>
      <c r="AU497" s="145" t="s">
        <v>83</v>
      </c>
      <c r="AY497" s="18" t="s">
        <v>236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81</v>
      </c>
      <c r="BK497" s="146">
        <f>ROUND(I497*H497,2)</f>
        <v>0</v>
      </c>
      <c r="BL497" s="18" t="s">
        <v>341</v>
      </c>
      <c r="BM497" s="145" t="s">
        <v>2182</v>
      </c>
    </row>
    <row r="498" spans="2:65" s="1" customFormat="1" ht="39">
      <c r="B498" s="33"/>
      <c r="D498" s="147" t="s">
        <v>246</v>
      </c>
      <c r="F498" s="148" t="s">
        <v>2181</v>
      </c>
      <c r="I498" s="149"/>
      <c r="L498" s="33"/>
      <c r="M498" s="150"/>
      <c r="T498" s="57"/>
      <c r="AT498" s="18" t="s">
        <v>246</v>
      </c>
      <c r="AU498" s="18" t="s">
        <v>83</v>
      </c>
    </row>
    <row r="499" spans="2:65" s="14" customFormat="1" ht="11.25">
      <c r="B499" s="167"/>
      <c r="D499" s="147" t="s">
        <v>247</v>
      </c>
      <c r="E499" s="168" t="s">
        <v>1</v>
      </c>
      <c r="F499" s="169" t="s">
        <v>1999</v>
      </c>
      <c r="H499" s="168" t="s">
        <v>1</v>
      </c>
      <c r="I499" s="170"/>
      <c r="L499" s="167"/>
      <c r="M499" s="171"/>
      <c r="T499" s="172"/>
      <c r="AT499" s="168" t="s">
        <v>247</v>
      </c>
      <c r="AU499" s="168" t="s">
        <v>83</v>
      </c>
      <c r="AV499" s="14" t="s">
        <v>81</v>
      </c>
      <c r="AW499" s="14" t="s">
        <v>30</v>
      </c>
      <c r="AX499" s="14" t="s">
        <v>73</v>
      </c>
      <c r="AY499" s="168" t="s">
        <v>236</v>
      </c>
    </row>
    <row r="500" spans="2:65" s="14" customFormat="1" ht="11.25">
      <c r="B500" s="167"/>
      <c r="D500" s="147" t="s">
        <v>247</v>
      </c>
      <c r="E500" s="168" t="s">
        <v>1</v>
      </c>
      <c r="F500" s="169" t="s">
        <v>2183</v>
      </c>
      <c r="H500" s="168" t="s">
        <v>1</v>
      </c>
      <c r="I500" s="170"/>
      <c r="L500" s="167"/>
      <c r="M500" s="171"/>
      <c r="T500" s="172"/>
      <c r="AT500" s="168" t="s">
        <v>247</v>
      </c>
      <c r="AU500" s="168" t="s">
        <v>83</v>
      </c>
      <c r="AV500" s="14" t="s">
        <v>81</v>
      </c>
      <c r="AW500" s="14" t="s">
        <v>30</v>
      </c>
      <c r="AX500" s="14" t="s">
        <v>73</v>
      </c>
      <c r="AY500" s="168" t="s">
        <v>236</v>
      </c>
    </row>
    <row r="501" spans="2:65" s="12" customFormat="1" ht="11.25">
      <c r="B501" s="151"/>
      <c r="D501" s="147" t="s">
        <v>247</v>
      </c>
      <c r="E501" s="152" t="s">
        <v>1</v>
      </c>
      <c r="F501" s="153" t="s">
        <v>2184</v>
      </c>
      <c r="H501" s="154">
        <v>154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4" customFormat="1" ht="11.25">
      <c r="B502" s="167"/>
      <c r="D502" s="147" t="s">
        <v>247</v>
      </c>
      <c r="E502" s="168" t="s">
        <v>1</v>
      </c>
      <c r="F502" s="169" t="s">
        <v>2185</v>
      </c>
      <c r="H502" s="168" t="s">
        <v>1</v>
      </c>
      <c r="I502" s="170"/>
      <c r="L502" s="167"/>
      <c r="M502" s="171"/>
      <c r="T502" s="172"/>
      <c r="AT502" s="168" t="s">
        <v>247</v>
      </c>
      <c r="AU502" s="168" t="s">
        <v>83</v>
      </c>
      <c r="AV502" s="14" t="s">
        <v>81</v>
      </c>
      <c r="AW502" s="14" t="s">
        <v>30</v>
      </c>
      <c r="AX502" s="14" t="s">
        <v>73</v>
      </c>
      <c r="AY502" s="168" t="s">
        <v>236</v>
      </c>
    </row>
    <row r="503" spans="2:65" s="12" customFormat="1" ht="11.25">
      <c r="B503" s="151"/>
      <c r="D503" s="147" t="s">
        <v>247</v>
      </c>
      <c r="E503" s="152" t="s">
        <v>1</v>
      </c>
      <c r="F503" s="153" t="s">
        <v>2186</v>
      </c>
      <c r="H503" s="154">
        <v>22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4" customFormat="1" ht="11.25">
      <c r="B504" s="167"/>
      <c r="D504" s="147" t="s">
        <v>247</v>
      </c>
      <c r="E504" s="168" t="s">
        <v>1</v>
      </c>
      <c r="F504" s="169" t="s">
        <v>2187</v>
      </c>
      <c r="H504" s="168" t="s">
        <v>1</v>
      </c>
      <c r="I504" s="170"/>
      <c r="L504" s="167"/>
      <c r="M504" s="171"/>
      <c r="T504" s="172"/>
      <c r="AT504" s="168" t="s">
        <v>247</v>
      </c>
      <c r="AU504" s="168" t="s">
        <v>83</v>
      </c>
      <c r="AV504" s="14" t="s">
        <v>81</v>
      </c>
      <c r="AW504" s="14" t="s">
        <v>30</v>
      </c>
      <c r="AX504" s="14" t="s">
        <v>73</v>
      </c>
      <c r="AY504" s="168" t="s">
        <v>236</v>
      </c>
    </row>
    <row r="505" spans="2:65" s="12" customFormat="1" ht="11.25">
      <c r="B505" s="151"/>
      <c r="D505" s="147" t="s">
        <v>247</v>
      </c>
      <c r="E505" s="152" t="s">
        <v>1</v>
      </c>
      <c r="F505" s="153" t="s">
        <v>2188</v>
      </c>
      <c r="H505" s="154">
        <v>20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5" customFormat="1" ht="11.25">
      <c r="B506" s="173"/>
      <c r="D506" s="147" t="s">
        <v>247</v>
      </c>
      <c r="E506" s="174" t="s">
        <v>1</v>
      </c>
      <c r="F506" s="175" t="s">
        <v>344</v>
      </c>
      <c r="H506" s="176">
        <v>196</v>
      </c>
      <c r="I506" s="177"/>
      <c r="L506" s="173"/>
      <c r="M506" s="178"/>
      <c r="T506" s="179"/>
      <c r="AT506" s="174" t="s">
        <v>247</v>
      </c>
      <c r="AU506" s="174" t="s">
        <v>83</v>
      </c>
      <c r="AV506" s="15" t="s">
        <v>258</v>
      </c>
      <c r="AW506" s="15" t="s">
        <v>30</v>
      </c>
      <c r="AX506" s="15" t="s">
        <v>81</v>
      </c>
      <c r="AY506" s="174" t="s">
        <v>236</v>
      </c>
    </row>
    <row r="507" spans="2:65" s="1" customFormat="1" ht="37.9" customHeight="1">
      <c r="B507" s="133"/>
      <c r="C507" s="134" t="s">
        <v>735</v>
      </c>
      <c r="D507" s="134" t="s">
        <v>239</v>
      </c>
      <c r="E507" s="135" t="s">
        <v>2189</v>
      </c>
      <c r="F507" s="136" t="s">
        <v>2190</v>
      </c>
      <c r="G507" s="137" t="s">
        <v>340</v>
      </c>
      <c r="H507" s="138">
        <v>3</v>
      </c>
      <c r="I507" s="139"/>
      <c r="J507" s="140">
        <f>ROUND(I507*H507,2)</f>
        <v>0</v>
      </c>
      <c r="K507" s="136" t="s">
        <v>243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341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341</v>
      </c>
      <c r="BM507" s="145" t="s">
        <v>2191</v>
      </c>
    </row>
    <row r="508" spans="2:65" s="1" customFormat="1" ht="19.5">
      <c r="B508" s="33"/>
      <c r="D508" s="147" t="s">
        <v>246</v>
      </c>
      <c r="F508" s="148" t="s">
        <v>2190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4" customFormat="1" ht="22.5">
      <c r="B509" s="167"/>
      <c r="D509" s="147" t="s">
        <v>247</v>
      </c>
      <c r="E509" s="168" t="s">
        <v>1</v>
      </c>
      <c r="F509" s="169" t="s">
        <v>2073</v>
      </c>
      <c r="H509" s="168" t="s">
        <v>1</v>
      </c>
      <c r="I509" s="170"/>
      <c r="L509" s="167"/>
      <c r="M509" s="171"/>
      <c r="T509" s="172"/>
      <c r="AT509" s="168" t="s">
        <v>247</v>
      </c>
      <c r="AU509" s="168" t="s">
        <v>83</v>
      </c>
      <c r="AV509" s="14" t="s">
        <v>81</v>
      </c>
      <c r="AW509" s="14" t="s">
        <v>30</v>
      </c>
      <c r="AX509" s="14" t="s">
        <v>73</v>
      </c>
      <c r="AY509" s="168" t="s">
        <v>236</v>
      </c>
    </row>
    <row r="510" spans="2:65" s="14" customFormat="1" ht="11.25">
      <c r="B510" s="167"/>
      <c r="D510" s="147" t="s">
        <v>247</v>
      </c>
      <c r="E510" s="168" t="s">
        <v>1</v>
      </c>
      <c r="F510" s="169" t="s">
        <v>2192</v>
      </c>
      <c r="H510" s="168" t="s">
        <v>1</v>
      </c>
      <c r="I510" s="170"/>
      <c r="L510" s="167"/>
      <c r="M510" s="171"/>
      <c r="T510" s="172"/>
      <c r="AT510" s="168" t="s">
        <v>247</v>
      </c>
      <c r="AU510" s="168" t="s">
        <v>83</v>
      </c>
      <c r="AV510" s="14" t="s">
        <v>81</v>
      </c>
      <c r="AW510" s="14" t="s">
        <v>30</v>
      </c>
      <c r="AX510" s="14" t="s">
        <v>73</v>
      </c>
      <c r="AY510" s="168" t="s">
        <v>236</v>
      </c>
    </row>
    <row r="511" spans="2:65" s="12" customFormat="1" ht="11.25">
      <c r="B511" s="151"/>
      <c r="D511" s="147" t="s">
        <v>247</v>
      </c>
      <c r="E511" s="152" t="s">
        <v>1</v>
      </c>
      <c r="F511" s="153" t="s">
        <v>253</v>
      </c>
      <c r="H511" s="154">
        <v>3</v>
      </c>
      <c r="I511" s="155"/>
      <c r="L511" s="151"/>
      <c r="M511" s="156"/>
      <c r="T511" s="157"/>
      <c r="AT511" s="152" t="s">
        <v>247</v>
      </c>
      <c r="AU511" s="152" t="s">
        <v>83</v>
      </c>
      <c r="AV511" s="12" t="s">
        <v>83</v>
      </c>
      <c r="AW511" s="12" t="s">
        <v>30</v>
      </c>
      <c r="AX511" s="12" t="s">
        <v>73</v>
      </c>
      <c r="AY511" s="152" t="s">
        <v>236</v>
      </c>
    </row>
    <row r="512" spans="2:65" s="15" customFormat="1" ht="11.25">
      <c r="B512" s="173"/>
      <c r="D512" s="147" t="s">
        <v>247</v>
      </c>
      <c r="E512" s="174" t="s">
        <v>1</v>
      </c>
      <c r="F512" s="175" t="s">
        <v>344</v>
      </c>
      <c r="H512" s="176">
        <v>3</v>
      </c>
      <c r="I512" s="177"/>
      <c r="L512" s="173"/>
      <c r="M512" s="178"/>
      <c r="T512" s="179"/>
      <c r="AT512" s="174" t="s">
        <v>247</v>
      </c>
      <c r="AU512" s="174" t="s">
        <v>83</v>
      </c>
      <c r="AV512" s="15" t="s">
        <v>258</v>
      </c>
      <c r="AW512" s="15" t="s">
        <v>30</v>
      </c>
      <c r="AX512" s="15" t="s">
        <v>81</v>
      </c>
      <c r="AY512" s="174" t="s">
        <v>236</v>
      </c>
    </row>
    <row r="513" spans="2:65" s="1" customFormat="1" ht="16.5" customHeight="1">
      <c r="B513" s="133"/>
      <c r="C513" s="180" t="s">
        <v>741</v>
      </c>
      <c r="D513" s="180" t="s">
        <v>333</v>
      </c>
      <c r="E513" s="181" t="s">
        <v>2193</v>
      </c>
      <c r="F513" s="182" t="s">
        <v>2194</v>
      </c>
      <c r="G513" s="183" t="s">
        <v>340</v>
      </c>
      <c r="H513" s="184">
        <v>3</v>
      </c>
      <c r="I513" s="185"/>
      <c r="J513" s="186">
        <f>ROUND(I513*H513,2)</f>
        <v>0</v>
      </c>
      <c r="K513" s="182" t="s">
        <v>243</v>
      </c>
      <c r="L513" s="187"/>
      <c r="M513" s="188" t="s">
        <v>1</v>
      </c>
      <c r="N513" s="189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348</v>
      </c>
      <c r="AT513" s="145" t="s">
        <v>333</v>
      </c>
      <c r="AU513" s="145" t="s">
        <v>83</v>
      </c>
      <c r="AY513" s="18" t="s">
        <v>236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341</v>
      </c>
      <c r="BM513" s="145" t="s">
        <v>2195</v>
      </c>
    </row>
    <row r="514" spans="2:65" s="1" customFormat="1" ht="11.25">
      <c r="B514" s="33"/>
      <c r="D514" s="147" t="s">
        <v>246</v>
      </c>
      <c r="F514" s="148" t="s">
        <v>2194</v>
      </c>
      <c r="I514" s="149"/>
      <c r="L514" s="33"/>
      <c r="M514" s="150"/>
      <c r="T514" s="57"/>
      <c r="AT514" s="18" t="s">
        <v>246</v>
      </c>
      <c r="AU514" s="18" t="s">
        <v>83</v>
      </c>
    </row>
    <row r="515" spans="2:65" s="14" customFormat="1" ht="22.5">
      <c r="B515" s="167"/>
      <c r="D515" s="147" t="s">
        <v>247</v>
      </c>
      <c r="E515" s="168" t="s">
        <v>1</v>
      </c>
      <c r="F515" s="169" t="s">
        <v>2073</v>
      </c>
      <c r="H515" s="168" t="s">
        <v>1</v>
      </c>
      <c r="I515" s="170"/>
      <c r="L515" s="167"/>
      <c r="M515" s="171"/>
      <c r="T515" s="172"/>
      <c r="AT515" s="168" t="s">
        <v>247</v>
      </c>
      <c r="AU515" s="168" t="s">
        <v>83</v>
      </c>
      <c r="AV515" s="14" t="s">
        <v>81</v>
      </c>
      <c r="AW515" s="14" t="s">
        <v>30</v>
      </c>
      <c r="AX515" s="14" t="s">
        <v>73</v>
      </c>
      <c r="AY515" s="168" t="s">
        <v>236</v>
      </c>
    </row>
    <row r="516" spans="2:65" s="14" customFormat="1" ht="11.25">
      <c r="B516" s="167"/>
      <c r="D516" s="147" t="s">
        <v>247</v>
      </c>
      <c r="E516" s="168" t="s">
        <v>1</v>
      </c>
      <c r="F516" s="169" t="s">
        <v>2196</v>
      </c>
      <c r="H516" s="168" t="s">
        <v>1</v>
      </c>
      <c r="I516" s="170"/>
      <c r="L516" s="167"/>
      <c r="M516" s="171"/>
      <c r="T516" s="172"/>
      <c r="AT516" s="168" t="s">
        <v>247</v>
      </c>
      <c r="AU516" s="168" t="s">
        <v>83</v>
      </c>
      <c r="AV516" s="14" t="s">
        <v>81</v>
      </c>
      <c r="AW516" s="14" t="s">
        <v>30</v>
      </c>
      <c r="AX516" s="14" t="s">
        <v>73</v>
      </c>
      <c r="AY516" s="168" t="s">
        <v>236</v>
      </c>
    </row>
    <row r="517" spans="2:65" s="12" customFormat="1" ht="11.25">
      <c r="B517" s="151"/>
      <c r="D517" s="147" t="s">
        <v>247</v>
      </c>
      <c r="E517" s="152" t="s">
        <v>1</v>
      </c>
      <c r="F517" s="153" t="s">
        <v>253</v>
      </c>
      <c r="H517" s="154">
        <v>3</v>
      </c>
      <c r="I517" s="155"/>
      <c r="L517" s="151"/>
      <c r="M517" s="156"/>
      <c r="T517" s="157"/>
      <c r="AT517" s="152" t="s">
        <v>247</v>
      </c>
      <c r="AU517" s="152" t="s">
        <v>83</v>
      </c>
      <c r="AV517" s="12" t="s">
        <v>83</v>
      </c>
      <c r="AW517" s="12" t="s">
        <v>30</v>
      </c>
      <c r="AX517" s="12" t="s">
        <v>73</v>
      </c>
      <c r="AY517" s="152" t="s">
        <v>236</v>
      </c>
    </row>
    <row r="518" spans="2:65" s="15" customFormat="1" ht="11.25">
      <c r="B518" s="173"/>
      <c r="D518" s="147" t="s">
        <v>247</v>
      </c>
      <c r="E518" s="174" t="s">
        <v>1</v>
      </c>
      <c r="F518" s="175" t="s">
        <v>344</v>
      </c>
      <c r="H518" s="176">
        <v>3</v>
      </c>
      <c r="I518" s="177"/>
      <c r="L518" s="173"/>
      <c r="M518" s="178"/>
      <c r="T518" s="179"/>
      <c r="AT518" s="174" t="s">
        <v>247</v>
      </c>
      <c r="AU518" s="174" t="s">
        <v>83</v>
      </c>
      <c r="AV518" s="15" t="s">
        <v>258</v>
      </c>
      <c r="AW518" s="15" t="s">
        <v>30</v>
      </c>
      <c r="AX518" s="15" t="s">
        <v>81</v>
      </c>
      <c r="AY518" s="174" t="s">
        <v>236</v>
      </c>
    </row>
    <row r="519" spans="2:65" s="1" customFormat="1" ht="24.2" customHeight="1">
      <c r="B519" s="133"/>
      <c r="C519" s="134" t="s">
        <v>745</v>
      </c>
      <c r="D519" s="134" t="s">
        <v>239</v>
      </c>
      <c r="E519" s="135" t="s">
        <v>2197</v>
      </c>
      <c r="F519" s="136" t="s">
        <v>2198</v>
      </c>
      <c r="G519" s="137" t="s">
        <v>340</v>
      </c>
      <c r="H519" s="138">
        <v>12</v>
      </c>
      <c r="I519" s="139"/>
      <c r="J519" s="140">
        <f>ROUND(I519*H519,2)</f>
        <v>0</v>
      </c>
      <c r="K519" s="136" t="s">
        <v>243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341</v>
      </c>
      <c r="AT519" s="145" t="s">
        <v>239</v>
      </c>
      <c r="AU519" s="145" t="s">
        <v>83</v>
      </c>
      <c r="AY519" s="18" t="s">
        <v>236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341</v>
      </c>
      <c r="BM519" s="145" t="s">
        <v>2199</v>
      </c>
    </row>
    <row r="520" spans="2:65" s="1" customFormat="1" ht="11.25">
      <c r="B520" s="33"/>
      <c r="D520" s="147" t="s">
        <v>246</v>
      </c>
      <c r="F520" s="148" t="s">
        <v>2198</v>
      </c>
      <c r="I520" s="149"/>
      <c r="L520" s="33"/>
      <c r="M520" s="150"/>
      <c r="T520" s="57"/>
      <c r="AT520" s="18" t="s">
        <v>246</v>
      </c>
      <c r="AU520" s="18" t="s">
        <v>83</v>
      </c>
    </row>
    <row r="521" spans="2:65" s="14" customFormat="1" ht="11.25">
      <c r="B521" s="167"/>
      <c r="D521" s="147" t="s">
        <v>247</v>
      </c>
      <c r="E521" s="168" t="s">
        <v>1</v>
      </c>
      <c r="F521" s="169" t="s">
        <v>1999</v>
      </c>
      <c r="H521" s="168" t="s">
        <v>1</v>
      </c>
      <c r="I521" s="170"/>
      <c r="L521" s="167"/>
      <c r="M521" s="171"/>
      <c r="T521" s="172"/>
      <c r="AT521" s="168" t="s">
        <v>247</v>
      </c>
      <c r="AU521" s="168" t="s">
        <v>83</v>
      </c>
      <c r="AV521" s="14" t="s">
        <v>81</v>
      </c>
      <c r="AW521" s="14" t="s">
        <v>30</v>
      </c>
      <c r="AX521" s="14" t="s">
        <v>73</v>
      </c>
      <c r="AY521" s="168" t="s">
        <v>236</v>
      </c>
    </row>
    <row r="522" spans="2:65" s="14" customFormat="1" ht="11.25">
      <c r="B522" s="167"/>
      <c r="D522" s="147" t="s">
        <v>247</v>
      </c>
      <c r="E522" s="168" t="s">
        <v>1</v>
      </c>
      <c r="F522" s="169" t="s">
        <v>2200</v>
      </c>
      <c r="H522" s="168" t="s">
        <v>1</v>
      </c>
      <c r="I522" s="170"/>
      <c r="L522" s="167"/>
      <c r="M522" s="171"/>
      <c r="T522" s="172"/>
      <c r="AT522" s="168" t="s">
        <v>247</v>
      </c>
      <c r="AU522" s="168" t="s">
        <v>83</v>
      </c>
      <c r="AV522" s="14" t="s">
        <v>81</v>
      </c>
      <c r="AW522" s="14" t="s">
        <v>30</v>
      </c>
      <c r="AX522" s="14" t="s">
        <v>73</v>
      </c>
      <c r="AY522" s="168" t="s">
        <v>236</v>
      </c>
    </row>
    <row r="523" spans="2:65" s="12" customFormat="1" ht="11.25">
      <c r="B523" s="151"/>
      <c r="D523" s="147" t="s">
        <v>247</v>
      </c>
      <c r="E523" s="152" t="s">
        <v>1</v>
      </c>
      <c r="F523" s="153" t="s">
        <v>2201</v>
      </c>
      <c r="H523" s="154">
        <v>12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 ht="11.25">
      <c r="B524" s="173"/>
      <c r="D524" s="147" t="s">
        <v>247</v>
      </c>
      <c r="E524" s="174" t="s">
        <v>1</v>
      </c>
      <c r="F524" s="175" t="s">
        <v>344</v>
      </c>
      <c r="H524" s="176">
        <v>12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24.2" customHeight="1">
      <c r="B525" s="133"/>
      <c r="C525" s="180" t="s">
        <v>772</v>
      </c>
      <c r="D525" s="180" t="s">
        <v>333</v>
      </c>
      <c r="E525" s="181" t="s">
        <v>2202</v>
      </c>
      <c r="F525" s="182" t="s">
        <v>2203</v>
      </c>
      <c r="G525" s="183" t="s">
        <v>340</v>
      </c>
      <c r="H525" s="184">
        <v>12</v>
      </c>
      <c r="I525" s="185"/>
      <c r="J525" s="186">
        <f>ROUND(I525*H525,2)</f>
        <v>0</v>
      </c>
      <c r="K525" s="182" t="s">
        <v>1994</v>
      </c>
      <c r="L525" s="187"/>
      <c r="M525" s="188" t="s">
        <v>1</v>
      </c>
      <c r="N525" s="189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348</v>
      </c>
      <c r="AT525" s="145" t="s">
        <v>333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341</v>
      </c>
      <c r="BM525" s="145" t="s">
        <v>2138</v>
      </c>
    </row>
    <row r="526" spans="2:65" s="1" customFormat="1" ht="11.25">
      <c r="B526" s="33"/>
      <c r="D526" s="147" t="s">
        <v>246</v>
      </c>
      <c r="F526" s="148" t="s">
        <v>2203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4" customFormat="1" ht="11.25">
      <c r="B527" s="167"/>
      <c r="D527" s="147" t="s">
        <v>247</v>
      </c>
      <c r="E527" s="168" t="s">
        <v>1</v>
      </c>
      <c r="F527" s="169" t="s">
        <v>1999</v>
      </c>
      <c r="H527" s="168" t="s">
        <v>1</v>
      </c>
      <c r="I527" s="170"/>
      <c r="L527" s="167"/>
      <c r="M527" s="171"/>
      <c r="T527" s="172"/>
      <c r="AT527" s="168" t="s">
        <v>247</v>
      </c>
      <c r="AU527" s="168" t="s">
        <v>83</v>
      </c>
      <c r="AV527" s="14" t="s">
        <v>81</v>
      </c>
      <c r="AW527" s="14" t="s">
        <v>30</v>
      </c>
      <c r="AX527" s="14" t="s">
        <v>73</v>
      </c>
      <c r="AY527" s="168" t="s">
        <v>236</v>
      </c>
    </row>
    <row r="528" spans="2:65" s="14" customFormat="1" ht="11.25">
      <c r="B528" s="167"/>
      <c r="D528" s="147" t="s">
        <v>247</v>
      </c>
      <c r="E528" s="168" t="s">
        <v>1</v>
      </c>
      <c r="F528" s="169" t="s">
        <v>2200</v>
      </c>
      <c r="H528" s="168" t="s">
        <v>1</v>
      </c>
      <c r="I528" s="170"/>
      <c r="L528" s="167"/>
      <c r="M528" s="171"/>
      <c r="T528" s="172"/>
      <c r="AT528" s="168" t="s">
        <v>247</v>
      </c>
      <c r="AU528" s="168" t="s">
        <v>83</v>
      </c>
      <c r="AV528" s="14" t="s">
        <v>81</v>
      </c>
      <c r="AW528" s="14" t="s">
        <v>30</v>
      </c>
      <c r="AX528" s="14" t="s">
        <v>73</v>
      </c>
      <c r="AY528" s="168" t="s">
        <v>236</v>
      </c>
    </row>
    <row r="529" spans="2:65" s="12" customFormat="1" ht="11.25">
      <c r="B529" s="151"/>
      <c r="D529" s="147" t="s">
        <v>247</v>
      </c>
      <c r="E529" s="152" t="s">
        <v>1</v>
      </c>
      <c r="F529" s="153" t="s">
        <v>2201</v>
      </c>
      <c r="H529" s="154">
        <v>12</v>
      </c>
      <c r="I529" s="155"/>
      <c r="L529" s="151"/>
      <c r="M529" s="156"/>
      <c r="T529" s="157"/>
      <c r="AT529" s="152" t="s">
        <v>247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236</v>
      </c>
    </row>
    <row r="530" spans="2:65" s="15" customFormat="1" ht="11.25">
      <c r="B530" s="173"/>
      <c r="D530" s="147" t="s">
        <v>247</v>
      </c>
      <c r="E530" s="174" t="s">
        <v>1</v>
      </c>
      <c r="F530" s="175" t="s">
        <v>344</v>
      </c>
      <c r="H530" s="176">
        <v>12</v>
      </c>
      <c r="I530" s="177"/>
      <c r="L530" s="173"/>
      <c r="M530" s="178"/>
      <c r="T530" s="179"/>
      <c r="AT530" s="174" t="s">
        <v>247</v>
      </c>
      <c r="AU530" s="174" t="s">
        <v>83</v>
      </c>
      <c r="AV530" s="15" t="s">
        <v>258</v>
      </c>
      <c r="AW530" s="15" t="s">
        <v>30</v>
      </c>
      <c r="AX530" s="15" t="s">
        <v>81</v>
      </c>
      <c r="AY530" s="174" t="s">
        <v>236</v>
      </c>
    </row>
    <row r="531" spans="2:65" s="1" customFormat="1" ht="16.5" customHeight="1">
      <c r="B531" s="133"/>
      <c r="C531" s="134" t="s">
        <v>777</v>
      </c>
      <c r="D531" s="134" t="s">
        <v>239</v>
      </c>
      <c r="E531" s="135" t="s">
        <v>2204</v>
      </c>
      <c r="F531" s="136" t="s">
        <v>2205</v>
      </c>
      <c r="G531" s="137" t="s">
        <v>528</v>
      </c>
      <c r="H531" s="138">
        <v>760</v>
      </c>
      <c r="I531" s="139"/>
      <c r="J531" s="140">
        <f>ROUND(I531*H531,2)</f>
        <v>0</v>
      </c>
      <c r="K531" s="136" t="s">
        <v>1994</v>
      </c>
      <c r="L531" s="33"/>
      <c r="M531" s="141" t="s">
        <v>1</v>
      </c>
      <c r="N531" s="142" t="s">
        <v>38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341</v>
      </c>
      <c r="AT531" s="145" t="s">
        <v>239</v>
      </c>
      <c r="AU531" s="145" t="s">
        <v>83</v>
      </c>
      <c r="AY531" s="18" t="s">
        <v>236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81</v>
      </c>
      <c r="BK531" s="146">
        <f>ROUND(I531*H531,2)</f>
        <v>0</v>
      </c>
      <c r="BL531" s="18" t="s">
        <v>341</v>
      </c>
      <c r="BM531" s="145" t="s">
        <v>2206</v>
      </c>
    </row>
    <row r="532" spans="2:65" s="1" customFormat="1" ht="11.25">
      <c r="B532" s="33"/>
      <c r="D532" s="147" t="s">
        <v>246</v>
      </c>
      <c r="F532" s="148" t="s">
        <v>2205</v>
      </c>
      <c r="I532" s="149"/>
      <c r="L532" s="33"/>
      <c r="M532" s="150"/>
      <c r="T532" s="57"/>
      <c r="AT532" s="18" t="s">
        <v>246</v>
      </c>
      <c r="AU532" s="18" t="s">
        <v>83</v>
      </c>
    </row>
    <row r="533" spans="2:65" s="14" customFormat="1" ht="11.25">
      <c r="B533" s="167"/>
      <c r="D533" s="147" t="s">
        <v>247</v>
      </c>
      <c r="E533" s="168" t="s">
        <v>1</v>
      </c>
      <c r="F533" s="169" t="s">
        <v>1999</v>
      </c>
      <c r="H533" s="168" t="s">
        <v>1</v>
      </c>
      <c r="I533" s="170"/>
      <c r="L533" s="167"/>
      <c r="M533" s="171"/>
      <c r="T533" s="172"/>
      <c r="AT533" s="168" t="s">
        <v>247</v>
      </c>
      <c r="AU533" s="168" t="s">
        <v>83</v>
      </c>
      <c r="AV533" s="14" t="s">
        <v>81</v>
      </c>
      <c r="AW533" s="14" t="s">
        <v>30</v>
      </c>
      <c r="AX533" s="14" t="s">
        <v>73</v>
      </c>
      <c r="AY533" s="168" t="s">
        <v>236</v>
      </c>
    </row>
    <row r="534" spans="2:65" s="14" customFormat="1" ht="22.5">
      <c r="B534" s="167"/>
      <c r="D534" s="147" t="s">
        <v>247</v>
      </c>
      <c r="E534" s="168" t="s">
        <v>1</v>
      </c>
      <c r="F534" s="169" t="s">
        <v>2207</v>
      </c>
      <c r="H534" s="168" t="s">
        <v>1</v>
      </c>
      <c r="I534" s="170"/>
      <c r="L534" s="167"/>
      <c r="M534" s="171"/>
      <c r="T534" s="172"/>
      <c r="AT534" s="168" t="s">
        <v>247</v>
      </c>
      <c r="AU534" s="168" t="s">
        <v>83</v>
      </c>
      <c r="AV534" s="14" t="s">
        <v>81</v>
      </c>
      <c r="AW534" s="14" t="s">
        <v>30</v>
      </c>
      <c r="AX534" s="14" t="s">
        <v>73</v>
      </c>
      <c r="AY534" s="168" t="s">
        <v>236</v>
      </c>
    </row>
    <row r="535" spans="2:65" s="12" customFormat="1" ht="11.25">
      <c r="B535" s="151"/>
      <c r="D535" s="147" t="s">
        <v>247</v>
      </c>
      <c r="E535" s="152" t="s">
        <v>1</v>
      </c>
      <c r="F535" s="153" t="s">
        <v>2208</v>
      </c>
      <c r="H535" s="154">
        <v>190</v>
      </c>
      <c r="I535" s="155"/>
      <c r="L535" s="151"/>
      <c r="M535" s="156"/>
      <c r="T535" s="157"/>
      <c r="AT535" s="152" t="s">
        <v>247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4" customFormat="1" ht="22.5">
      <c r="B536" s="167"/>
      <c r="D536" s="147" t="s">
        <v>247</v>
      </c>
      <c r="E536" s="168" t="s">
        <v>1</v>
      </c>
      <c r="F536" s="169" t="s">
        <v>2209</v>
      </c>
      <c r="H536" s="168" t="s">
        <v>1</v>
      </c>
      <c r="I536" s="170"/>
      <c r="L536" s="167"/>
      <c r="M536" s="171"/>
      <c r="T536" s="172"/>
      <c r="AT536" s="168" t="s">
        <v>247</v>
      </c>
      <c r="AU536" s="168" t="s">
        <v>83</v>
      </c>
      <c r="AV536" s="14" t="s">
        <v>81</v>
      </c>
      <c r="AW536" s="14" t="s">
        <v>30</v>
      </c>
      <c r="AX536" s="14" t="s">
        <v>73</v>
      </c>
      <c r="AY536" s="168" t="s">
        <v>236</v>
      </c>
    </row>
    <row r="537" spans="2:65" s="12" customFormat="1" ht="11.25">
      <c r="B537" s="151"/>
      <c r="D537" s="147" t="s">
        <v>247</v>
      </c>
      <c r="E537" s="152" t="s">
        <v>1</v>
      </c>
      <c r="F537" s="153" t="s">
        <v>2210</v>
      </c>
      <c r="H537" s="154">
        <v>300</v>
      </c>
      <c r="I537" s="155"/>
      <c r="L537" s="151"/>
      <c r="M537" s="156"/>
      <c r="T537" s="157"/>
      <c r="AT537" s="152" t="s">
        <v>247</v>
      </c>
      <c r="AU537" s="152" t="s">
        <v>83</v>
      </c>
      <c r="AV537" s="12" t="s">
        <v>83</v>
      </c>
      <c r="AW537" s="12" t="s">
        <v>30</v>
      </c>
      <c r="AX537" s="12" t="s">
        <v>73</v>
      </c>
      <c r="AY537" s="152" t="s">
        <v>236</v>
      </c>
    </row>
    <row r="538" spans="2:65" s="14" customFormat="1" ht="22.5">
      <c r="B538" s="167"/>
      <c r="D538" s="147" t="s">
        <v>247</v>
      </c>
      <c r="E538" s="168" t="s">
        <v>1</v>
      </c>
      <c r="F538" s="169" t="s">
        <v>2211</v>
      </c>
      <c r="H538" s="168" t="s">
        <v>1</v>
      </c>
      <c r="I538" s="170"/>
      <c r="L538" s="167"/>
      <c r="M538" s="171"/>
      <c r="T538" s="172"/>
      <c r="AT538" s="168" t="s">
        <v>247</v>
      </c>
      <c r="AU538" s="168" t="s">
        <v>83</v>
      </c>
      <c r="AV538" s="14" t="s">
        <v>81</v>
      </c>
      <c r="AW538" s="14" t="s">
        <v>30</v>
      </c>
      <c r="AX538" s="14" t="s">
        <v>73</v>
      </c>
      <c r="AY538" s="168" t="s">
        <v>236</v>
      </c>
    </row>
    <row r="539" spans="2:65" s="12" customFormat="1" ht="11.25">
      <c r="B539" s="151"/>
      <c r="D539" s="147" t="s">
        <v>247</v>
      </c>
      <c r="E539" s="152" t="s">
        <v>1</v>
      </c>
      <c r="F539" s="153" t="s">
        <v>2212</v>
      </c>
      <c r="H539" s="154">
        <v>270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 ht="11.25">
      <c r="B540" s="173"/>
      <c r="D540" s="147" t="s">
        <v>247</v>
      </c>
      <c r="E540" s="174" t="s">
        <v>1</v>
      </c>
      <c r="F540" s="175" t="s">
        <v>344</v>
      </c>
      <c r="H540" s="176">
        <v>760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24.2" customHeight="1">
      <c r="B541" s="133"/>
      <c r="C541" s="180" t="s">
        <v>782</v>
      </c>
      <c r="D541" s="180" t="s">
        <v>333</v>
      </c>
      <c r="E541" s="181" t="s">
        <v>2213</v>
      </c>
      <c r="F541" s="182" t="s">
        <v>2214</v>
      </c>
      <c r="G541" s="183" t="s">
        <v>528</v>
      </c>
      <c r="H541" s="184">
        <v>798</v>
      </c>
      <c r="I541" s="185"/>
      <c r="J541" s="186">
        <f>ROUND(I541*H541,2)</f>
        <v>0</v>
      </c>
      <c r="K541" s="182" t="s">
        <v>243</v>
      </c>
      <c r="L541" s="187"/>
      <c r="M541" s="188" t="s">
        <v>1</v>
      </c>
      <c r="N541" s="189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348</v>
      </c>
      <c r="AT541" s="145" t="s">
        <v>333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341</v>
      </c>
      <c r="BM541" s="145" t="s">
        <v>2215</v>
      </c>
    </row>
    <row r="542" spans="2:65" s="1" customFormat="1" ht="19.5">
      <c r="B542" s="33"/>
      <c r="D542" s="147" t="s">
        <v>246</v>
      </c>
      <c r="F542" s="148" t="s">
        <v>2214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4" customFormat="1" ht="11.25">
      <c r="B543" s="167"/>
      <c r="D543" s="147" t="s">
        <v>247</v>
      </c>
      <c r="E543" s="168" t="s">
        <v>1</v>
      </c>
      <c r="F543" s="169" t="s">
        <v>1999</v>
      </c>
      <c r="H543" s="168" t="s">
        <v>1</v>
      </c>
      <c r="I543" s="170"/>
      <c r="L543" s="167"/>
      <c r="M543" s="171"/>
      <c r="T543" s="172"/>
      <c r="AT543" s="168" t="s">
        <v>247</v>
      </c>
      <c r="AU543" s="168" t="s">
        <v>83</v>
      </c>
      <c r="AV543" s="14" t="s">
        <v>81</v>
      </c>
      <c r="AW543" s="14" t="s">
        <v>30</v>
      </c>
      <c r="AX543" s="14" t="s">
        <v>73</v>
      </c>
      <c r="AY543" s="168" t="s">
        <v>236</v>
      </c>
    </row>
    <row r="544" spans="2:65" s="14" customFormat="1" ht="22.5">
      <c r="B544" s="167"/>
      <c r="D544" s="147" t="s">
        <v>247</v>
      </c>
      <c r="E544" s="168" t="s">
        <v>1</v>
      </c>
      <c r="F544" s="169" t="s">
        <v>2216</v>
      </c>
      <c r="H544" s="168" t="s">
        <v>1</v>
      </c>
      <c r="I544" s="170"/>
      <c r="L544" s="167"/>
      <c r="M544" s="171"/>
      <c r="T544" s="172"/>
      <c r="AT544" s="168" t="s">
        <v>247</v>
      </c>
      <c r="AU544" s="168" t="s">
        <v>83</v>
      </c>
      <c r="AV544" s="14" t="s">
        <v>81</v>
      </c>
      <c r="AW544" s="14" t="s">
        <v>30</v>
      </c>
      <c r="AX544" s="14" t="s">
        <v>73</v>
      </c>
      <c r="AY544" s="168" t="s">
        <v>236</v>
      </c>
    </row>
    <row r="545" spans="2:65" s="12" customFormat="1" ht="11.25">
      <c r="B545" s="151"/>
      <c r="D545" s="147" t="s">
        <v>247</v>
      </c>
      <c r="E545" s="152" t="s">
        <v>1</v>
      </c>
      <c r="F545" s="153" t="s">
        <v>2217</v>
      </c>
      <c r="H545" s="154">
        <v>199.5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4" customFormat="1" ht="33.75">
      <c r="B546" s="167"/>
      <c r="D546" s="147" t="s">
        <v>247</v>
      </c>
      <c r="E546" s="168" t="s">
        <v>1</v>
      </c>
      <c r="F546" s="169" t="s">
        <v>2218</v>
      </c>
      <c r="H546" s="168" t="s">
        <v>1</v>
      </c>
      <c r="I546" s="170"/>
      <c r="L546" s="167"/>
      <c r="M546" s="171"/>
      <c r="T546" s="172"/>
      <c r="AT546" s="168" t="s">
        <v>247</v>
      </c>
      <c r="AU546" s="168" t="s">
        <v>83</v>
      </c>
      <c r="AV546" s="14" t="s">
        <v>81</v>
      </c>
      <c r="AW546" s="14" t="s">
        <v>30</v>
      </c>
      <c r="AX546" s="14" t="s">
        <v>73</v>
      </c>
      <c r="AY546" s="168" t="s">
        <v>236</v>
      </c>
    </row>
    <row r="547" spans="2:65" s="12" customFormat="1" ht="11.25">
      <c r="B547" s="151"/>
      <c r="D547" s="147" t="s">
        <v>247</v>
      </c>
      <c r="E547" s="152" t="s">
        <v>1</v>
      </c>
      <c r="F547" s="153" t="s">
        <v>2219</v>
      </c>
      <c r="H547" s="154">
        <v>315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4" customFormat="1" ht="33.75">
      <c r="B548" s="167"/>
      <c r="D548" s="147" t="s">
        <v>247</v>
      </c>
      <c r="E548" s="168" t="s">
        <v>1</v>
      </c>
      <c r="F548" s="169" t="s">
        <v>2220</v>
      </c>
      <c r="H548" s="168" t="s">
        <v>1</v>
      </c>
      <c r="I548" s="170"/>
      <c r="L548" s="167"/>
      <c r="M548" s="171"/>
      <c r="T548" s="172"/>
      <c r="AT548" s="168" t="s">
        <v>247</v>
      </c>
      <c r="AU548" s="168" t="s">
        <v>83</v>
      </c>
      <c r="AV548" s="14" t="s">
        <v>81</v>
      </c>
      <c r="AW548" s="14" t="s">
        <v>30</v>
      </c>
      <c r="AX548" s="14" t="s">
        <v>73</v>
      </c>
      <c r="AY548" s="168" t="s">
        <v>236</v>
      </c>
    </row>
    <row r="549" spans="2:65" s="12" customFormat="1" ht="11.25">
      <c r="B549" s="151"/>
      <c r="D549" s="147" t="s">
        <v>247</v>
      </c>
      <c r="E549" s="152" t="s">
        <v>1</v>
      </c>
      <c r="F549" s="153" t="s">
        <v>2221</v>
      </c>
      <c r="H549" s="154">
        <v>283.5</v>
      </c>
      <c r="I549" s="155"/>
      <c r="L549" s="151"/>
      <c r="M549" s="156"/>
      <c r="T549" s="157"/>
      <c r="AT549" s="152" t="s">
        <v>247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236</v>
      </c>
    </row>
    <row r="550" spans="2:65" s="15" customFormat="1" ht="11.25">
      <c r="B550" s="173"/>
      <c r="D550" s="147" t="s">
        <v>247</v>
      </c>
      <c r="E550" s="174" t="s">
        <v>1</v>
      </c>
      <c r="F550" s="175" t="s">
        <v>344</v>
      </c>
      <c r="H550" s="176">
        <v>798</v>
      </c>
      <c r="I550" s="177"/>
      <c r="L550" s="173"/>
      <c r="M550" s="178"/>
      <c r="T550" s="179"/>
      <c r="AT550" s="174" t="s">
        <v>247</v>
      </c>
      <c r="AU550" s="174" t="s">
        <v>83</v>
      </c>
      <c r="AV550" s="15" t="s">
        <v>258</v>
      </c>
      <c r="AW550" s="15" t="s">
        <v>30</v>
      </c>
      <c r="AX550" s="15" t="s">
        <v>81</v>
      </c>
      <c r="AY550" s="174" t="s">
        <v>236</v>
      </c>
    </row>
    <row r="551" spans="2:65" s="1" customFormat="1" ht="33" customHeight="1">
      <c r="B551" s="133"/>
      <c r="C551" s="134" t="s">
        <v>787</v>
      </c>
      <c r="D551" s="134" t="s">
        <v>239</v>
      </c>
      <c r="E551" s="135" t="s">
        <v>2222</v>
      </c>
      <c r="F551" s="136" t="s">
        <v>2223</v>
      </c>
      <c r="G551" s="137" t="s">
        <v>528</v>
      </c>
      <c r="H551" s="138">
        <v>275</v>
      </c>
      <c r="I551" s="139"/>
      <c r="J551" s="140">
        <f>ROUND(I551*H551,2)</f>
        <v>0</v>
      </c>
      <c r="K551" s="136" t="s">
        <v>243</v>
      </c>
      <c r="L551" s="33"/>
      <c r="M551" s="141" t="s">
        <v>1</v>
      </c>
      <c r="N551" s="142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341</v>
      </c>
      <c r="AT551" s="145" t="s">
        <v>239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341</v>
      </c>
      <c r="BM551" s="145" t="s">
        <v>2224</v>
      </c>
    </row>
    <row r="552" spans="2:65" s="1" customFormat="1" ht="19.5">
      <c r="B552" s="33"/>
      <c r="D552" s="147" t="s">
        <v>246</v>
      </c>
      <c r="F552" s="148" t="s">
        <v>2223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4" customFormat="1" ht="11.25">
      <c r="B553" s="167"/>
      <c r="D553" s="147" t="s">
        <v>247</v>
      </c>
      <c r="E553" s="168" t="s">
        <v>1</v>
      </c>
      <c r="F553" s="169" t="s">
        <v>1999</v>
      </c>
      <c r="H553" s="168" t="s">
        <v>1</v>
      </c>
      <c r="I553" s="170"/>
      <c r="L553" s="167"/>
      <c r="M553" s="171"/>
      <c r="T553" s="172"/>
      <c r="AT553" s="168" t="s">
        <v>247</v>
      </c>
      <c r="AU553" s="168" t="s">
        <v>83</v>
      </c>
      <c r="AV553" s="14" t="s">
        <v>81</v>
      </c>
      <c r="AW553" s="14" t="s">
        <v>30</v>
      </c>
      <c r="AX553" s="14" t="s">
        <v>73</v>
      </c>
      <c r="AY553" s="168" t="s">
        <v>236</v>
      </c>
    </row>
    <row r="554" spans="2:65" s="14" customFormat="1" ht="11.25">
      <c r="B554" s="167"/>
      <c r="D554" s="147" t="s">
        <v>247</v>
      </c>
      <c r="E554" s="168" t="s">
        <v>1</v>
      </c>
      <c r="F554" s="169" t="s">
        <v>2225</v>
      </c>
      <c r="H554" s="168" t="s">
        <v>1</v>
      </c>
      <c r="I554" s="170"/>
      <c r="L554" s="167"/>
      <c r="M554" s="171"/>
      <c r="T554" s="172"/>
      <c r="AT554" s="168" t="s">
        <v>247</v>
      </c>
      <c r="AU554" s="168" t="s">
        <v>83</v>
      </c>
      <c r="AV554" s="14" t="s">
        <v>81</v>
      </c>
      <c r="AW554" s="14" t="s">
        <v>30</v>
      </c>
      <c r="AX554" s="14" t="s">
        <v>73</v>
      </c>
      <c r="AY554" s="168" t="s">
        <v>236</v>
      </c>
    </row>
    <row r="555" spans="2:65" s="12" customFormat="1" ht="11.25">
      <c r="B555" s="151"/>
      <c r="D555" s="147" t="s">
        <v>247</v>
      </c>
      <c r="E555" s="152" t="s">
        <v>1</v>
      </c>
      <c r="F555" s="153" t="s">
        <v>2226</v>
      </c>
      <c r="H555" s="154">
        <v>275</v>
      </c>
      <c r="I555" s="155"/>
      <c r="L555" s="151"/>
      <c r="M555" s="156"/>
      <c r="T555" s="157"/>
      <c r="AT555" s="152" t="s">
        <v>247</v>
      </c>
      <c r="AU555" s="152" t="s">
        <v>83</v>
      </c>
      <c r="AV555" s="12" t="s">
        <v>83</v>
      </c>
      <c r="AW555" s="12" t="s">
        <v>30</v>
      </c>
      <c r="AX555" s="12" t="s">
        <v>73</v>
      </c>
      <c r="AY555" s="152" t="s">
        <v>236</v>
      </c>
    </row>
    <row r="556" spans="2:65" s="15" customFormat="1" ht="11.25">
      <c r="B556" s="173"/>
      <c r="D556" s="147" t="s">
        <v>247</v>
      </c>
      <c r="E556" s="174" t="s">
        <v>1</v>
      </c>
      <c r="F556" s="175" t="s">
        <v>344</v>
      </c>
      <c r="H556" s="176">
        <v>275</v>
      </c>
      <c r="I556" s="177"/>
      <c r="L556" s="173"/>
      <c r="M556" s="178"/>
      <c r="T556" s="179"/>
      <c r="AT556" s="174" t="s">
        <v>247</v>
      </c>
      <c r="AU556" s="174" t="s">
        <v>83</v>
      </c>
      <c r="AV556" s="15" t="s">
        <v>258</v>
      </c>
      <c r="AW556" s="15" t="s">
        <v>30</v>
      </c>
      <c r="AX556" s="15" t="s">
        <v>81</v>
      </c>
      <c r="AY556" s="174" t="s">
        <v>236</v>
      </c>
    </row>
    <row r="557" spans="2:65" s="1" customFormat="1" ht="21.75" customHeight="1">
      <c r="B557" s="133"/>
      <c r="C557" s="134" t="s">
        <v>792</v>
      </c>
      <c r="D557" s="134" t="s">
        <v>239</v>
      </c>
      <c r="E557" s="135" t="s">
        <v>2227</v>
      </c>
      <c r="F557" s="136" t="s">
        <v>2228</v>
      </c>
      <c r="G557" s="137" t="s">
        <v>340</v>
      </c>
      <c r="H557" s="138">
        <v>3</v>
      </c>
      <c r="I557" s="139"/>
      <c r="J557" s="140">
        <f>ROUND(I557*H557,2)</f>
        <v>0</v>
      </c>
      <c r="K557" s="136" t="s">
        <v>243</v>
      </c>
      <c r="L557" s="33"/>
      <c r="M557" s="141" t="s">
        <v>1</v>
      </c>
      <c r="N557" s="142" t="s">
        <v>38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341</v>
      </c>
      <c r="AT557" s="145" t="s">
        <v>239</v>
      </c>
      <c r="AU557" s="145" t="s">
        <v>83</v>
      </c>
      <c r="AY557" s="18" t="s">
        <v>236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81</v>
      </c>
      <c r="BK557" s="146">
        <f>ROUND(I557*H557,2)</f>
        <v>0</v>
      </c>
      <c r="BL557" s="18" t="s">
        <v>341</v>
      </c>
      <c r="BM557" s="145" t="s">
        <v>2229</v>
      </c>
    </row>
    <row r="558" spans="2:65" s="1" customFormat="1" ht="11.25">
      <c r="B558" s="33"/>
      <c r="D558" s="147" t="s">
        <v>246</v>
      </c>
      <c r="F558" s="148" t="s">
        <v>2228</v>
      </c>
      <c r="I558" s="149"/>
      <c r="L558" s="33"/>
      <c r="M558" s="150"/>
      <c r="T558" s="57"/>
      <c r="AT558" s="18" t="s">
        <v>246</v>
      </c>
      <c r="AU558" s="18" t="s">
        <v>83</v>
      </c>
    </row>
    <row r="559" spans="2:65" s="14" customFormat="1" ht="11.25">
      <c r="B559" s="167"/>
      <c r="D559" s="147" t="s">
        <v>247</v>
      </c>
      <c r="E559" s="168" t="s">
        <v>1</v>
      </c>
      <c r="F559" s="169" t="s">
        <v>1999</v>
      </c>
      <c r="H559" s="168" t="s">
        <v>1</v>
      </c>
      <c r="I559" s="170"/>
      <c r="L559" s="167"/>
      <c r="M559" s="171"/>
      <c r="T559" s="172"/>
      <c r="AT559" s="168" t="s">
        <v>247</v>
      </c>
      <c r="AU559" s="168" t="s">
        <v>83</v>
      </c>
      <c r="AV559" s="14" t="s">
        <v>81</v>
      </c>
      <c r="AW559" s="14" t="s">
        <v>30</v>
      </c>
      <c r="AX559" s="14" t="s">
        <v>73</v>
      </c>
      <c r="AY559" s="168" t="s">
        <v>236</v>
      </c>
    </row>
    <row r="560" spans="2:65" s="14" customFormat="1" ht="22.5">
      <c r="B560" s="167"/>
      <c r="D560" s="147" t="s">
        <v>247</v>
      </c>
      <c r="E560" s="168" t="s">
        <v>1</v>
      </c>
      <c r="F560" s="169" t="s">
        <v>2230</v>
      </c>
      <c r="H560" s="168" t="s">
        <v>1</v>
      </c>
      <c r="I560" s="170"/>
      <c r="L560" s="167"/>
      <c r="M560" s="171"/>
      <c r="T560" s="172"/>
      <c r="AT560" s="168" t="s">
        <v>247</v>
      </c>
      <c r="AU560" s="168" t="s">
        <v>83</v>
      </c>
      <c r="AV560" s="14" t="s">
        <v>81</v>
      </c>
      <c r="AW560" s="14" t="s">
        <v>30</v>
      </c>
      <c r="AX560" s="14" t="s">
        <v>73</v>
      </c>
      <c r="AY560" s="168" t="s">
        <v>236</v>
      </c>
    </row>
    <row r="561" spans="2:65" s="12" customFormat="1" ht="11.25">
      <c r="B561" s="151"/>
      <c r="D561" s="147" t="s">
        <v>247</v>
      </c>
      <c r="E561" s="152" t="s">
        <v>1</v>
      </c>
      <c r="F561" s="153" t="s">
        <v>253</v>
      </c>
      <c r="H561" s="154">
        <v>3</v>
      </c>
      <c r="I561" s="155"/>
      <c r="L561" s="151"/>
      <c r="M561" s="156"/>
      <c r="T561" s="157"/>
      <c r="AT561" s="152" t="s">
        <v>247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236</v>
      </c>
    </row>
    <row r="562" spans="2:65" s="15" customFormat="1" ht="11.25">
      <c r="B562" s="173"/>
      <c r="D562" s="147" t="s">
        <v>247</v>
      </c>
      <c r="E562" s="174" t="s">
        <v>1</v>
      </c>
      <c r="F562" s="175" t="s">
        <v>344</v>
      </c>
      <c r="H562" s="176">
        <v>3</v>
      </c>
      <c r="I562" s="177"/>
      <c r="L562" s="173"/>
      <c r="M562" s="178"/>
      <c r="T562" s="179"/>
      <c r="AT562" s="174" t="s">
        <v>247</v>
      </c>
      <c r="AU562" s="174" t="s">
        <v>83</v>
      </c>
      <c r="AV562" s="15" t="s">
        <v>258</v>
      </c>
      <c r="AW562" s="15" t="s">
        <v>30</v>
      </c>
      <c r="AX562" s="15" t="s">
        <v>81</v>
      </c>
      <c r="AY562" s="174" t="s">
        <v>236</v>
      </c>
    </row>
    <row r="563" spans="2:65" s="1" customFormat="1" ht="21.75" customHeight="1">
      <c r="B563" s="133"/>
      <c r="C563" s="134" t="s">
        <v>798</v>
      </c>
      <c r="D563" s="134" t="s">
        <v>239</v>
      </c>
      <c r="E563" s="135" t="s">
        <v>2231</v>
      </c>
      <c r="F563" s="136" t="s">
        <v>2232</v>
      </c>
      <c r="G563" s="137" t="s">
        <v>2233</v>
      </c>
      <c r="H563" s="138">
        <v>0.27500000000000002</v>
      </c>
      <c r="I563" s="139"/>
      <c r="J563" s="140">
        <f>ROUND(I563*H563,2)</f>
        <v>0</v>
      </c>
      <c r="K563" s="136" t="s">
        <v>243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341</v>
      </c>
      <c r="AT563" s="145" t="s">
        <v>239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341</v>
      </c>
      <c r="BM563" s="145" t="s">
        <v>2095</v>
      </c>
    </row>
    <row r="564" spans="2:65" s="1" customFormat="1" ht="11.25">
      <c r="B564" s="33"/>
      <c r="D564" s="147" t="s">
        <v>246</v>
      </c>
      <c r="F564" s="148" t="s">
        <v>2232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4" customFormat="1" ht="11.25">
      <c r="B565" s="167"/>
      <c r="D565" s="147" t="s">
        <v>247</v>
      </c>
      <c r="E565" s="168" t="s">
        <v>1</v>
      </c>
      <c r="F565" s="169" t="s">
        <v>1999</v>
      </c>
      <c r="H565" s="168" t="s">
        <v>1</v>
      </c>
      <c r="I565" s="170"/>
      <c r="L565" s="167"/>
      <c r="M565" s="171"/>
      <c r="T565" s="172"/>
      <c r="AT565" s="168" t="s">
        <v>247</v>
      </c>
      <c r="AU565" s="168" t="s">
        <v>83</v>
      </c>
      <c r="AV565" s="14" t="s">
        <v>81</v>
      </c>
      <c r="AW565" s="14" t="s">
        <v>30</v>
      </c>
      <c r="AX565" s="14" t="s">
        <v>73</v>
      </c>
      <c r="AY565" s="168" t="s">
        <v>236</v>
      </c>
    </row>
    <row r="566" spans="2:65" s="14" customFormat="1" ht="11.25">
      <c r="B566" s="167"/>
      <c r="D566" s="147" t="s">
        <v>247</v>
      </c>
      <c r="E566" s="168" t="s">
        <v>1</v>
      </c>
      <c r="F566" s="169" t="s">
        <v>2225</v>
      </c>
      <c r="H566" s="168" t="s">
        <v>1</v>
      </c>
      <c r="I566" s="170"/>
      <c r="L566" s="167"/>
      <c r="M566" s="171"/>
      <c r="T566" s="172"/>
      <c r="AT566" s="168" t="s">
        <v>247</v>
      </c>
      <c r="AU566" s="168" t="s">
        <v>83</v>
      </c>
      <c r="AV566" s="14" t="s">
        <v>81</v>
      </c>
      <c r="AW566" s="14" t="s">
        <v>30</v>
      </c>
      <c r="AX566" s="14" t="s">
        <v>73</v>
      </c>
      <c r="AY566" s="168" t="s">
        <v>236</v>
      </c>
    </row>
    <row r="567" spans="2:65" s="12" customFormat="1" ht="11.25">
      <c r="B567" s="151"/>
      <c r="D567" s="147" t="s">
        <v>247</v>
      </c>
      <c r="E567" s="152" t="s">
        <v>1</v>
      </c>
      <c r="F567" s="153" t="s">
        <v>2234</v>
      </c>
      <c r="H567" s="154">
        <v>0.27500000000000002</v>
      </c>
      <c r="I567" s="155"/>
      <c r="L567" s="151"/>
      <c r="M567" s="156"/>
      <c r="T567" s="157"/>
      <c r="AT567" s="152" t="s">
        <v>247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236</v>
      </c>
    </row>
    <row r="568" spans="2:65" s="15" customFormat="1" ht="11.25">
      <c r="B568" s="173"/>
      <c r="D568" s="147" t="s">
        <v>247</v>
      </c>
      <c r="E568" s="174" t="s">
        <v>1</v>
      </c>
      <c r="F568" s="175" t="s">
        <v>344</v>
      </c>
      <c r="H568" s="176">
        <v>0.27500000000000002</v>
      </c>
      <c r="I568" s="177"/>
      <c r="L568" s="173"/>
      <c r="M568" s="178"/>
      <c r="T568" s="179"/>
      <c r="AT568" s="174" t="s">
        <v>247</v>
      </c>
      <c r="AU568" s="174" t="s">
        <v>83</v>
      </c>
      <c r="AV568" s="15" t="s">
        <v>258</v>
      </c>
      <c r="AW568" s="15" t="s">
        <v>30</v>
      </c>
      <c r="AX568" s="15" t="s">
        <v>81</v>
      </c>
      <c r="AY568" s="174" t="s">
        <v>236</v>
      </c>
    </row>
    <row r="569" spans="2:65" s="1" customFormat="1" ht="24.2" customHeight="1">
      <c r="B569" s="133"/>
      <c r="C569" s="180" t="s">
        <v>805</v>
      </c>
      <c r="D569" s="180" t="s">
        <v>333</v>
      </c>
      <c r="E569" s="181" t="s">
        <v>2235</v>
      </c>
      <c r="F569" s="182" t="s">
        <v>2236</v>
      </c>
      <c r="G569" s="183" t="s">
        <v>528</v>
      </c>
      <c r="H569" s="184">
        <v>275</v>
      </c>
      <c r="I569" s="185"/>
      <c r="J569" s="186">
        <f>ROUND(I569*H569,2)</f>
        <v>0</v>
      </c>
      <c r="K569" s="182" t="s">
        <v>243</v>
      </c>
      <c r="L569" s="187"/>
      <c r="M569" s="188" t="s">
        <v>1</v>
      </c>
      <c r="N569" s="189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348</v>
      </c>
      <c r="AT569" s="145" t="s">
        <v>333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341</v>
      </c>
      <c r="BM569" s="145" t="s">
        <v>2237</v>
      </c>
    </row>
    <row r="570" spans="2:65" s="1" customFormat="1" ht="19.5">
      <c r="B570" s="33"/>
      <c r="D570" s="147" t="s">
        <v>246</v>
      </c>
      <c r="F570" s="148" t="s">
        <v>2236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4" customFormat="1" ht="11.25">
      <c r="B571" s="167"/>
      <c r="D571" s="147" t="s">
        <v>247</v>
      </c>
      <c r="E571" s="168" t="s">
        <v>1</v>
      </c>
      <c r="F571" s="169" t="s">
        <v>1999</v>
      </c>
      <c r="H571" s="168" t="s">
        <v>1</v>
      </c>
      <c r="I571" s="170"/>
      <c r="L571" s="167"/>
      <c r="M571" s="171"/>
      <c r="T571" s="172"/>
      <c r="AT571" s="168" t="s">
        <v>247</v>
      </c>
      <c r="AU571" s="168" t="s">
        <v>83</v>
      </c>
      <c r="AV571" s="14" t="s">
        <v>81</v>
      </c>
      <c r="AW571" s="14" t="s">
        <v>30</v>
      </c>
      <c r="AX571" s="14" t="s">
        <v>73</v>
      </c>
      <c r="AY571" s="168" t="s">
        <v>236</v>
      </c>
    </row>
    <row r="572" spans="2:65" s="14" customFormat="1" ht="11.25">
      <c r="B572" s="167"/>
      <c r="D572" s="147" t="s">
        <v>247</v>
      </c>
      <c r="E572" s="168" t="s">
        <v>1</v>
      </c>
      <c r="F572" s="169" t="s">
        <v>2238</v>
      </c>
      <c r="H572" s="168" t="s">
        <v>1</v>
      </c>
      <c r="I572" s="170"/>
      <c r="L572" s="167"/>
      <c r="M572" s="171"/>
      <c r="T572" s="172"/>
      <c r="AT572" s="168" t="s">
        <v>247</v>
      </c>
      <c r="AU572" s="168" t="s">
        <v>83</v>
      </c>
      <c r="AV572" s="14" t="s">
        <v>81</v>
      </c>
      <c r="AW572" s="14" t="s">
        <v>30</v>
      </c>
      <c r="AX572" s="14" t="s">
        <v>73</v>
      </c>
      <c r="AY572" s="168" t="s">
        <v>236</v>
      </c>
    </row>
    <row r="573" spans="2:65" s="12" customFormat="1" ht="11.25">
      <c r="B573" s="151"/>
      <c r="D573" s="147" t="s">
        <v>247</v>
      </c>
      <c r="E573" s="152" t="s">
        <v>1</v>
      </c>
      <c r="F573" s="153" t="s">
        <v>2226</v>
      </c>
      <c r="H573" s="154">
        <v>275</v>
      </c>
      <c r="I573" s="155"/>
      <c r="L573" s="151"/>
      <c r="M573" s="156"/>
      <c r="T573" s="157"/>
      <c r="AT573" s="152" t="s">
        <v>247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236</v>
      </c>
    </row>
    <row r="574" spans="2:65" s="15" customFormat="1" ht="11.25">
      <c r="B574" s="173"/>
      <c r="D574" s="147" t="s">
        <v>247</v>
      </c>
      <c r="E574" s="174" t="s">
        <v>1</v>
      </c>
      <c r="F574" s="175" t="s">
        <v>344</v>
      </c>
      <c r="H574" s="176">
        <v>275</v>
      </c>
      <c r="I574" s="177"/>
      <c r="L574" s="173"/>
      <c r="M574" s="178"/>
      <c r="T574" s="179"/>
      <c r="AT574" s="174" t="s">
        <v>247</v>
      </c>
      <c r="AU574" s="174" t="s">
        <v>83</v>
      </c>
      <c r="AV574" s="15" t="s">
        <v>258</v>
      </c>
      <c r="AW574" s="15" t="s">
        <v>30</v>
      </c>
      <c r="AX574" s="15" t="s">
        <v>81</v>
      </c>
      <c r="AY574" s="174" t="s">
        <v>236</v>
      </c>
    </row>
    <row r="575" spans="2:65" s="1" customFormat="1" ht="24.2" customHeight="1">
      <c r="B575" s="133"/>
      <c r="C575" s="134" t="s">
        <v>810</v>
      </c>
      <c r="D575" s="134" t="s">
        <v>239</v>
      </c>
      <c r="E575" s="135" t="s">
        <v>2239</v>
      </c>
      <c r="F575" s="136" t="s">
        <v>2240</v>
      </c>
      <c r="G575" s="137" t="s">
        <v>340</v>
      </c>
      <c r="H575" s="138">
        <v>170</v>
      </c>
      <c r="I575" s="139"/>
      <c r="J575" s="140">
        <f>ROUND(I575*H575,2)</f>
        <v>0</v>
      </c>
      <c r="K575" s="136" t="s">
        <v>243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341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341</v>
      </c>
      <c r="BM575" s="145" t="s">
        <v>2241</v>
      </c>
    </row>
    <row r="576" spans="2:65" s="1" customFormat="1" ht="19.5">
      <c r="B576" s="33"/>
      <c r="D576" s="147" t="s">
        <v>246</v>
      </c>
      <c r="F576" s="148" t="s">
        <v>2240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51" s="14" customFormat="1" ht="11.25">
      <c r="B577" s="167"/>
      <c r="D577" s="147" t="s">
        <v>247</v>
      </c>
      <c r="E577" s="168" t="s">
        <v>1</v>
      </c>
      <c r="F577" s="169" t="s">
        <v>2018</v>
      </c>
      <c r="H577" s="168" t="s">
        <v>1</v>
      </c>
      <c r="I577" s="170"/>
      <c r="L577" s="167"/>
      <c r="M577" s="171"/>
      <c r="T577" s="172"/>
      <c r="AT577" s="168" t="s">
        <v>247</v>
      </c>
      <c r="AU577" s="168" t="s">
        <v>83</v>
      </c>
      <c r="AV577" s="14" t="s">
        <v>81</v>
      </c>
      <c r="AW577" s="14" t="s">
        <v>30</v>
      </c>
      <c r="AX577" s="14" t="s">
        <v>73</v>
      </c>
      <c r="AY577" s="168" t="s">
        <v>236</v>
      </c>
    </row>
    <row r="578" spans="2:51" s="14" customFormat="1" ht="11.25">
      <c r="B578" s="167"/>
      <c r="D578" s="147" t="s">
        <v>247</v>
      </c>
      <c r="E578" s="168" t="s">
        <v>1</v>
      </c>
      <c r="F578" s="169" t="s">
        <v>2102</v>
      </c>
      <c r="H578" s="168" t="s">
        <v>1</v>
      </c>
      <c r="I578" s="170"/>
      <c r="L578" s="167"/>
      <c r="M578" s="171"/>
      <c r="T578" s="172"/>
      <c r="AT578" s="168" t="s">
        <v>247</v>
      </c>
      <c r="AU578" s="168" t="s">
        <v>83</v>
      </c>
      <c r="AV578" s="14" t="s">
        <v>81</v>
      </c>
      <c r="AW578" s="14" t="s">
        <v>30</v>
      </c>
      <c r="AX578" s="14" t="s">
        <v>73</v>
      </c>
      <c r="AY578" s="168" t="s">
        <v>236</v>
      </c>
    </row>
    <row r="579" spans="2:51" s="12" customFormat="1" ht="11.25">
      <c r="B579" s="151"/>
      <c r="D579" s="147" t="s">
        <v>247</v>
      </c>
      <c r="E579" s="152" t="s">
        <v>1</v>
      </c>
      <c r="F579" s="153" t="s">
        <v>2242</v>
      </c>
      <c r="H579" s="154">
        <v>10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51" s="14" customFormat="1" ht="11.25">
      <c r="B580" s="167"/>
      <c r="D580" s="147" t="s">
        <v>247</v>
      </c>
      <c r="E580" s="168" t="s">
        <v>1</v>
      </c>
      <c r="F580" s="169" t="s">
        <v>2103</v>
      </c>
      <c r="H580" s="168" t="s">
        <v>1</v>
      </c>
      <c r="I580" s="170"/>
      <c r="L580" s="167"/>
      <c r="M580" s="171"/>
      <c r="T580" s="172"/>
      <c r="AT580" s="168" t="s">
        <v>247</v>
      </c>
      <c r="AU580" s="168" t="s">
        <v>83</v>
      </c>
      <c r="AV580" s="14" t="s">
        <v>81</v>
      </c>
      <c r="AW580" s="14" t="s">
        <v>30</v>
      </c>
      <c r="AX580" s="14" t="s">
        <v>73</v>
      </c>
      <c r="AY580" s="168" t="s">
        <v>236</v>
      </c>
    </row>
    <row r="581" spans="2:51" s="12" customFormat="1" ht="11.25">
      <c r="B581" s="151"/>
      <c r="D581" s="147" t="s">
        <v>247</v>
      </c>
      <c r="E581" s="152" t="s">
        <v>1</v>
      </c>
      <c r="F581" s="153" t="s">
        <v>2243</v>
      </c>
      <c r="H581" s="154">
        <v>54</v>
      </c>
      <c r="I581" s="155"/>
      <c r="L581" s="151"/>
      <c r="M581" s="156"/>
      <c r="T581" s="157"/>
      <c r="AT581" s="152" t="s">
        <v>247</v>
      </c>
      <c r="AU581" s="152" t="s">
        <v>83</v>
      </c>
      <c r="AV581" s="12" t="s">
        <v>83</v>
      </c>
      <c r="AW581" s="12" t="s">
        <v>30</v>
      </c>
      <c r="AX581" s="12" t="s">
        <v>73</v>
      </c>
      <c r="AY581" s="152" t="s">
        <v>236</v>
      </c>
    </row>
    <row r="582" spans="2:51" s="14" customFormat="1" ht="11.25">
      <c r="B582" s="167"/>
      <c r="D582" s="147" t="s">
        <v>247</v>
      </c>
      <c r="E582" s="168" t="s">
        <v>1</v>
      </c>
      <c r="F582" s="169" t="s">
        <v>2116</v>
      </c>
      <c r="H582" s="168" t="s">
        <v>1</v>
      </c>
      <c r="I582" s="170"/>
      <c r="L582" s="167"/>
      <c r="M582" s="171"/>
      <c r="T582" s="172"/>
      <c r="AT582" s="168" t="s">
        <v>247</v>
      </c>
      <c r="AU582" s="168" t="s">
        <v>83</v>
      </c>
      <c r="AV582" s="14" t="s">
        <v>81</v>
      </c>
      <c r="AW582" s="14" t="s">
        <v>30</v>
      </c>
      <c r="AX582" s="14" t="s">
        <v>73</v>
      </c>
      <c r="AY582" s="168" t="s">
        <v>236</v>
      </c>
    </row>
    <row r="583" spans="2:51" s="12" customFormat="1" ht="11.25">
      <c r="B583" s="151"/>
      <c r="D583" s="147" t="s">
        <v>247</v>
      </c>
      <c r="E583" s="152" t="s">
        <v>1</v>
      </c>
      <c r="F583" s="153" t="s">
        <v>2244</v>
      </c>
      <c r="H583" s="154">
        <v>14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51" s="14" customFormat="1" ht="11.25">
      <c r="B584" s="167"/>
      <c r="D584" s="147" t="s">
        <v>247</v>
      </c>
      <c r="E584" s="168" t="s">
        <v>1</v>
      </c>
      <c r="F584" s="169" t="s">
        <v>2104</v>
      </c>
      <c r="H584" s="168" t="s">
        <v>1</v>
      </c>
      <c r="I584" s="170"/>
      <c r="L584" s="167"/>
      <c r="M584" s="171"/>
      <c r="T584" s="172"/>
      <c r="AT584" s="168" t="s">
        <v>247</v>
      </c>
      <c r="AU584" s="168" t="s">
        <v>83</v>
      </c>
      <c r="AV584" s="14" t="s">
        <v>81</v>
      </c>
      <c r="AW584" s="14" t="s">
        <v>30</v>
      </c>
      <c r="AX584" s="14" t="s">
        <v>73</v>
      </c>
      <c r="AY584" s="168" t="s">
        <v>236</v>
      </c>
    </row>
    <row r="585" spans="2:51" s="12" customFormat="1" ht="11.25">
      <c r="B585" s="151"/>
      <c r="D585" s="147" t="s">
        <v>247</v>
      </c>
      <c r="E585" s="152" t="s">
        <v>1</v>
      </c>
      <c r="F585" s="153" t="s">
        <v>2242</v>
      </c>
      <c r="H585" s="154">
        <v>10</v>
      </c>
      <c r="I585" s="155"/>
      <c r="L585" s="151"/>
      <c r="M585" s="156"/>
      <c r="T585" s="157"/>
      <c r="AT585" s="152" t="s">
        <v>247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236</v>
      </c>
    </row>
    <row r="586" spans="2:51" s="14" customFormat="1" ht="11.25">
      <c r="B586" s="167"/>
      <c r="D586" s="147" t="s">
        <v>247</v>
      </c>
      <c r="E586" s="168" t="s">
        <v>1</v>
      </c>
      <c r="F586" s="169" t="s">
        <v>2105</v>
      </c>
      <c r="H586" s="168" t="s">
        <v>1</v>
      </c>
      <c r="I586" s="170"/>
      <c r="L586" s="167"/>
      <c r="M586" s="171"/>
      <c r="T586" s="172"/>
      <c r="AT586" s="168" t="s">
        <v>247</v>
      </c>
      <c r="AU586" s="168" t="s">
        <v>83</v>
      </c>
      <c r="AV586" s="14" t="s">
        <v>81</v>
      </c>
      <c r="AW586" s="14" t="s">
        <v>30</v>
      </c>
      <c r="AX586" s="14" t="s">
        <v>73</v>
      </c>
      <c r="AY586" s="168" t="s">
        <v>236</v>
      </c>
    </row>
    <row r="587" spans="2:51" s="12" customFormat="1" ht="11.25">
      <c r="B587" s="151"/>
      <c r="D587" s="147" t="s">
        <v>247</v>
      </c>
      <c r="E587" s="152" t="s">
        <v>1</v>
      </c>
      <c r="F587" s="153" t="s">
        <v>2242</v>
      </c>
      <c r="H587" s="154">
        <v>10</v>
      </c>
      <c r="I587" s="155"/>
      <c r="L587" s="151"/>
      <c r="M587" s="156"/>
      <c r="T587" s="157"/>
      <c r="AT587" s="152" t="s">
        <v>247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236</v>
      </c>
    </row>
    <row r="588" spans="2:51" s="14" customFormat="1" ht="11.25">
      <c r="B588" s="167"/>
      <c r="D588" s="147" t="s">
        <v>247</v>
      </c>
      <c r="E588" s="168" t="s">
        <v>1</v>
      </c>
      <c r="F588" s="169" t="s">
        <v>2106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51" s="12" customFormat="1" ht="11.25">
      <c r="B589" s="151"/>
      <c r="D589" s="147" t="s">
        <v>247</v>
      </c>
      <c r="E589" s="152" t="s">
        <v>1</v>
      </c>
      <c r="F589" s="153" t="s">
        <v>2245</v>
      </c>
      <c r="H589" s="154">
        <v>48</v>
      </c>
      <c r="I589" s="155"/>
      <c r="L589" s="151"/>
      <c r="M589" s="156"/>
      <c r="T589" s="157"/>
      <c r="AT589" s="152" t="s">
        <v>247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236</v>
      </c>
    </row>
    <row r="590" spans="2:51" s="14" customFormat="1" ht="11.25">
      <c r="B590" s="167"/>
      <c r="D590" s="147" t="s">
        <v>247</v>
      </c>
      <c r="E590" s="168" t="s">
        <v>1</v>
      </c>
      <c r="F590" s="169" t="s">
        <v>2107</v>
      </c>
      <c r="H590" s="168" t="s">
        <v>1</v>
      </c>
      <c r="I590" s="170"/>
      <c r="L590" s="167"/>
      <c r="M590" s="171"/>
      <c r="T590" s="172"/>
      <c r="AT590" s="168" t="s">
        <v>247</v>
      </c>
      <c r="AU590" s="168" t="s">
        <v>83</v>
      </c>
      <c r="AV590" s="14" t="s">
        <v>81</v>
      </c>
      <c r="AW590" s="14" t="s">
        <v>30</v>
      </c>
      <c r="AX590" s="14" t="s">
        <v>73</v>
      </c>
      <c r="AY590" s="168" t="s">
        <v>236</v>
      </c>
    </row>
    <row r="591" spans="2:51" s="12" customFormat="1" ht="11.25">
      <c r="B591" s="151"/>
      <c r="D591" s="147" t="s">
        <v>247</v>
      </c>
      <c r="E591" s="152" t="s">
        <v>1</v>
      </c>
      <c r="F591" s="153" t="s">
        <v>2246</v>
      </c>
      <c r="H591" s="154">
        <v>24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51" s="15" customFormat="1" ht="11.25">
      <c r="B592" s="173"/>
      <c r="D592" s="147" t="s">
        <v>247</v>
      </c>
      <c r="E592" s="174" t="s">
        <v>1</v>
      </c>
      <c r="F592" s="175" t="s">
        <v>344</v>
      </c>
      <c r="H592" s="176">
        <v>170</v>
      </c>
      <c r="I592" s="177"/>
      <c r="L592" s="173"/>
      <c r="M592" s="178"/>
      <c r="T592" s="179"/>
      <c r="AT592" s="174" t="s">
        <v>247</v>
      </c>
      <c r="AU592" s="174" t="s">
        <v>83</v>
      </c>
      <c r="AV592" s="15" t="s">
        <v>258</v>
      </c>
      <c r="AW592" s="15" t="s">
        <v>30</v>
      </c>
      <c r="AX592" s="15" t="s">
        <v>81</v>
      </c>
      <c r="AY592" s="174" t="s">
        <v>236</v>
      </c>
    </row>
    <row r="593" spans="2:65" s="1" customFormat="1" ht="49.15" customHeight="1">
      <c r="B593" s="133"/>
      <c r="C593" s="134" t="s">
        <v>816</v>
      </c>
      <c r="D593" s="134" t="s">
        <v>239</v>
      </c>
      <c r="E593" s="135" t="s">
        <v>2247</v>
      </c>
      <c r="F593" s="136" t="s">
        <v>2248</v>
      </c>
      <c r="G593" s="137" t="s">
        <v>340</v>
      </c>
      <c r="H593" s="138">
        <v>18</v>
      </c>
      <c r="I593" s="139"/>
      <c r="J593" s="140">
        <f>ROUND(I593*H593,2)</f>
        <v>0</v>
      </c>
      <c r="K593" s="136" t="s">
        <v>243</v>
      </c>
      <c r="L593" s="33"/>
      <c r="M593" s="141" t="s">
        <v>1</v>
      </c>
      <c r="N593" s="142" t="s">
        <v>38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341</v>
      </c>
      <c r="AT593" s="145" t="s">
        <v>239</v>
      </c>
      <c r="AU593" s="145" t="s">
        <v>83</v>
      </c>
      <c r="AY593" s="18" t="s">
        <v>236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81</v>
      </c>
      <c r="BK593" s="146">
        <f>ROUND(I593*H593,2)</f>
        <v>0</v>
      </c>
      <c r="BL593" s="18" t="s">
        <v>341</v>
      </c>
      <c r="BM593" s="145" t="s">
        <v>2249</v>
      </c>
    </row>
    <row r="594" spans="2:65" s="1" customFormat="1" ht="29.25">
      <c r="B594" s="33"/>
      <c r="D594" s="147" t="s">
        <v>246</v>
      </c>
      <c r="F594" s="148" t="s">
        <v>2248</v>
      </c>
      <c r="I594" s="149"/>
      <c r="L594" s="33"/>
      <c r="M594" s="150"/>
      <c r="T594" s="57"/>
      <c r="AT594" s="18" t="s">
        <v>246</v>
      </c>
      <c r="AU594" s="18" t="s">
        <v>83</v>
      </c>
    </row>
    <row r="595" spans="2:65" s="14" customFormat="1" ht="11.25">
      <c r="B595" s="167"/>
      <c r="D595" s="147" t="s">
        <v>247</v>
      </c>
      <c r="E595" s="168" t="s">
        <v>1</v>
      </c>
      <c r="F595" s="169" t="s">
        <v>1999</v>
      </c>
      <c r="H595" s="168" t="s">
        <v>1</v>
      </c>
      <c r="I595" s="170"/>
      <c r="L595" s="167"/>
      <c r="M595" s="171"/>
      <c r="T595" s="172"/>
      <c r="AT595" s="168" t="s">
        <v>247</v>
      </c>
      <c r="AU595" s="168" t="s">
        <v>83</v>
      </c>
      <c r="AV595" s="14" t="s">
        <v>81</v>
      </c>
      <c r="AW595" s="14" t="s">
        <v>30</v>
      </c>
      <c r="AX595" s="14" t="s">
        <v>73</v>
      </c>
      <c r="AY595" s="168" t="s">
        <v>236</v>
      </c>
    </row>
    <row r="596" spans="2:65" s="14" customFormat="1" ht="11.25">
      <c r="B596" s="167"/>
      <c r="D596" s="147" t="s">
        <v>247</v>
      </c>
      <c r="E596" s="168" t="s">
        <v>1</v>
      </c>
      <c r="F596" s="169" t="s">
        <v>2250</v>
      </c>
      <c r="H596" s="168" t="s">
        <v>1</v>
      </c>
      <c r="I596" s="170"/>
      <c r="L596" s="167"/>
      <c r="M596" s="171"/>
      <c r="T596" s="172"/>
      <c r="AT596" s="168" t="s">
        <v>247</v>
      </c>
      <c r="AU596" s="168" t="s">
        <v>83</v>
      </c>
      <c r="AV596" s="14" t="s">
        <v>81</v>
      </c>
      <c r="AW596" s="14" t="s">
        <v>30</v>
      </c>
      <c r="AX596" s="14" t="s">
        <v>73</v>
      </c>
      <c r="AY596" s="168" t="s">
        <v>236</v>
      </c>
    </row>
    <row r="597" spans="2:65" s="12" customFormat="1" ht="11.25">
      <c r="B597" s="151"/>
      <c r="D597" s="147" t="s">
        <v>247</v>
      </c>
      <c r="E597" s="152" t="s">
        <v>1</v>
      </c>
      <c r="F597" s="153" t="s">
        <v>2251</v>
      </c>
      <c r="H597" s="154">
        <v>14</v>
      </c>
      <c r="I597" s="155"/>
      <c r="L597" s="151"/>
      <c r="M597" s="156"/>
      <c r="T597" s="157"/>
      <c r="AT597" s="152" t="s">
        <v>247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236</v>
      </c>
    </row>
    <row r="598" spans="2:65" s="14" customFormat="1" ht="22.5">
      <c r="B598" s="167"/>
      <c r="D598" s="147" t="s">
        <v>247</v>
      </c>
      <c r="E598" s="168" t="s">
        <v>1</v>
      </c>
      <c r="F598" s="169" t="s">
        <v>2252</v>
      </c>
      <c r="H598" s="168" t="s">
        <v>1</v>
      </c>
      <c r="I598" s="170"/>
      <c r="L598" s="167"/>
      <c r="M598" s="171"/>
      <c r="T598" s="172"/>
      <c r="AT598" s="168" t="s">
        <v>247</v>
      </c>
      <c r="AU598" s="168" t="s">
        <v>83</v>
      </c>
      <c r="AV598" s="14" t="s">
        <v>81</v>
      </c>
      <c r="AW598" s="14" t="s">
        <v>30</v>
      </c>
      <c r="AX598" s="14" t="s">
        <v>73</v>
      </c>
      <c r="AY598" s="168" t="s">
        <v>236</v>
      </c>
    </row>
    <row r="599" spans="2:65" s="12" customFormat="1" ht="11.25">
      <c r="B599" s="151"/>
      <c r="D599" s="147" t="s">
        <v>247</v>
      </c>
      <c r="E599" s="152" t="s">
        <v>1</v>
      </c>
      <c r="F599" s="153" t="s">
        <v>258</v>
      </c>
      <c r="H599" s="154">
        <v>4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5" customFormat="1" ht="11.25">
      <c r="B600" s="173"/>
      <c r="D600" s="147" t="s">
        <v>247</v>
      </c>
      <c r="E600" s="174" t="s">
        <v>1</v>
      </c>
      <c r="F600" s="175" t="s">
        <v>344</v>
      </c>
      <c r="H600" s="176">
        <v>18</v>
      </c>
      <c r="I600" s="177"/>
      <c r="L600" s="173"/>
      <c r="M600" s="178"/>
      <c r="T600" s="179"/>
      <c r="AT600" s="174" t="s">
        <v>247</v>
      </c>
      <c r="AU600" s="174" t="s">
        <v>83</v>
      </c>
      <c r="AV600" s="15" t="s">
        <v>258</v>
      </c>
      <c r="AW600" s="15" t="s">
        <v>30</v>
      </c>
      <c r="AX600" s="15" t="s">
        <v>81</v>
      </c>
      <c r="AY600" s="174" t="s">
        <v>236</v>
      </c>
    </row>
    <row r="601" spans="2:65" s="1" customFormat="1" ht="24.2" customHeight="1">
      <c r="B601" s="133"/>
      <c r="C601" s="180" t="s">
        <v>822</v>
      </c>
      <c r="D601" s="180" t="s">
        <v>333</v>
      </c>
      <c r="E601" s="181" t="s">
        <v>2253</v>
      </c>
      <c r="F601" s="182" t="s">
        <v>2254</v>
      </c>
      <c r="G601" s="183" t="s">
        <v>528</v>
      </c>
      <c r="H601" s="184">
        <v>1.8</v>
      </c>
      <c r="I601" s="185"/>
      <c r="J601" s="186">
        <f>ROUND(I601*H601,2)</f>
        <v>0</v>
      </c>
      <c r="K601" s="182" t="s">
        <v>243</v>
      </c>
      <c r="L601" s="187"/>
      <c r="M601" s="188" t="s">
        <v>1</v>
      </c>
      <c r="N601" s="189" t="s">
        <v>38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348</v>
      </c>
      <c r="AT601" s="145" t="s">
        <v>333</v>
      </c>
      <c r="AU601" s="145" t="s">
        <v>83</v>
      </c>
      <c r="AY601" s="18" t="s">
        <v>236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8" t="s">
        <v>81</v>
      </c>
      <c r="BK601" s="146">
        <f>ROUND(I601*H601,2)</f>
        <v>0</v>
      </c>
      <c r="BL601" s="18" t="s">
        <v>341</v>
      </c>
      <c r="BM601" s="145" t="s">
        <v>2255</v>
      </c>
    </row>
    <row r="602" spans="2:65" s="1" customFormat="1" ht="11.25">
      <c r="B602" s="33"/>
      <c r="D602" s="147" t="s">
        <v>246</v>
      </c>
      <c r="F602" s="148" t="s">
        <v>2254</v>
      </c>
      <c r="I602" s="149"/>
      <c r="L602" s="33"/>
      <c r="M602" s="150"/>
      <c r="T602" s="57"/>
      <c r="AT602" s="18" t="s">
        <v>246</v>
      </c>
      <c r="AU602" s="18" t="s">
        <v>83</v>
      </c>
    </row>
    <row r="603" spans="2:65" s="14" customFormat="1" ht="11.25">
      <c r="B603" s="167"/>
      <c r="D603" s="147" t="s">
        <v>247</v>
      </c>
      <c r="E603" s="168" t="s">
        <v>1</v>
      </c>
      <c r="F603" s="169" t="s">
        <v>1999</v>
      </c>
      <c r="H603" s="168" t="s">
        <v>1</v>
      </c>
      <c r="I603" s="170"/>
      <c r="L603" s="167"/>
      <c r="M603" s="171"/>
      <c r="T603" s="172"/>
      <c r="AT603" s="168" t="s">
        <v>247</v>
      </c>
      <c r="AU603" s="168" t="s">
        <v>83</v>
      </c>
      <c r="AV603" s="14" t="s">
        <v>81</v>
      </c>
      <c r="AW603" s="14" t="s">
        <v>30</v>
      </c>
      <c r="AX603" s="14" t="s">
        <v>73</v>
      </c>
      <c r="AY603" s="168" t="s">
        <v>236</v>
      </c>
    </row>
    <row r="604" spans="2:65" s="14" customFormat="1" ht="11.25">
      <c r="B604" s="167"/>
      <c r="D604" s="147" t="s">
        <v>247</v>
      </c>
      <c r="E604" s="168" t="s">
        <v>1</v>
      </c>
      <c r="F604" s="169" t="s">
        <v>2250</v>
      </c>
      <c r="H604" s="168" t="s">
        <v>1</v>
      </c>
      <c r="I604" s="170"/>
      <c r="L604" s="167"/>
      <c r="M604" s="171"/>
      <c r="T604" s="172"/>
      <c r="AT604" s="168" t="s">
        <v>247</v>
      </c>
      <c r="AU604" s="168" t="s">
        <v>83</v>
      </c>
      <c r="AV604" s="14" t="s">
        <v>81</v>
      </c>
      <c r="AW604" s="14" t="s">
        <v>30</v>
      </c>
      <c r="AX604" s="14" t="s">
        <v>73</v>
      </c>
      <c r="AY604" s="168" t="s">
        <v>236</v>
      </c>
    </row>
    <row r="605" spans="2:65" s="12" customFormat="1" ht="11.25">
      <c r="B605" s="151"/>
      <c r="D605" s="147" t="s">
        <v>247</v>
      </c>
      <c r="E605" s="152" t="s">
        <v>1</v>
      </c>
      <c r="F605" s="153" t="s">
        <v>2256</v>
      </c>
      <c r="H605" s="154">
        <v>1.4</v>
      </c>
      <c r="I605" s="155"/>
      <c r="L605" s="151"/>
      <c r="M605" s="156"/>
      <c r="T605" s="157"/>
      <c r="AT605" s="152" t="s">
        <v>247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236</v>
      </c>
    </row>
    <row r="606" spans="2:65" s="14" customFormat="1" ht="22.5">
      <c r="B606" s="167"/>
      <c r="D606" s="147" t="s">
        <v>247</v>
      </c>
      <c r="E606" s="168" t="s">
        <v>1</v>
      </c>
      <c r="F606" s="169" t="s">
        <v>2252</v>
      </c>
      <c r="H606" s="168" t="s">
        <v>1</v>
      </c>
      <c r="I606" s="170"/>
      <c r="L606" s="167"/>
      <c r="M606" s="171"/>
      <c r="T606" s="172"/>
      <c r="AT606" s="168" t="s">
        <v>247</v>
      </c>
      <c r="AU606" s="168" t="s">
        <v>83</v>
      </c>
      <c r="AV606" s="14" t="s">
        <v>81</v>
      </c>
      <c r="AW606" s="14" t="s">
        <v>30</v>
      </c>
      <c r="AX606" s="14" t="s">
        <v>73</v>
      </c>
      <c r="AY606" s="168" t="s">
        <v>236</v>
      </c>
    </row>
    <row r="607" spans="2:65" s="12" customFormat="1" ht="11.25">
      <c r="B607" s="151"/>
      <c r="D607" s="147" t="s">
        <v>247</v>
      </c>
      <c r="E607" s="152" t="s">
        <v>1</v>
      </c>
      <c r="F607" s="153" t="s">
        <v>2257</v>
      </c>
      <c r="H607" s="154">
        <v>0.4</v>
      </c>
      <c r="I607" s="155"/>
      <c r="L607" s="151"/>
      <c r="M607" s="156"/>
      <c r="T607" s="157"/>
      <c r="AT607" s="152" t="s">
        <v>247</v>
      </c>
      <c r="AU607" s="152" t="s">
        <v>83</v>
      </c>
      <c r="AV607" s="12" t="s">
        <v>83</v>
      </c>
      <c r="AW607" s="12" t="s">
        <v>30</v>
      </c>
      <c r="AX607" s="12" t="s">
        <v>73</v>
      </c>
      <c r="AY607" s="152" t="s">
        <v>236</v>
      </c>
    </row>
    <row r="608" spans="2:65" s="15" customFormat="1" ht="11.25">
      <c r="B608" s="173"/>
      <c r="D608" s="147" t="s">
        <v>247</v>
      </c>
      <c r="E608" s="174" t="s">
        <v>1</v>
      </c>
      <c r="F608" s="175" t="s">
        <v>344</v>
      </c>
      <c r="H608" s="176">
        <v>1.7999999999999998</v>
      </c>
      <c r="I608" s="177"/>
      <c r="L608" s="173"/>
      <c r="M608" s="178"/>
      <c r="T608" s="179"/>
      <c r="AT608" s="174" t="s">
        <v>247</v>
      </c>
      <c r="AU608" s="174" t="s">
        <v>83</v>
      </c>
      <c r="AV608" s="15" t="s">
        <v>258</v>
      </c>
      <c r="AW608" s="15" t="s">
        <v>30</v>
      </c>
      <c r="AX608" s="15" t="s">
        <v>81</v>
      </c>
      <c r="AY608" s="174" t="s">
        <v>236</v>
      </c>
    </row>
    <row r="609" spans="2:65" s="1" customFormat="1" ht="24.2" customHeight="1">
      <c r="B609" s="133"/>
      <c r="C609" s="134" t="s">
        <v>828</v>
      </c>
      <c r="D609" s="134" t="s">
        <v>239</v>
      </c>
      <c r="E609" s="135" t="s">
        <v>2258</v>
      </c>
      <c r="F609" s="136" t="s">
        <v>2259</v>
      </c>
      <c r="G609" s="137" t="s">
        <v>340</v>
      </c>
      <c r="H609" s="138">
        <v>30</v>
      </c>
      <c r="I609" s="139"/>
      <c r="J609" s="140">
        <f>ROUND(I609*H609,2)</f>
        <v>0</v>
      </c>
      <c r="K609" s="136" t="s">
        <v>243</v>
      </c>
      <c r="L609" s="33"/>
      <c r="M609" s="141" t="s">
        <v>1</v>
      </c>
      <c r="N609" s="142" t="s">
        <v>38</v>
      </c>
      <c r="P609" s="143">
        <f>O609*H609</f>
        <v>0</v>
      </c>
      <c r="Q609" s="143">
        <v>0</v>
      </c>
      <c r="R609" s="143">
        <f>Q609*H609</f>
        <v>0</v>
      </c>
      <c r="S609" s="143">
        <v>0</v>
      </c>
      <c r="T609" s="144">
        <f>S609*H609</f>
        <v>0</v>
      </c>
      <c r="AR609" s="145" t="s">
        <v>341</v>
      </c>
      <c r="AT609" s="145" t="s">
        <v>239</v>
      </c>
      <c r="AU609" s="145" t="s">
        <v>83</v>
      </c>
      <c r="AY609" s="18" t="s">
        <v>236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81</v>
      </c>
      <c r="BK609" s="146">
        <f>ROUND(I609*H609,2)</f>
        <v>0</v>
      </c>
      <c r="BL609" s="18" t="s">
        <v>341</v>
      </c>
      <c r="BM609" s="145" t="s">
        <v>2260</v>
      </c>
    </row>
    <row r="610" spans="2:65" s="1" customFormat="1" ht="11.25">
      <c r="B610" s="33"/>
      <c r="D610" s="147" t="s">
        <v>246</v>
      </c>
      <c r="F610" s="148" t="s">
        <v>2259</v>
      </c>
      <c r="I610" s="149"/>
      <c r="L610" s="33"/>
      <c r="M610" s="150"/>
      <c r="T610" s="57"/>
      <c r="AT610" s="18" t="s">
        <v>246</v>
      </c>
      <c r="AU610" s="18" t="s">
        <v>83</v>
      </c>
    </row>
    <row r="611" spans="2:65" s="14" customFormat="1" ht="11.25">
      <c r="B611" s="167"/>
      <c r="D611" s="147" t="s">
        <v>247</v>
      </c>
      <c r="E611" s="168" t="s">
        <v>1</v>
      </c>
      <c r="F611" s="169" t="s">
        <v>2018</v>
      </c>
      <c r="H611" s="168" t="s">
        <v>1</v>
      </c>
      <c r="I611" s="170"/>
      <c r="L611" s="167"/>
      <c r="M611" s="171"/>
      <c r="T611" s="172"/>
      <c r="AT611" s="168" t="s">
        <v>247</v>
      </c>
      <c r="AU611" s="168" t="s">
        <v>83</v>
      </c>
      <c r="AV611" s="14" t="s">
        <v>81</v>
      </c>
      <c r="AW611" s="14" t="s">
        <v>30</v>
      </c>
      <c r="AX611" s="14" t="s">
        <v>73</v>
      </c>
      <c r="AY611" s="168" t="s">
        <v>236</v>
      </c>
    </row>
    <row r="612" spans="2:65" s="14" customFormat="1" ht="11.25">
      <c r="B612" s="167"/>
      <c r="D612" s="147" t="s">
        <v>247</v>
      </c>
      <c r="E612" s="168" t="s">
        <v>1</v>
      </c>
      <c r="F612" s="169" t="s">
        <v>2102</v>
      </c>
      <c r="H612" s="168" t="s">
        <v>1</v>
      </c>
      <c r="I612" s="170"/>
      <c r="L612" s="167"/>
      <c r="M612" s="171"/>
      <c r="T612" s="172"/>
      <c r="AT612" s="168" t="s">
        <v>247</v>
      </c>
      <c r="AU612" s="168" t="s">
        <v>83</v>
      </c>
      <c r="AV612" s="14" t="s">
        <v>81</v>
      </c>
      <c r="AW612" s="14" t="s">
        <v>30</v>
      </c>
      <c r="AX612" s="14" t="s">
        <v>73</v>
      </c>
      <c r="AY612" s="168" t="s">
        <v>236</v>
      </c>
    </row>
    <row r="613" spans="2:65" s="12" customFormat="1" ht="11.25">
      <c r="B613" s="151"/>
      <c r="D613" s="147" t="s">
        <v>247</v>
      </c>
      <c r="E613" s="152" t="s">
        <v>1</v>
      </c>
      <c r="F613" s="153" t="s">
        <v>2261</v>
      </c>
      <c r="H613" s="154">
        <v>2</v>
      </c>
      <c r="I613" s="155"/>
      <c r="L613" s="151"/>
      <c r="M613" s="156"/>
      <c r="T613" s="157"/>
      <c r="AT613" s="152" t="s">
        <v>247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236</v>
      </c>
    </row>
    <row r="614" spans="2:65" s="14" customFormat="1" ht="11.25">
      <c r="B614" s="167"/>
      <c r="D614" s="147" t="s">
        <v>247</v>
      </c>
      <c r="E614" s="168" t="s">
        <v>1</v>
      </c>
      <c r="F614" s="169" t="s">
        <v>2103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 ht="11.25">
      <c r="B615" s="151"/>
      <c r="D615" s="147" t="s">
        <v>247</v>
      </c>
      <c r="E615" s="152" t="s">
        <v>1</v>
      </c>
      <c r="F615" s="153" t="s">
        <v>2262</v>
      </c>
      <c r="H615" s="154">
        <v>10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4" customFormat="1" ht="11.25">
      <c r="B616" s="167"/>
      <c r="D616" s="147" t="s">
        <v>247</v>
      </c>
      <c r="E616" s="168" t="s">
        <v>1</v>
      </c>
      <c r="F616" s="169" t="s">
        <v>2116</v>
      </c>
      <c r="H616" s="168" t="s">
        <v>1</v>
      </c>
      <c r="I616" s="170"/>
      <c r="L616" s="167"/>
      <c r="M616" s="171"/>
      <c r="T616" s="172"/>
      <c r="AT616" s="168" t="s">
        <v>247</v>
      </c>
      <c r="AU616" s="168" t="s">
        <v>83</v>
      </c>
      <c r="AV616" s="14" t="s">
        <v>81</v>
      </c>
      <c r="AW616" s="14" t="s">
        <v>30</v>
      </c>
      <c r="AX616" s="14" t="s">
        <v>73</v>
      </c>
      <c r="AY616" s="168" t="s">
        <v>236</v>
      </c>
    </row>
    <row r="617" spans="2:65" s="12" customFormat="1" ht="11.25">
      <c r="B617" s="151"/>
      <c r="D617" s="147" t="s">
        <v>247</v>
      </c>
      <c r="E617" s="152" t="s">
        <v>1</v>
      </c>
      <c r="F617" s="153" t="s">
        <v>2263</v>
      </c>
      <c r="H617" s="154">
        <v>2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4" customFormat="1" ht="11.25">
      <c r="B618" s="167"/>
      <c r="D618" s="147" t="s">
        <v>247</v>
      </c>
      <c r="E618" s="168" t="s">
        <v>1</v>
      </c>
      <c r="F618" s="169" t="s">
        <v>2104</v>
      </c>
      <c r="H618" s="168" t="s">
        <v>1</v>
      </c>
      <c r="I618" s="170"/>
      <c r="L618" s="167"/>
      <c r="M618" s="171"/>
      <c r="T618" s="172"/>
      <c r="AT618" s="168" t="s">
        <v>247</v>
      </c>
      <c r="AU618" s="168" t="s">
        <v>83</v>
      </c>
      <c r="AV618" s="14" t="s">
        <v>81</v>
      </c>
      <c r="AW618" s="14" t="s">
        <v>30</v>
      </c>
      <c r="AX618" s="14" t="s">
        <v>73</v>
      </c>
      <c r="AY618" s="168" t="s">
        <v>236</v>
      </c>
    </row>
    <row r="619" spans="2:65" s="12" customFormat="1" ht="11.25">
      <c r="B619" s="151"/>
      <c r="D619" s="147" t="s">
        <v>247</v>
      </c>
      <c r="E619" s="152" t="s">
        <v>1</v>
      </c>
      <c r="F619" s="153" t="s">
        <v>2261</v>
      </c>
      <c r="H619" s="154">
        <v>2</v>
      </c>
      <c r="I619" s="155"/>
      <c r="L619" s="151"/>
      <c r="M619" s="156"/>
      <c r="T619" s="157"/>
      <c r="AT619" s="152" t="s">
        <v>247</v>
      </c>
      <c r="AU619" s="152" t="s">
        <v>83</v>
      </c>
      <c r="AV619" s="12" t="s">
        <v>83</v>
      </c>
      <c r="AW619" s="12" t="s">
        <v>30</v>
      </c>
      <c r="AX619" s="12" t="s">
        <v>73</v>
      </c>
      <c r="AY619" s="152" t="s">
        <v>236</v>
      </c>
    </row>
    <row r="620" spans="2:65" s="14" customFormat="1" ht="11.25">
      <c r="B620" s="167"/>
      <c r="D620" s="147" t="s">
        <v>247</v>
      </c>
      <c r="E620" s="168" t="s">
        <v>1</v>
      </c>
      <c r="F620" s="169" t="s">
        <v>2105</v>
      </c>
      <c r="H620" s="168" t="s">
        <v>1</v>
      </c>
      <c r="I620" s="170"/>
      <c r="L620" s="167"/>
      <c r="M620" s="171"/>
      <c r="T620" s="172"/>
      <c r="AT620" s="168" t="s">
        <v>247</v>
      </c>
      <c r="AU620" s="168" t="s">
        <v>83</v>
      </c>
      <c r="AV620" s="14" t="s">
        <v>81</v>
      </c>
      <c r="AW620" s="14" t="s">
        <v>30</v>
      </c>
      <c r="AX620" s="14" t="s">
        <v>73</v>
      </c>
      <c r="AY620" s="168" t="s">
        <v>236</v>
      </c>
    </row>
    <row r="621" spans="2:65" s="12" customFormat="1" ht="11.25">
      <c r="B621" s="151"/>
      <c r="D621" s="147" t="s">
        <v>247</v>
      </c>
      <c r="E621" s="152" t="s">
        <v>1</v>
      </c>
      <c r="F621" s="153" t="s">
        <v>2261</v>
      </c>
      <c r="H621" s="154">
        <v>2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236</v>
      </c>
    </row>
    <row r="622" spans="2:65" s="14" customFormat="1" ht="11.25">
      <c r="B622" s="167"/>
      <c r="D622" s="147" t="s">
        <v>247</v>
      </c>
      <c r="E622" s="168" t="s">
        <v>1</v>
      </c>
      <c r="F622" s="169" t="s">
        <v>2106</v>
      </c>
      <c r="H622" s="168" t="s">
        <v>1</v>
      </c>
      <c r="I622" s="170"/>
      <c r="L622" s="167"/>
      <c r="M622" s="171"/>
      <c r="T622" s="172"/>
      <c r="AT622" s="168" t="s">
        <v>247</v>
      </c>
      <c r="AU622" s="168" t="s">
        <v>83</v>
      </c>
      <c r="AV622" s="14" t="s">
        <v>81</v>
      </c>
      <c r="AW622" s="14" t="s">
        <v>30</v>
      </c>
      <c r="AX622" s="14" t="s">
        <v>73</v>
      </c>
      <c r="AY622" s="168" t="s">
        <v>236</v>
      </c>
    </row>
    <row r="623" spans="2:65" s="12" customFormat="1" ht="11.25">
      <c r="B623" s="151"/>
      <c r="D623" s="147" t="s">
        <v>247</v>
      </c>
      <c r="E623" s="152" t="s">
        <v>1</v>
      </c>
      <c r="F623" s="153" t="s">
        <v>2264</v>
      </c>
      <c r="H623" s="154">
        <v>8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4" customFormat="1" ht="11.25">
      <c r="B624" s="167"/>
      <c r="D624" s="147" t="s">
        <v>247</v>
      </c>
      <c r="E624" s="168" t="s">
        <v>1</v>
      </c>
      <c r="F624" s="169" t="s">
        <v>2107</v>
      </c>
      <c r="H624" s="168" t="s">
        <v>1</v>
      </c>
      <c r="I624" s="170"/>
      <c r="L624" s="167"/>
      <c r="M624" s="171"/>
      <c r="T624" s="172"/>
      <c r="AT624" s="168" t="s">
        <v>247</v>
      </c>
      <c r="AU624" s="168" t="s">
        <v>83</v>
      </c>
      <c r="AV624" s="14" t="s">
        <v>81</v>
      </c>
      <c r="AW624" s="14" t="s">
        <v>30</v>
      </c>
      <c r="AX624" s="14" t="s">
        <v>73</v>
      </c>
      <c r="AY624" s="168" t="s">
        <v>236</v>
      </c>
    </row>
    <row r="625" spans="2:65" s="12" customFormat="1" ht="11.25">
      <c r="B625" s="151"/>
      <c r="D625" s="147" t="s">
        <v>247</v>
      </c>
      <c r="E625" s="152" t="s">
        <v>1</v>
      </c>
      <c r="F625" s="153" t="s">
        <v>2265</v>
      </c>
      <c r="H625" s="154">
        <v>4</v>
      </c>
      <c r="I625" s="155"/>
      <c r="L625" s="151"/>
      <c r="M625" s="156"/>
      <c r="T625" s="157"/>
      <c r="AT625" s="152" t="s">
        <v>247</v>
      </c>
      <c r="AU625" s="152" t="s">
        <v>83</v>
      </c>
      <c r="AV625" s="12" t="s">
        <v>83</v>
      </c>
      <c r="AW625" s="12" t="s">
        <v>30</v>
      </c>
      <c r="AX625" s="12" t="s">
        <v>73</v>
      </c>
      <c r="AY625" s="152" t="s">
        <v>236</v>
      </c>
    </row>
    <row r="626" spans="2:65" s="15" customFormat="1" ht="11.25">
      <c r="B626" s="173"/>
      <c r="D626" s="147" t="s">
        <v>247</v>
      </c>
      <c r="E626" s="174" t="s">
        <v>1</v>
      </c>
      <c r="F626" s="175" t="s">
        <v>344</v>
      </c>
      <c r="H626" s="176">
        <v>30</v>
      </c>
      <c r="I626" s="177"/>
      <c r="L626" s="173"/>
      <c r="M626" s="178"/>
      <c r="T626" s="179"/>
      <c r="AT626" s="174" t="s">
        <v>247</v>
      </c>
      <c r="AU626" s="174" t="s">
        <v>83</v>
      </c>
      <c r="AV626" s="15" t="s">
        <v>258</v>
      </c>
      <c r="AW626" s="15" t="s">
        <v>30</v>
      </c>
      <c r="AX626" s="15" t="s">
        <v>81</v>
      </c>
      <c r="AY626" s="174" t="s">
        <v>236</v>
      </c>
    </row>
    <row r="627" spans="2:65" s="1" customFormat="1" ht="44.25" customHeight="1">
      <c r="B627" s="133"/>
      <c r="C627" s="134" t="s">
        <v>837</v>
      </c>
      <c r="D627" s="134" t="s">
        <v>239</v>
      </c>
      <c r="E627" s="135" t="s">
        <v>2266</v>
      </c>
      <c r="F627" s="136" t="s">
        <v>2267</v>
      </c>
      <c r="G627" s="137" t="s">
        <v>340</v>
      </c>
      <c r="H627" s="138">
        <v>2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341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341</v>
      </c>
      <c r="BM627" s="145" t="s">
        <v>2268</v>
      </c>
    </row>
    <row r="628" spans="2:65" s="1" customFormat="1" ht="29.25">
      <c r="B628" s="33"/>
      <c r="D628" s="147" t="s">
        <v>246</v>
      </c>
      <c r="F628" s="148" t="s">
        <v>2267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4" customFormat="1" ht="11.25">
      <c r="B629" s="167"/>
      <c r="D629" s="147" t="s">
        <v>247</v>
      </c>
      <c r="E629" s="168" t="s">
        <v>1</v>
      </c>
      <c r="F629" s="169" t="s">
        <v>1999</v>
      </c>
      <c r="H629" s="168" t="s">
        <v>1</v>
      </c>
      <c r="I629" s="170"/>
      <c r="L629" s="167"/>
      <c r="M629" s="171"/>
      <c r="T629" s="172"/>
      <c r="AT629" s="168" t="s">
        <v>247</v>
      </c>
      <c r="AU629" s="168" t="s">
        <v>83</v>
      </c>
      <c r="AV629" s="14" t="s">
        <v>81</v>
      </c>
      <c r="AW629" s="14" t="s">
        <v>30</v>
      </c>
      <c r="AX629" s="14" t="s">
        <v>73</v>
      </c>
      <c r="AY629" s="168" t="s">
        <v>236</v>
      </c>
    </row>
    <row r="630" spans="2:65" s="14" customFormat="1" ht="11.25">
      <c r="B630" s="167"/>
      <c r="D630" s="147" t="s">
        <v>247</v>
      </c>
      <c r="E630" s="168" t="s">
        <v>1</v>
      </c>
      <c r="F630" s="169" t="s">
        <v>2269</v>
      </c>
      <c r="H630" s="168" t="s">
        <v>1</v>
      </c>
      <c r="I630" s="170"/>
      <c r="L630" s="167"/>
      <c r="M630" s="171"/>
      <c r="T630" s="172"/>
      <c r="AT630" s="168" t="s">
        <v>247</v>
      </c>
      <c r="AU630" s="168" t="s">
        <v>83</v>
      </c>
      <c r="AV630" s="14" t="s">
        <v>81</v>
      </c>
      <c r="AW630" s="14" t="s">
        <v>30</v>
      </c>
      <c r="AX630" s="14" t="s">
        <v>73</v>
      </c>
      <c r="AY630" s="168" t="s">
        <v>236</v>
      </c>
    </row>
    <row r="631" spans="2:65" s="12" customFormat="1" ht="11.25">
      <c r="B631" s="151"/>
      <c r="D631" s="147" t="s">
        <v>247</v>
      </c>
      <c r="E631" s="152" t="s">
        <v>1</v>
      </c>
      <c r="F631" s="153" t="s">
        <v>2270</v>
      </c>
      <c r="H631" s="154">
        <v>2</v>
      </c>
      <c r="I631" s="155"/>
      <c r="L631" s="151"/>
      <c r="M631" s="156"/>
      <c r="T631" s="157"/>
      <c r="AT631" s="152" t="s">
        <v>247</v>
      </c>
      <c r="AU631" s="152" t="s">
        <v>83</v>
      </c>
      <c r="AV631" s="12" t="s">
        <v>83</v>
      </c>
      <c r="AW631" s="12" t="s">
        <v>30</v>
      </c>
      <c r="AX631" s="12" t="s">
        <v>73</v>
      </c>
      <c r="AY631" s="152" t="s">
        <v>236</v>
      </c>
    </row>
    <row r="632" spans="2:65" s="15" customFormat="1" ht="11.25">
      <c r="B632" s="173"/>
      <c r="D632" s="147" t="s">
        <v>247</v>
      </c>
      <c r="E632" s="174" t="s">
        <v>1</v>
      </c>
      <c r="F632" s="175" t="s">
        <v>344</v>
      </c>
      <c r="H632" s="176">
        <v>2</v>
      </c>
      <c r="I632" s="177"/>
      <c r="L632" s="173"/>
      <c r="M632" s="178"/>
      <c r="T632" s="179"/>
      <c r="AT632" s="174" t="s">
        <v>247</v>
      </c>
      <c r="AU632" s="174" t="s">
        <v>83</v>
      </c>
      <c r="AV632" s="15" t="s">
        <v>258</v>
      </c>
      <c r="AW632" s="15" t="s">
        <v>30</v>
      </c>
      <c r="AX632" s="15" t="s">
        <v>81</v>
      </c>
      <c r="AY632" s="174" t="s">
        <v>236</v>
      </c>
    </row>
    <row r="633" spans="2:65" s="1" customFormat="1" ht="16.5" customHeight="1">
      <c r="B633" s="133"/>
      <c r="C633" s="180" t="s">
        <v>841</v>
      </c>
      <c r="D633" s="180" t="s">
        <v>333</v>
      </c>
      <c r="E633" s="181" t="s">
        <v>2271</v>
      </c>
      <c r="F633" s="182" t="s">
        <v>2272</v>
      </c>
      <c r="G633" s="183" t="s">
        <v>528</v>
      </c>
      <c r="H633" s="184">
        <v>0.2</v>
      </c>
      <c r="I633" s="185"/>
      <c r="J633" s="186">
        <f>ROUND(I633*H633,2)</f>
        <v>0</v>
      </c>
      <c r="K633" s="182" t="s">
        <v>243</v>
      </c>
      <c r="L633" s="187"/>
      <c r="M633" s="188" t="s">
        <v>1</v>
      </c>
      <c r="N633" s="189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348</v>
      </c>
      <c r="AT633" s="145" t="s">
        <v>333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341</v>
      </c>
      <c r="BM633" s="145" t="s">
        <v>2273</v>
      </c>
    </row>
    <row r="634" spans="2:65" s="1" customFormat="1" ht="11.25">
      <c r="B634" s="33"/>
      <c r="D634" s="147" t="s">
        <v>246</v>
      </c>
      <c r="F634" s="148" t="s">
        <v>2272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4" customFormat="1" ht="11.25">
      <c r="B635" s="167"/>
      <c r="D635" s="147" t="s">
        <v>247</v>
      </c>
      <c r="E635" s="168" t="s">
        <v>1</v>
      </c>
      <c r="F635" s="169" t="s">
        <v>1999</v>
      </c>
      <c r="H635" s="168" t="s">
        <v>1</v>
      </c>
      <c r="I635" s="170"/>
      <c r="L635" s="167"/>
      <c r="M635" s="171"/>
      <c r="T635" s="172"/>
      <c r="AT635" s="168" t="s">
        <v>247</v>
      </c>
      <c r="AU635" s="168" t="s">
        <v>83</v>
      </c>
      <c r="AV635" s="14" t="s">
        <v>81</v>
      </c>
      <c r="AW635" s="14" t="s">
        <v>30</v>
      </c>
      <c r="AX635" s="14" t="s">
        <v>73</v>
      </c>
      <c r="AY635" s="168" t="s">
        <v>236</v>
      </c>
    </row>
    <row r="636" spans="2:65" s="14" customFormat="1" ht="11.25">
      <c r="B636" s="167"/>
      <c r="D636" s="147" t="s">
        <v>247</v>
      </c>
      <c r="E636" s="168" t="s">
        <v>1</v>
      </c>
      <c r="F636" s="169" t="s">
        <v>2269</v>
      </c>
      <c r="H636" s="168" t="s">
        <v>1</v>
      </c>
      <c r="I636" s="170"/>
      <c r="L636" s="167"/>
      <c r="M636" s="171"/>
      <c r="T636" s="172"/>
      <c r="AT636" s="168" t="s">
        <v>247</v>
      </c>
      <c r="AU636" s="168" t="s">
        <v>83</v>
      </c>
      <c r="AV636" s="14" t="s">
        <v>81</v>
      </c>
      <c r="AW636" s="14" t="s">
        <v>30</v>
      </c>
      <c r="AX636" s="14" t="s">
        <v>73</v>
      </c>
      <c r="AY636" s="168" t="s">
        <v>236</v>
      </c>
    </row>
    <row r="637" spans="2:65" s="12" customFormat="1" ht="11.25">
      <c r="B637" s="151"/>
      <c r="D637" s="147" t="s">
        <v>247</v>
      </c>
      <c r="E637" s="152" t="s">
        <v>1</v>
      </c>
      <c r="F637" s="153" t="s">
        <v>2274</v>
      </c>
      <c r="H637" s="154">
        <v>0.2</v>
      </c>
      <c r="I637" s="155"/>
      <c r="L637" s="151"/>
      <c r="M637" s="156"/>
      <c r="T637" s="157"/>
      <c r="AT637" s="152" t="s">
        <v>247</v>
      </c>
      <c r="AU637" s="152" t="s">
        <v>83</v>
      </c>
      <c r="AV637" s="12" t="s">
        <v>83</v>
      </c>
      <c r="AW637" s="12" t="s">
        <v>30</v>
      </c>
      <c r="AX637" s="12" t="s">
        <v>73</v>
      </c>
      <c r="AY637" s="152" t="s">
        <v>236</v>
      </c>
    </row>
    <row r="638" spans="2:65" s="15" customFormat="1" ht="11.25">
      <c r="B638" s="173"/>
      <c r="D638" s="147" t="s">
        <v>247</v>
      </c>
      <c r="E638" s="174" t="s">
        <v>1</v>
      </c>
      <c r="F638" s="175" t="s">
        <v>344</v>
      </c>
      <c r="H638" s="176">
        <v>0.2</v>
      </c>
      <c r="I638" s="177"/>
      <c r="L638" s="173"/>
      <c r="M638" s="178"/>
      <c r="T638" s="179"/>
      <c r="AT638" s="174" t="s">
        <v>247</v>
      </c>
      <c r="AU638" s="174" t="s">
        <v>83</v>
      </c>
      <c r="AV638" s="15" t="s">
        <v>258</v>
      </c>
      <c r="AW638" s="15" t="s">
        <v>30</v>
      </c>
      <c r="AX638" s="15" t="s">
        <v>81</v>
      </c>
      <c r="AY638" s="174" t="s">
        <v>236</v>
      </c>
    </row>
    <row r="639" spans="2:65" s="1" customFormat="1" ht="44.25" customHeight="1">
      <c r="B639" s="133"/>
      <c r="C639" s="134" t="s">
        <v>845</v>
      </c>
      <c r="D639" s="134" t="s">
        <v>239</v>
      </c>
      <c r="E639" s="135" t="s">
        <v>2275</v>
      </c>
      <c r="F639" s="136" t="s">
        <v>2276</v>
      </c>
      <c r="G639" s="137" t="s">
        <v>340</v>
      </c>
      <c r="H639" s="138">
        <v>9</v>
      </c>
      <c r="I639" s="139"/>
      <c r="J639" s="140">
        <f>ROUND(I639*H639,2)</f>
        <v>0</v>
      </c>
      <c r="K639" s="136" t="s">
        <v>243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341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341</v>
      </c>
      <c r="BM639" s="145" t="s">
        <v>2277</v>
      </c>
    </row>
    <row r="640" spans="2:65" s="1" customFormat="1" ht="29.25">
      <c r="B640" s="33"/>
      <c r="D640" s="147" t="s">
        <v>246</v>
      </c>
      <c r="F640" s="148" t="s">
        <v>2276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65" s="14" customFormat="1" ht="11.25">
      <c r="B641" s="167"/>
      <c r="D641" s="147" t="s">
        <v>247</v>
      </c>
      <c r="E641" s="168" t="s">
        <v>1</v>
      </c>
      <c r="F641" s="169" t="s">
        <v>1999</v>
      </c>
      <c r="H641" s="168" t="s">
        <v>1</v>
      </c>
      <c r="I641" s="170"/>
      <c r="L641" s="167"/>
      <c r="M641" s="171"/>
      <c r="T641" s="172"/>
      <c r="AT641" s="168" t="s">
        <v>247</v>
      </c>
      <c r="AU641" s="168" t="s">
        <v>83</v>
      </c>
      <c r="AV641" s="14" t="s">
        <v>81</v>
      </c>
      <c r="AW641" s="14" t="s">
        <v>30</v>
      </c>
      <c r="AX641" s="14" t="s">
        <v>73</v>
      </c>
      <c r="AY641" s="168" t="s">
        <v>236</v>
      </c>
    </row>
    <row r="642" spans="2:65" s="14" customFormat="1" ht="11.25">
      <c r="B642" s="167"/>
      <c r="D642" s="147" t="s">
        <v>247</v>
      </c>
      <c r="E642" s="168" t="s">
        <v>1</v>
      </c>
      <c r="F642" s="169" t="s">
        <v>2278</v>
      </c>
      <c r="H642" s="168" t="s">
        <v>1</v>
      </c>
      <c r="I642" s="170"/>
      <c r="L642" s="167"/>
      <c r="M642" s="171"/>
      <c r="T642" s="172"/>
      <c r="AT642" s="168" t="s">
        <v>247</v>
      </c>
      <c r="AU642" s="168" t="s">
        <v>83</v>
      </c>
      <c r="AV642" s="14" t="s">
        <v>81</v>
      </c>
      <c r="AW642" s="14" t="s">
        <v>30</v>
      </c>
      <c r="AX642" s="14" t="s">
        <v>73</v>
      </c>
      <c r="AY642" s="168" t="s">
        <v>236</v>
      </c>
    </row>
    <row r="643" spans="2:65" s="12" customFormat="1" ht="11.25">
      <c r="B643" s="151"/>
      <c r="D643" s="147" t="s">
        <v>247</v>
      </c>
      <c r="E643" s="152" t="s">
        <v>1</v>
      </c>
      <c r="F643" s="153" t="s">
        <v>2279</v>
      </c>
      <c r="H643" s="154">
        <v>6</v>
      </c>
      <c r="I643" s="155"/>
      <c r="L643" s="151"/>
      <c r="M643" s="156"/>
      <c r="T643" s="157"/>
      <c r="AT643" s="152" t="s">
        <v>247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236</v>
      </c>
    </row>
    <row r="644" spans="2:65" s="14" customFormat="1" ht="11.25">
      <c r="B644" s="167"/>
      <c r="D644" s="147" t="s">
        <v>247</v>
      </c>
      <c r="E644" s="168" t="s">
        <v>1</v>
      </c>
      <c r="F644" s="169" t="s">
        <v>2280</v>
      </c>
      <c r="H644" s="168" t="s">
        <v>1</v>
      </c>
      <c r="I644" s="170"/>
      <c r="L644" s="167"/>
      <c r="M644" s="171"/>
      <c r="T644" s="172"/>
      <c r="AT644" s="168" t="s">
        <v>247</v>
      </c>
      <c r="AU644" s="168" t="s">
        <v>83</v>
      </c>
      <c r="AV644" s="14" t="s">
        <v>81</v>
      </c>
      <c r="AW644" s="14" t="s">
        <v>30</v>
      </c>
      <c r="AX644" s="14" t="s">
        <v>73</v>
      </c>
      <c r="AY644" s="168" t="s">
        <v>236</v>
      </c>
    </row>
    <row r="645" spans="2:65" s="12" customFormat="1" ht="11.25">
      <c r="B645" s="151"/>
      <c r="D645" s="147" t="s">
        <v>247</v>
      </c>
      <c r="E645" s="152" t="s">
        <v>1</v>
      </c>
      <c r="F645" s="153" t="s">
        <v>253</v>
      </c>
      <c r="H645" s="154">
        <v>3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236</v>
      </c>
    </row>
    <row r="646" spans="2:65" s="15" customFormat="1" ht="11.25">
      <c r="B646" s="173"/>
      <c r="D646" s="147" t="s">
        <v>247</v>
      </c>
      <c r="E646" s="174" t="s">
        <v>1</v>
      </c>
      <c r="F646" s="175" t="s">
        <v>344</v>
      </c>
      <c r="H646" s="176">
        <v>9</v>
      </c>
      <c r="I646" s="177"/>
      <c r="L646" s="173"/>
      <c r="M646" s="178"/>
      <c r="T646" s="179"/>
      <c r="AT646" s="174" t="s">
        <v>247</v>
      </c>
      <c r="AU646" s="174" t="s">
        <v>83</v>
      </c>
      <c r="AV646" s="15" t="s">
        <v>258</v>
      </c>
      <c r="AW646" s="15" t="s">
        <v>30</v>
      </c>
      <c r="AX646" s="15" t="s">
        <v>81</v>
      </c>
      <c r="AY646" s="174" t="s">
        <v>236</v>
      </c>
    </row>
    <row r="647" spans="2:65" s="1" customFormat="1" ht="24.2" customHeight="1">
      <c r="B647" s="133"/>
      <c r="C647" s="180" t="s">
        <v>341</v>
      </c>
      <c r="D647" s="180" t="s">
        <v>333</v>
      </c>
      <c r="E647" s="181" t="s">
        <v>2281</v>
      </c>
      <c r="F647" s="182" t="s">
        <v>2282</v>
      </c>
      <c r="G647" s="183" t="s">
        <v>528</v>
      </c>
      <c r="H647" s="184">
        <v>0.9</v>
      </c>
      <c r="I647" s="185"/>
      <c r="J647" s="186">
        <f>ROUND(I647*H647,2)</f>
        <v>0</v>
      </c>
      <c r="K647" s="182" t="s">
        <v>243</v>
      </c>
      <c r="L647" s="187"/>
      <c r="M647" s="188" t="s">
        <v>1</v>
      </c>
      <c r="N647" s="189" t="s">
        <v>38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348</v>
      </c>
      <c r="AT647" s="145" t="s">
        <v>333</v>
      </c>
      <c r="AU647" s="145" t="s">
        <v>83</v>
      </c>
      <c r="AY647" s="18" t="s">
        <v>236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341</v>
      </c>
      <c r="BM647" s="145" t="s">
        <v>2283</v>
      </c>
    </row>
    <row r="648" spans="2:65" s="1" customFormat="1" ht="11.25">
      <c r="B648" s="33"/>
      <c r="D648" s="147" t="s">
        <v>246</v>
      </c>
      <c r="F648" s="148" t="s">
        <v>2282</v>
      </c>
      <c r="I648" s="149"/>
      <c r="L648" s="33"/>
      <c r="M648" s="150"/>
      <c r="T648" s="57"/>
      <c r="AT648" s="18" t="s">
        <v>246</v>
      </c>
      <c r="AU648" s="18" t="s">
        <v>83</v>
      </c>
    </row>
    <row r="649" spans="2:65" s="14" customFormat="1" ht="11.25">
      <c r="B649" s="167"/>
      <c r="D649" s="147" t="s">
        <v>247</v>
      </c>
      <c r="E649" s="168" t="s">
        <v>1</v>
      </c>
      <c r="F649" s="169" t="s">
        <v>1999</v>
      </c>
      <c r="H649" s="168" t="s">
        <v>1</v>
      </c>
      <c r="I649" s="170"/>
      <c r="L649" s="167"/>
      <c r="M649" s="171"/>
      <c r="T649" s="172"/>
      <c r="AT649" s="168" t="s">
        <v>247</v>
      </c>
      <c r="AU649" s="168" t="s">
        <v>83</v>
      </c>
      <c r="AV649" s="14" t="s">
        <v>81</v>
      </c>
      <c r="AW649" s="14" t="s">
        <v>30</v>
      </c>
      <c r="AX649" s="14" t="s">
        <v>73</v>
      </c>
      <c r="AY649" s="168" t="s">
        <v>236</v>
      </c>
    </row>
    <row r="650" spans="2:65" s="14" customFormat="1" ht="11.25">
      <c r="B650" s="167"/>
      <c r="D650" s="147" t="s">
        <v>247</v>
      </c>
      <c r="E650" s="168" t="s">
        <v>1</v>
      </c>
      <c r="F650" s="169" t="s">
        <v>2278</v>
      </c>
      <c r="H650" s="168" t="s">
        <v>1</v>
      </c>
      <c r="I650" s="170"/>
      <c r="L650" s="167"/>
      <c r="M650" s="171"/>
      <c r="T650" s="172"/>
      <c r="AT650" s="168" t="s">
        <v>247</v>
      </c>
      <c r="AU650" s="168" t="s">
        <v>83</v>
      </c>
      <c r="AV650" s="14" t="s">
        <v>81</v>
      </c>
      <c r="AW650" s="14" t="s">
        <v>30</v>
      </c>
      <c r="AX650" s="14" t="s">
        <v>73</v>
      </c>
      <c r="AY650" s="168" t="s">
        <v>236</v>
      </c>
    </row>
    <row r="651" spans="2:65" s="12" customFormat="1" ht="11.25">
      <c r="B651" s="151"/>
      <c r="D651" s="147" t="s">
        <v>247</v>
      </c>
      <c r="E651" s="152" t="s">
        <v>1</v>
      </c>
      <c r="F651" s="153" t="s">
        <v>2284</v>
      </c>
      <c r="H651" s="154">
        <v>0.6</v>
      </c>
      <c r="I651" s="155"/>
      <c r="L651" s="151"/>
      <c r="M651" s="156"/>
      <c r="T651" s="157"/>
      <c r="AT651" s="152" t="s">
        <v>247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236</v>
      </c>
    </row>
    <row r="652" spans="2:65" s="14" customFormat="1" ht="11.25">
      <c r="B652" s="167"/>
      <c r="D652" s="147" t="s">
        <v>247</v>
      </c>
      <c r="E652" s="168" t="s">
        <v>1</v>
      </c>
      <c r="F652" s="169" t="s">
        <v>2280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 ht="11.25">
      <c r="B653" s="151"/>
      <c r="D653" s="147" t="s">
        <v>247</v>
      </c>
      <c r="E653" s="152" t="s">
        <v>1</v>
      </c>
      <c r="F653" s="153" t="s">
        <v>2285</v>
      </c>
      <c r="H653" s="154">
        <v>0.3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5" customFormat="1" ht="11.25">
      <c r="B654" s="173"/>
      <c r="D654" s="147" t="s">
        <v>247</v>
      </c>
      <c r="E654" s="174" t="s">
        <v>1</v>
      </c>
      <c r="F654" s="175" t="s">
        <v>344</v>
      </c>
      <c r="H654" s="176">
        <v>0.89999999999999991</v>
      </c>
      <c r="I654" s="177"/>
      <c r="L654" s="173"/>
      <c r="M654" s="178"/>
      <c r="T654" s="179"/>
      <c r="AT654" s="174" t="s">
        <v>247</v>
      </c>
      <c r="AU654" s="174" t="s">
        <v>83</v>
      </c>
      <c r="AV654" s="15" t="s">
        <v>258</v>
      </c>
      <c r="AW654" s="15" t="s">
        <v>30</v>
      </c>
      <c r="AX654" s="15" t="s">
        <v>81</v>
      </c>
      <c r="AY654" s="174" t="s">
        <v>236</v>
      </c>
    </row>
    <row r="655" spans="2:65" s="1" customFormat="1" ht="44.25" customHeight="1">
      <c r="B655" s="133"/>
      <c r="C655" s="134" t="s">
        <v>863</v>
      </c>
      <c r="D655" s="134" t="s">
        <v>239</v>
      </c>
      <c r="E655" s="135" t="s">
        <v>2286</v>
      </c>
      <c r="F655" s="136" t="s">
        <v>2287</v>
      </c>
      <c r="G655" s="137" t="s">
        <v>340</v>
      </c>
      <c r="H655" s="138">
        <v>3</v>
      </c>
      <c r="I655" s="139"/>
      <c r="J655" s="140">
        <f>ROUND(I655*H655,2)</f>
        <v>0</v>
      </c>
      <c r="K655" s="136" t="s">
        <v>243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341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341</v>
      </c>
      <c r="BM655" s="145" t="s">
        <v>2288</v>
      </c>
    </row>
    <row r="656" spans="2:65" s="1" customFormat="1" ht="29.25">
      <c r="B656" s="33"/>
      <c r="D656" s="147" t="s">
        <v>246</v>
      </c>
      <c r="F656" s="148" t="s">
        <v>2287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4" customFormat="1" ht="11.25">
      <c r="B657" s="167"/>
      <c r="D657" s="147" t="s">
        <v>247</v>
      </c>
      <c r="E657" s="168" t="s">
        <v>1</v>
      </c>
      <c r="F657" s="169" t="s">
        <v>1999</v>
      </c>
      <c r="H657" s="168" t="s">
        <v>1</v>
      </c>
      <c r="I657" s="170"/>
      <c r="L657" s="167"/>
      <c r="M657" s="171"/>
      <c r="T657" s="172"/>
      <c r="AT657" s="168" t="s">
        <v>247</v>
      </c>
      <c r="AU657" s="168" t="s">
        <v>83</v>
      </c>
      <c r="AV657" s="14" t="s">
        <v>81</v>
      </c>
      <c r="AW657" s="14" t="s">
        <v>30</v>
      </c>
      <c r="AX657" s="14" t="s">
        <v>73</v>
      </c>
      <c r="AY657" s="168" t="s">
        <v>236</v>
      </c>
    </row>
    <row r="658" spans="2:65" s="14" customFormat="1" ht="11.25">
      <c r="B658" s="167"/>
      <c r="D658" s="147" t="s">
        <v>247</v>
      </c>
      <c r="E658" s="168" t="s">
        <v>1</v>
      </c>
      <c r="F658" s="169" t="s">
        <v>2289</v>
      </c>
      <c r="H658" s="168" t="s">
        <v>1</v>
      </c>
      <c r="I658" s="170"/>
      <c r="L658" s="167"/>
      <c r="M658" s="171"/>
      <c r="T658" s="172"/>
      <c r="AT658" s="168" t="s">
        <v>247</v>
      </c>
      <c r="AU658" s="168" t="s">
        <v>83</v>
      </c>
      <c r="AV658" s="14" t="s">
        <v>81</v>
      </c>
      <c r="AW658" s="14" t="s">
        <v>30</v>
      </c>
      <c r="AX658" s="14" t="s">
        <v>73</v>
      </c>
      <c r="AY658" s="168" t="s">
        <v>236</v>
      </c>
    </row>
    <row r="659" spans="2:65" s="12" customFormat="1" ht="11.25">
      <c r="B659" s="151"/>
      <c r="D659" s="147" t="s">
        <v>247</v>
      </c>
      <c r="E659" s="152" t="s">
        <v>1</v>
      </c>
      <c r="F659" s="153" t="s">
        <v>2270</v>
      </c>
      <c r="H659" s="154">
        <v>2</v>
      </c>
      <c r="I659" s="155"/>
      <c r="L659" s="151"/>
      <c r="M659" s="156"/>
      <c r="T659" s="157"/>
      <c r="AT659" s="152" t="s">
        <v>247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236</v>
      </c>
    </row>
    <row r="660" spans="2:65" s="14" customFormat="1" ht="11.25">
      <c r="B660" s="167"/>
      <c r="D660" s="147" t="s">
        <v>247</v>
      </c>
      <c r="E660" s="168" t="s">
        <v>1</v>
      </c>
      <c r="F660" s="169" t="s">
        <v>2290</v>
      </c>
      <c r="H660" s="168" t="s">
        <v>1</v>
      </c>
      <c r="I660" s="170"/>
      <c r="L660" s="167"/>
      <c r="M660" s="171"/>
      <c r="T660" s="172"/>
      <c r="AT660" s="168" t="s">
        <v>247</v>
      </c>
      <c r="AU660" s="168" t="s">
        <v>83</v>
      </c>
      <c r="AV660" s="14" t="s">
        <v>81</v>
      </c>
      <c r="AW660" s="14" t="s">
        <v>30</v>
      </c>
      <c r="AX660" s="14" t="s">
        <v>73</v>
      </c>
      <c r="AY660" s="168" t="s">
        <v>236</v>
      </c>
    </row>
    <row r="661" spans="2:65" s="12" customFormat="1" ht="11.25">
      <c r="B661" s="151"/>
      <c r="D661" s="147" t="s">
        <v>247</v>
      </c>
      <c r="E661" s="152" t="s">
        <v>1</v>
      </c>
      <c r="F661" s="153" t="s">
        <v>81</v>
      </c>
      <c r="H661" s="154">
        <v>1</v>
      </c>
      <c r="I661" s="155"/>
      <c r="L661" s="151"/>
      <c r="M661" s="156"/>
      <c r="T661" s="157"/>
      <c r="AT661" s="152" t="s">
        <v>247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236</v>
      </c>
    </row>
    <row r="662" spans="2:65" s="15" customFormat="1" ht="11.25">
      <c r="B662" s="173"/>
      <c r="D662" s="147" t="s">
        <v>247</v>
      </c>
      <c r="E662" s="174" t="s">
        <v>1</v>
      </c>
      <c r="F662" s="175" t="s">
        <v>344</v>
      </c>
      <c r="H662" s="176">
        <v>3</v>
      </c>
      <c r="I662" s="177"/>
      <c r="L662" s="173"/>
      <c r="M662" s="178"/>
      <c r="T662" s="179"/>
      <c r="AT662" s="174" t="s">
        <v>247</v>
      </c>
      <c r="AU662" s="174" t="s">
        <v>83</v>
      </c>
      <c r="AV662" s="15" t="s">
        <v>258</v>
      </c>
      <c r="AW662" s="15" t="s">
        <v>30</v>
      </c>
      <c r="AX662" s="15" t="s">
        <v>81</v>
      </c>
      <c r="AY662" s="174" t="s">
        <v>236</v>
      </c>
    </row>
    <row r="663" spans="2:65" s="1" customFormat="1" ht="24.2" customHeight="1">
      <c r="B663" s="133"/>
      <c r="C663" s="180" t="s">
        <v>868</v>
      </c>
      <c r="D663" s="180" t="s">
        <v>333</v>
      </c>
      <c r="E663" s="181" t="s">
        <v>2281</v>
      </c>
      <c r="F663" s="182" t="s">
        <v>2282</v>
      </c>
      <c r="G663" s="183" t="s">
        <v>528</v>
      </c>
      <c r="H663" s="184">
        <v>0.3</v>
      </c>
      <c r="I663" s="185"/>
      <c r="J663" s="186">
        <f>ROUND(I663*H663,2)</f>
        <v>0</v>
      </c>
      <c r="K663" s="182" t="s">
        <v>243</v>
      </c>
      <c r="L663" s="187"/>
      <c r="M663" s="188" t="s">
        <v>1</v>
      </c>
      <c r="N663" s="189" t="s">
        <v>38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348</v>
      </c>
      <c r="AT663" s="145" t="s">
        <v>333</v>
      </c>
      <c r="AU663" s="145" t="s">
        <v>83</v>
      </c>
      <c r="AY663" s="18" t="s">
        <v>236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341</v>
      </c>
      <c r="BM663" s="145" t="s">
        <v>2291</v>
      </c>
    </row>
    <row r="664" spans="2:65" s="1" customFormat="1" ht="11.25">
      <c r="B664" s="33"/>
      <c r="D664" s="147" t="s">
        <v>246</v>
      </c>
      <c r="F664" s="148" t="s">
        <v>2282</v>
      </c>
      <c r="I664" s="149"/>
      <c r="L664" s="33"/>
      <c r="M664" s="150"/>
      <c r="T664" s="57"/>
      <c r="AT664" s="18" t="s">
        <v>246</v>
      </c>
      <c r="AU664" s="18" t="s">
        <v>83</v>
      </c>
    </row>
    <row r="665" spans="2:65" s="14" customFormat="1" ht="11.25">
      <c r="B665" s="167"/>
      <c r="D665" s="147" t="s">
        <v>247</v>
      </c>
      <c r="E665" s="168" t="s">
        <v>1</v>
      </c>
      <c r="F665" s="169" t="s">
        <v>1999</v>
      </c>
      <c r="H665" s="168" t="s">
        <v>1</v>
      </c>
      <c r="I665" s="170"/>
      <c r="L665" s="167"/>
      <c r="M665" s="171"/>
      <c r="T665" s="172"/>
      <c r="AT665" s="168" t="s">
        <v>247</v>
      </c>
      <c r="AU665" s="168" t="s">
        <v>83</v>
      </c>
      <c r="AV665" s="14" t="s">
        <v>81</v>
      </c>
      <c r="AW665" s="14" t="s">
        <v>30</v>
      </c>
      <c r="AX665" s="14" t="s">
        <v>73</v>
      </c>
      <c r="AY665" s="168" t="s">
        <v>236</v>
      </c>
    </row>
    <row r="666" spans="2:65" s="14" customFormat="1" ht="11.25">
      <c r="B666" s="167"/>
      <c r="D666" s="147" t="s">
        <v>247</v>
      </c>
      <c r="E666" s="168" t="s">
        <v>1</v>
      </c>
      <c r="F666" s="169" t="s">
        <v>2289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2" customFormat="1" ht="11.25">
      <c r="B667" s="151"/>
      <c r="D667" s="147" t="s">
        <v>247</v>
      </c>
      <c r="E667" s="152" t="s">
        <v>1</v>
      </c>
      <c r="F667" s="153" t="s">
        <v>2274</v>
      </c>
      <c r="H667" s="154">
        <v>0.2</v>
      </c>
      <c r="I667" s="155"/>
      <c r="L667" s="151"/>
      <c r="M667" s="156"/>
      <c r="T667" s="157"/>
      <c r="AT667" s="152" t="s">
        <v>247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236</v>
      </c>
    </row>
    <row r="668" spans="2:65" s="14" customFormat="1" ht="11.25">
      <c r="B668" s="167"/>
      <c r="D668" s="147" t="s">
        <v>247</v>
      </c>
      <c r="E668" s="168" t="s">
        <v>1</v>
      </c>
      <c r="F668" s="169" t="s">
        <v>2290</v>
      </c>
      <c r="H668" s="168" t="s">
        <v>1</v>
      </c>
      <c r="I668" s="170"/>
      <c r="L668" s="167"/>
      <c r="M668" s="171"/>
      <c r="T668" s="172"/>
      <c r="AT668" s="168" t="s">
        <v>247</v>
      </c>
      <c r="AU668" s="168" t="s">
        <v>83</v>
      </c>
      <c r="AV668" s="14" t="s">
        <v>81</v>
      </c>
      <c r="AW668" s="14" t="s">
        <v>30</v>
      </c>
      <c r="AX668" s="14" t="s">
        <v>73</v>
      </c>
      <c r="AY668" s="168" t="s">
        <v>236</v>
      </c>
    </row>
    <row r="669" spans="2:65" s="12" customFormat="1" ht="11.25">
      <c r="B669" s="151"/>
      <c r="D669" s="147" t="s">
        <v>247</v>
      </c>
      <c r="E669" s="152" t="s">
        <v>1</v>
      </c>
      <c r="F669" s="153" t="s">
        <v>2292</v>
      </c>
      <c r="H669" s="154">
        <v>0.1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5" customFormat="1" ht="11.25">
      <c r="B670" s="173"/>
      <c r="D670" s="147" t="s">
        <v>247</v>
      </c>
      <c r="E670" s="174" t="s">
        <v>1</v>
      </c>
      <c r="F670" s="175" t="s">
        <v>344</v>
      </c>
      <c r="H670" s="176">
        <v>0.30000000000000004</v>
      </c>
      <c r="I670" s="177"/>
      <c r="L670" s="173"/>
      <c r="M670" s="178"/>
      <c r="T670" s="179"/>
      <c r="AT670" s="174" t="s">
        <v>247</v>
      </c>
      <c r="AU670" s="174" t="s">
        <v>83</v>
      </c>
      <c r="AV670" s="15" t="s">
        <v>258</v>
      </c>
      <c r="AW670" s="15" t="s">
        <v>30</v>
      </c>
      <c r="AX670" s="15" t="s">
        <v>81</v>
      </c>
      <c r="AY670" s="174" t="s">
        <v>236</v>
      </c>
    </row>
    <row r="671" spans="2:65" s="1" customFormat="1" ht="55.5" customHeight="1">
      <c r="B671" s="133"/>
      <c r="C671" s="134" t="s">
        <v>873</v>
      </c>
      <c r="D671" s="134" t="s">
        <v>239</v>
      </c>
      <c r="E671" s="135" t="s">
        <v>2293</v>
      </c>
      <c r="F671" s="136" t="s">
        <v>2294</v>
      </c>
      <c r="G671" s="137" t="s">
        <v>340</v>
      </c>
      <c r="H671" s="138">
        <v>3</v>
      </c>
      <c r="I671" s="139"/>
      <c r="J671" s="140">
        <f>ROUND(I671*H671,2)</f>
        <v>0</v>
      </c>
      <c r="K671" s="136" t="s">
        <v>243</v>
      </c>
      <c r="L671" s="33"/>
      <c r="M671" s="141" t="s">
        <v>1</v>
      </c>
      <c r="N671" s="142" t="s">
        <v>38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341</v>
      </c>
      <c r="AT671" s="145" t="s">
        <v>239</v>
      </c>
      <c r="AU671" s="145" t="s">
        <v>83</v>
      </c>
      <c r="AY671" s="18" t="s">
        <v>236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341</v>
      </c>
      <c r="BM671" s="145" t="s">
        <v>2295</v>
      </c>
    </row>
    <row r="672" spans="2:65" s="1" customFormat="1" ht="29.25">
      <c r="B672" s="33"/>
      <c r="D672" s="147" t="s">
        <v>246</v>
      </c>
      <c r="F672" s="148" t="s">
        <v>2294</v>
      </c>
      <c r="I672" s="149"/>
      <c r="L672" s="33"/>
      <c r="M672" s="150"/>
      <c r="T672" s="57"/>
      <c r="AT672" s="18" t="s">
        <v>246</v>
      </c>
      <c r="AU672" s="18" t="s">
        <v>83</v>
      </c>
    </row>
    <row r="673" spans="2:65" s="14" customFormat="1" ht="11.25">
      <c r="B673" s="167"/>
      <c r="D673" s="147" t="s">
        <v>247</v>
      </c>
      <c r="E673" s="168" t="s">
        <v>1</v>
      </c>
      <c r="F673" s="169" t="s">
        <v>2018</v>
      </c>
      <c r="H673" s="168" t="s">
        <v>1</v>
      </c>
      <c r="I673" s="170"/>
      <c r="L673" s="167"/>
      <c r="M673" s="171"/>
      <c r="T673" s="172"/>
      <c r="AT673" s="168" t="s">
        <v>247</v>
      </c>
      <c r="AU673" s="168" t="s">
        <v>83</v>
      </c>
      <c r="AV673" s="14" t="s">
        <v>81</v>
      </c>
      <c r="AW673" s="14" t="s">
        <v>30</v>
      </c>
      <c r="AX673" s="14" t="s">
        <v>73</v>
      </c>
      <c r="AY673" s="168" t="s">
        <v>236</v>
      </c>
    </row>
    <row r="674" spans="2:65" s="14" customFormat="1" ht="11.25">
      <c r="B674" s="167"/>
      <c r="D674" s="147" t="s">
        <v>247</v>
      </c>
      <c r="E674" s="168" t="s">
        <v>1</v>
      </c>
      <c r="F674" s="169" t="s">
        <v>2103</v>
      </c>
      <c r="H674" s="168" t="s">
        <v>1</v>
      </c>
      <c r="I674" s="170"/>
      <c r="L674" s="167"/>
      <c r="M674" s="171"/>
      <c r="T674" s="172"/>
      <c r="AT674" s="168" t="s">
        <v>247</v>
      </c>
      <c r="AU674" s="168" t="s">
        <v>83</v>
      </c>
      <c r="AV674" s="14" t="s">
        <v>81</v>
      </c>
      <c r="AW674" s="14" t="s">
        <v>30</v>
      </c>
      <c r="AX674" s="14" t="s">
        <v>73</v>
      </c>
      <c r="AY674" s="168" t="s">
        <v>236</v>
      </c>
    </row>
    <row r="675" spans="2:65" s="12" customFormat="1" ht="11.25">
      <c r="B675" s="151"/>
      <c r="D675" s="147" t="s">
        <v>247</v>
      </c>
      <c r="E675" s="152" t="s">
        <v>1</v>
      </c>
      <c r="F675" s="153" t="s">
        <v>81</v>
      </c>
      <c r="H675" s="154">
        <v>1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4" customFormat="1" ht="11.25">
      <c r="B676" s="167"/>
      <c r="D676" s="147" t="s">
        <v>247</v>
      </c>
      <c r="E676" s="168" t="s">
        <v>1</v>
      </c>
      <c r="F676" s="169" t="s">
        <v>2106</v>
      </c>
      <c r="H676" s="168" t="s">
        <v>1</v>
      </c>
      <c r="I676" s="170"/>
      <c r="L676" s="167"/>
      <c r="M676" s="171"/>
      <c r="T676" s="172"/>
      <c r="AT676" s="168" t="s">
        <v>247</v>
      </c>
      <c r="AU676" s="168" t="s">
        <v>83</v>
      </c>
      <c r="AV676" s="14" t="s">
        <v>81</v>
      </c>
      <c r="AW676" s="14" t="s">
        <v>30</v>
      </c>
      <c r="AX676" s="14" t="s">
        <v>73</v>
      </c>
      <c r="AY676" s="168" t="s">
        <v>236</v>
      </c>
    </row>
    <row r="677" spans="2:65" s="12" customFormat="1" ht="11.25">
      <c r="B677" s="151"/>
      <c r="D677" s="147" t="s">
        <v>247</v>
      </c>
      <c r="E677" s="152" t="s">
        <v>1</v>
      </c>
      <c r="F677" s="153" t="s">
        <v>81</v>
      </c>
      <c r="H677" s="154">
        <v>1</v>
      </c>
      <c r="I677" s="155"/>
      <c r="L677" s="151"/>
      <c r="M677" s="156"/>
      <c r="T677" s="157"/>
      <c r="AT677" s="152" t="s">
        <v>247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236</v>
      </c>
    </row>
    <row r="678" spans="2:65" s="14" customFormat="1" ht="11.25">
      <c r="B678" s="167"/>
      <c r="D678" s="147" t="s">
        <v>247</v>
      </c>
      <c r="E678" s="168" t="s">
        <v>1</v>
      </c>
      <c r="F678" s="169" t="s">
        <v>2107</v>
      </c>
      <c r="H678" s="168" t="s">
        <v>1</v>
      </c>
      <c r="I678" s="170"/>
      <c r="L678" s="167"/>
      <c r="M678" s="171"/>
      <c r="T678" s="172"/>
      <c r="AT678" s="168" t="s">
        <v>247</v>
      </c>
      <c r="AU678" s="168" t="s">
        <v>83</v>
      </c>
      <c r="AV678" s="14" t="s">
        <v>81</v>
      </c>
      <c r="AW678" s="14" t="s">
        <v>30</v>
      </c>
      <c r="AX678" s="14" t="s">
        <v>73</v>
      </c>
      <c r="AY678" s="168" t="s">
        <v>236</v>
      </c>
    </row>
    <row r="679" spans="2:65" s="12" customFormat="1" ht="11.25">
      <c r="B679" s="151"/>
      <c r="D679" s="147" t="s">
        <v>247</v>
      </c>
      <c r="E679" s="152" t="s">
        <v>1</v>
      </c>
      <c r="F679" s="153" t="s">
        <v>81</v>
      </c>
      <c r="H679" s="154">
        <v>1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 ht="11.25">
      <c r="B680" s="173"/>
      <c r="D680" s="147" t="s">
        <v>247</v>
      </c>
      <c r="E680" s="174" t="s">
        <v>1</v>
      </c>
      <c r="F680" s="175" t="s">
        <v>344</v>
      </c>
      <c r="H680" s="176">
        <v>3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1.75" customHeight="1">
      <c r="B681" s="133"/>
      <c r="C681" s="180" t="s">
        <v>879</v>
      </c>
      <c r="D681" s="180" t="s">
        <v>333</v>
      </c>
      <c r="E681" s="181" t="s">
        <v>2296</v>
      </c>
      <c r="F681" s="182" t="s">
        <v>2297</v>
      </c>
      <c r="G681" s="183" t="s">
        <v>340</v>
      </c>
      <c r="H681" s="184">
        <v>2</v>
      </c>
      <c r="I681" s="185"/>
      <c r="J681" s="186">
        <f>ROUND(I681*H681,2)</f>
        <v>0</v>
      </c>
      <c r="K681" s="182" t="s">
        <v>1994</v>
      </c>
      <c r="L681" s="187"/>
      <c r="M681" s="188" t="s">
        <v>1</v>
      </c>
      <c r="N681" s="189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348</v>
      </c>
      <c r="AT681" s="145" t="s">
        <v>333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2298</v>
      </c>
    </row>
    <row r="682" spans="2:65" s="1" customFormat="1" ht="11.25">
      <c r="B682" s="33"/>
      <c r="D682" s="147" t="s">
        <v>246</v>
      </c>
      <c r="F682" s="148" t="s">
        <v>2297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4" customFormat="1" ht="11.25">
      <c r="B683" s="167"/>
      <c r="D683" s="147" t="s">
        <v>247</v>
      </c>
      <c r="E683" s="168" t="s">
        <v>1</v>
      </c>
      <c r="F683" s="169" t="s">
        <v>2018</v>
      </c>
      <c r="H683" s="168" t="s">
        <v>1</v>
      </c>
      <c r="I683" s="170"/>
      <c r="L683" s="167"/>
      <c r="M683" s="171"/>
      <c r="T683" s="172"/>
      <c r="AT683" s="168" t="s">
        <v>247</v>
      </c>
      <c r="AU683" s="168" t="s">
        <v>83</v>
      </c>
      <c r="AV683" s="14" t="s">
        <v>81</v>
      </c>
      <c r="AW683" s="14" t="s">
        <v>30</v>
      </c>
      <c r="AX683" s="14" t="s">
        <v>73</v>
      </c>
      <c r="AY683" s="168" t="s">
        <v>236</v>
      </c>
    </row>
    <row r="684" spans="2:65" s="14" customFormat="1" ht="11.25">
      <c r="B684" s="167"/>
      <c r="D684" s="147" t="s">
        <v>247</v>
      </c>
      <c r="E684" s="168" t="s">
        <v>1</v>
      </c>
      <c r="F684" s="169" t="s">
        <v>2106</v>
      </c>
      <c r="H684" s="168" t="s">
        <v>1</v>
      </c>
      <c r="I684" s="170"/>
      <c r="L684" s="167"/>
      <c r="M684" s="171"/>
      <c r="T684" s="172"/>
      <c r="AT684" s="168" t="s">
        <v>247</v>
      </c>
      <c r="AU684" s="168" t="s">
        <v>83</v>
      </c>
      <c r="AV684" s="14" t="s">
        <v>81</v>
      </c>
      <c r="AW684" s="14" t="s">
        <v>30</v>
      </c>
      <c r="AX684" s="14" t="s">
        <v>73</v>
      </c>
      <c r="AY684" s="168" t="s">
        <v>236</v>
      </c>
    </row>
    <row r="685" spans="2:65" s="12" customFormat="1" ht="11.25">
      <c r="B685" s="151"/>
      <c r="D685" s="147" t="s">
        <v>247</v>
      </c>
      <c r="E685" s="152" t="s">
        <v>1</v>
      </c>
      <c r="F685" s="153" t="s">
        <v>81</v>
      </c>
      <c r="H685" s="154">
        <v>1</v>
      </c>
      <c r="I685" s="155"/>
      <c r="L685" s="151"/>
      <c r="M685" s="156"/>
      <c r="T685" s="157"/>
      <c r="AT685" s="152" t="s">
        <v>247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236</v>
      </c>
    </row>
    <row r="686" spans="2:65" s="14" customFormat="1" ht="11.25">
      <c r="B686" s="167"/>
      <c r="D686" s="147" t="s">
        <v>247</v>
      </c>
      <c r="E686" s="168" t="s">
        <v>1</v>
      </c>
      <c r="F686" s="169" t="s">
        <v>2107</v>
      </c>
      <c r="H686" s="168" t="s">
        <v>1</v>
      </c>
      <c r="I686" s="170"/>
      <c r="L686" s="167"/>
      <c r="M686" s="171"/>
      <c r="T686" s="172"/>
      <c r="AT686" s="168" t="s">
        <v>247</v>
      </c>
      <c r="AU686" s="168" t="s">
        <v>83</v>
      </c>
      <c r="AV686" s="14" t="s">
        <v>81</v>
      </c>
      <c r="AW686" s="14" t="s">
        <v>30</v>
      </c>
      <c r="AX686" s="14" t="s">
        <v>73</v>
      </c>
      <c r="AY686" s="168" t="s">
        <v>236</v>
      </c>
    </row>
    <row r="687" spans="2:65" s="12" customFormat="1" ht="11.25">
      <c r="B687" s="151"/>
      <c r="D687" s="147" t="s">
        <v>247</v>
      </c>
      <c r="E687" s="152" t="s">
        <v>1</v>
      </c>
      <c r="F687" s="153" t="s">
        <v>81</v>
      </c>
      <c r="H687" s="154">
        <v>1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 ht="11.25">
      <c r="B688" s="173"/>
      <c r="D688" s="147" t="s">
        <v>247</v>
      </c>
      <c r="E688" s="174" t="s">
        <v>1</v>
      </c>
      <c r="F688" s="175" t="s">
        <v>344</v>
      </c>
      <c r="H688" s="176">
        <v>2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1.75" customHeight="1">
      <c r="B689" s="133"/>
      <c r="C689" s="180" t="s">
        <v>885</v>
      </c>
      <c r="D689" s="180" t="s">
        <v>333</v>
      </c>
      <c r="E689" s="181" t="s">
        <v>2299</v>
      </c>
      <c r="F689" s="182" t="s">
        <v>2300</v>
      </c>
      <c r="G689" s="183" t="s">
        <v>340</v>
      </c>
      <c r="H689" s="184">
        <v>1</v>
      </c>
      <c r="I689" s="185"/>
      <c r="J689" s="186">
        <f>ROUND(I689*H689,2)</f>
        <v>0</v>
      </c>
      <c r="K689" s="182" t="s">
        <v>1994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348</v>
      </c>
      <c r="AT689" s="145" t="s">
        <v>333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341</v>
      </c>
      <c r="BM689" s="145" t="s">
        <v>2301</v>
      </c>
    </row>
    <row r="690" spans="2:65" s="1" customFormat="1" ht="11.25">
      <c r="B690" s="33"/>
      <c r="D690" s="147" t="s">
        <v>246</v>
      </c>
      <c r="F690" s="148" t="s">
        <v>2300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4" customFormat="1" ht="11.25">
      <c r="B691" s="167"/>
      <c r="D691" s="147" t="s">
        <v>247</v>
      </c>
      <c r="E691" s="168" t="s">
        <v>1</v>
      </c>
      <c r="F691" s="169" t="s">
        <v>2018</v>
      </c>
      <c r="H691" s="168" t="s">
        <v>1</v>
      </c>
      <c r="I691" s="170"/>
      <c r="L691" s="167"/>
      <c r="M691" s="171"/>
      <c r="T691" s="172"/>
      <c r="AT691" s="168" t="s">
        <v>247</v>
      </c>
      <c r="AU691" s="168" t="s">
        <v>83</v>
      </c>
      <c r="AV691" s="14" t="s">
        <v>81</v>
      </c>
      <c r="AW691" s="14" t="s">
        <v>30</v>
      </c>
      <c r="AX691" s="14" t="s">
        <v>73</v>
      </c>
      <c r="AY691" s="168" t="s">
        <v>236</v>
      </c>
    </row>
    <row r="692" spans="2:65" s="14" customFormat="1" ht="11.25">
      <c r="B692" s="167"/>
      <c r="D692" s="147" t="s">
        <v>247</v>
      </c>
      <c r="E692" s="168" t="s">
        <v>1</v>
      </c>
      <c r="F692" s="169" t="s">
        <v>2103</v>
      </c>
      <c r="H692" s="168" t="s">
        <v>1</v>
      </c>
      <c r="I692" s="170"/>
      <c r="L692" s="167"/>
      <c r="M692" s="171"/>
      <c r="T692" s="172"/>
      <c r="AT692" s="168" t="s">
        <v>247</v>
      </c>
      <c r="AU692" s="168" t="s">
        <v>83</v>
      </c>
      <c r="AV692" s="14" t="s">
        <v>81</v>
      </c>
      <c r="AW692" s="14" t="s">
        <v>30</v>
      </c>
      <c r="AX692" s="14" t="s">
        <v>73</v>
      </c>
      <c r="AY692" s="168" t="s">
        <v>236</v>
      </c>
    </row>
    <row r="693" spans="2:65" s="12" customFormat="1" ht="11.25">
      <c r="B693" s="151"/>
      <c r="D693" s="147" t="s">
        <v>247</v>
      </c>
      <c r="E693" s="152" t="s">
        <v>1</v>
      </c>
      <c r="F693" s="153" t="s">
        <v>81</v>
      </c>
      <c r="H693" s="154">
        <v>1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5" customFormat="1" ht="11.25">
      <c r="B694" s="173"/>
      <c r="D694" s="147" t="s">
        <v>247</v>
      </c>
      <c r="E694" s="174" t="s">
        <v>1</v>
      </c>
      <c r="F694" s="175" t="s">
        <v>344</v>
      </c>
      <c r="H694" s="176">
        <v>1</v>
      </c>
      <c r="I694" s="177"/>
      <c r="L694" s="173"/>
      <c r="M694" s="178"/>
      <c r="T694" s="179"/>
      <c r="AT694" s="174" t="s">
        <v>247</v>
      </c>
      <c r="AU694" s="174" t="s">
        <v>83</v>
      </c>
      <c r="AV694" s="15" t="s">
        <v>258</v>
      </c>
      <c r="AW694" s="15" t="s">
        <v>30</v>
      </c>
      <c r="AX694" s="15" t="s">
        <v>81</v>
      </c>
      <c r="AY694" s="174" t="s">
        <v>236</v>
      </c>
    </row>
    <row r="695" spans="2:65" s="1" customFormat="1" ht="16.5" customHeight="1">
      <c r="B695" s="133"/>
      <c r="C695" s="180" t="s">
        <v>893</v>
      </c>
      <c r="D695" s="180" t="s">
        <v>333</v>
      </c>
      <c r="E695" s="181" t="s">
        <v>2302</v>
      </c>
      <c r="F695" s="182" t="s">
        <v>2303</v>
      </c>
      <c r="G695" s="183" t="s">
        <v>340</v>
      </c>
      <c r="H695" s="184">
        <v>3</v>
      </c>
      <c r="I695" s="185"/>
      <c r="J695" s="186">
        <f>ROUND(I695*H695,2)</f>
        <v>0</v>
      </c>
      <c r="K695" s="182" t="s">
        <v>1994</v>
      </c>
      <c r="L695" s="187"/>
      <c r="M695" s="188" t="s">
        <v>1</v>
      </c>
      <c r="N695" s="189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348</v>
      </c>
      <c r="AT695" s="145" t="s">
        <v>333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341</v>
      </c>
      <c r="BM695" s="145" t="s">
        <v>2304</v>
      </c>
    </row>
    <row r="696" spans="2:65" s="1" customFormat="1" ht="11.25">
      <c r="B696" s="33"/>
      <c r="D696" s="147" t="s">
        <v>246</v>
      </c>
      <c r="F696" s="148" t="s">
        <v>2303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4" customFormat="1" ht="11.25">
      <c r="B697" s="167"/>
      <c r="D697" s="147" t="s">
        <v>247</v>
      </c>
      <c r="E697" s="168" t="s">
        <v>1</v>
      </c>
      <c r="F697" s="169" t="s">
        <v>2018</v>
      </c>
      <c r="H697" s="168" t="s">
        <v>1</v>
      </c>
      <c r="I697" s="170"/>
      <c r="L697" s="167"/>
      <c r="M697" s="171"/>
      <c r="T697" s="172"/>
      <c r="AT697" s="168" t="s">
        <v>247</v>
      </c>
      <c r="AU697" s="168" t="s">
        <v>83</v>
      </c>
      <c r="AV697" s="14" t="s">
        <v>81</v>
      </c>
      <c r="AW697" s="14" t="s">
        <v>30</v>
      </c>
      <c r="AX697" s="14" t="s">
        <v>73</v>
      </c>
      <c r="AY697" s="168" t="s">
        <v>236</v>
      </c>
    </row>
    <row r="698" spans="2:65" s="14" customFormat="1" ht="11.25">
      <c r="B698" s="167"/>
      <c r="D698" s="147" t="s">
        <v>247</v>
      </c>
      <c r="E698" s="168" t="s">
        <v>1</v>
      </c>
      <c r="F698" s="169" t="s">
        <v>2103</v>
      </c>
      <c r="H698" s="168" t="s">
        <v>1</v>
      </c>
      <c r="I698" s="170"/>
      <c r="L698" s="167"/>
      <c r="M698" s="171"/>
      <c r="T698" s="172"/>
      <c r="AT698" s="168" t="s">
        <v>247</v>
      </c>
      <c r="AU698" s="168" t="s">
        <v>83</v>
      </c>
      <c r="AV698" s="14" t="s">
        <v>81</v>
      </c>
      <c r="AW698" s="14" t="s">
        <v>30</v>
      </c>
      <c r="AX698" s="14" t="s">
        <v>73</v>
      </c>
      <c r="AY698" s="168" t="s">
        <v>236</v>
      </c>
    </row>
    <row r="699" spans="2:65" s="12" customFormat="1" ht="11.25">
      <c r="B699" s="151"/>
      <c r="D699" s="147" t="s">
        <v>247</v>
      </c>
      <c r="E699" s="152" t="s">
        <v>1</v>
      </c>
      <c r="F699" s="153" t="s">
        <v>81</v>
      </c>
      <c r="H699" s="154">
        <v>1</v>
      </c>
      <c r="I699" s="155"/>
      <c r="L699" s="151"/>
      <c r="M699" s="156"/>
      <c r="T699" s="157"/>
      <c r="AT699" s="152" t="s">
        <v>247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236</v>
      </c>
    </row>
    <row r="700" spans="2:65" s="14" customFormat="1" ht="11.25">
      <c r="B700" s="167"/>
      <c r="D700" s="147" t="s">
        <v>247</v>
      </c>
      <c r="E700" s="168" t="s">
        <v>1</v>
      </c>
      <c r="F700" s="169" t="s">
        <v>2106</v>
      </c>
      <c r="H700" s="168" t="s">
        <v>1</v>
      </c>
      <c r="I700" s="170"/>
      <c r="L700" s="167"/>
      <c r="M700" s="171"/>
      <c r="T700" s="172"/>
      <c r="AT700" s="168" t="s">
        <v>247</v>
      </c>
      <c r="AU700" s="168" t="s">
        <v>83</v>
      </c>
      <c r="AV700" s="14" t="s">
        <v>81</v>
      </c>
      <c r="AW700" s="14" t="s">
        <v>30</v>
      </c>
      <c r="AX700" s="14" t="s">
        <v>73</v>
      </c>
      <c r="AY700" s="168" t="s">
        <v>236</v>
      </c>
    </row>
    <row r="701" spans="2:65" s="12" customFormat="1" ht="11.25">
      <c r="B701" s="151"/>
      <c r="D701" s="147" t="s">
        <v>247</v>
      </c>
      <c r="E701" s="152" t="s">
        <v>1</v>
      </c>
      <c r="F701" s="153" t="s">
        <v>81</v>
      </c>
      <c r="H701" s="154">
        <v>1</v>
      </c>
      <c r="I701" s="155"/>
      <c r="L701" s="151"/>
      <c r="M701" s="156"/>
      <c r="T701" s="157"/>
      <c r="AT701" s="152" t="s">
        <v>247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236</v>
      </c>
    </row>
    <row r="702" spans="2:65" s="14" customFormat="1" ht="11.25">
      <c r="B702" s="167"/>
      <c r="D702" s="147" t="s">
        <v>247</v>
      </c>
      <c r="E702" s="168" t="s">
        <v>1</v>
      </c>
      <c r="F702" s="169" t="s">
        <v>2107</v>
      </c>
      <c r="H702" s="168" t="s">
        <v>1</v>
      </c>
      <c r="I702" s="170"/>
      <c r="L702" s="167"/>
      <c r="M702" s="171"/>
      <c r="T702" s="172"/>
      <c r="AT702" s="168" t="s">
        <v>247</v>
      </c>
      <c r="AU702" s="168" t="s">
        <v>83</v>
      </c>
      <c r="AV702" s="14" t="s">
        <v>81</v>
      </c>
      <c r="AW702" s="14" t="s">
        <v>30</v>
      </c>
      <c r="AX702" s="14" t="s">
        <v>73</v>
      </c>
      <c r="AY702" s="168" t="s">
        <v>236</v>
      </c>
    </row>
    <row r="703" spans="2:65" s="12" customFormat="1" ht="11.25">
      <c r="B703" s="151"/>
      <c r="D703" s="147" t="s">
        <v>247</v>
      </c>
      <c r="E703" s="152" t="s">
        <v>1</v>
      </c>
      <c r="F703" s="153" t="s">
        <v>81</v>
      </c>
      <c r="H703" s="154">
        <v>1</v>
      </c>
      <c r="I703" s="155"/>
      <c r="L703" s="151"/>
      <c r="M703" s="156"/>
      <c r="T703" s="157"/>
      <c r="AT703" s="152" t="s">
        <v>247</v>
      </c>
      <c r="AU703" s="152" t="s">
        <v>83</v>
      </c>
      <c r="AV703" s="12" t="s">
        <v>83</v>
      </c>
      <c r="AW703" s="12" t="s">
        <v>30</v>
      </c>
      <c r="AX703" s="12" t="s">
        <v>73</v>
      </c>
      <c r="AY703" s="152" t="s">
        <v>236</v>
      </c>
    </row>
    <row r="704" spans="2:65" s="15" customFormat="1" ht="11.25">
      <c r="B704" s="173"/>
      <c r="D704" s="147" t="s">
        <v>247</v>
      </c>
      <c r="E704" s="174" t="s">
        <v>1</v>
      </c>
      <c r="F704" s="175" t="s">
        <v>344</v>
      </c>
      <c r="H704" s="176">
        <v>3</v>
      </c>
      <c r="I704" s="177"/>
      <c r="L704" s="173"/>
      <c r="M704" s="178"/>
      <c r="T704" s="179"/>
      <c r="AT704" s="174" t="s">
        <v>247</v>
      </c>
      <c r="AU704" s="174" t="s">
        <v>83</v>
      </c>
      <c r="AV704" s="15" t="s">
        <v>258</v>
      </c>
      <c r="AW704" s="15" t="s">
        <v>30</v>
      </c>
      <c r="AX704" s="15" t="s">
        <v>81</v>
      </c>
      <c r="AY704" s="174" t="s">
        <v>236</v>
      </c>
    </row>
    <row r="705" spans="2:65" s="1" customFormat="1" ht="16.5" customHeight="1">
      <c r="B705" s="133"/>
      <c r="C705" s="134" t="s">
        <v>909</v>
      </c>
      <c r="D705" s="134" t="s">
        <v>239</v>
      </c>
      <c r="E705" s="135" t="s">
        <v>2305</v>
      </c>
      <c r="F705" s="136" t="s">
        <v>2306</v>
      </c>
      <c r="G705" s="137" t="s">
        <v>340</v>
      </c>
      <c r="H705" s="138">
        <v>3</v>
      </c>
      <c r="I705" s="139"/>
      <c r="J705" s="140">
        <f>ROUND(I705*H705,2)</f>
        <v>0</v>
      </c>
      <c r="K705" s="136" t="s">
        <v>243</v>
      </c>
      <c r="L705" s="33"/>
      <c r="M705" s="141" t="s">
        <v>1</v>
      </c>
      <c r="N705" s="142" t="s">
        <v>38</v>
      </c>
      <c r="P705" s="143">
        <f>O705*H705</f>
        <v>0</v>
      </c>
      <c r="Q705" s="143">
        <v>0</v>
      </c>
      <c r="R705" s="143">
        <f>Q705*H705</f>
        <v>0</v>
      </c>
      <c r="S705" s="143">
        <v>0</v>
      </c>
      <c r="T705" s="144">
        <f>S705*H705</f>
        <v>0</v>
      </c>
      <c r="AR705" s="145" t="s">
        <v>341</v>
      </c>
      <c r="AT705" s="145" t="s">
        <v>239</v>
      </c>
      <c r="AU705" s="145" t="s">
        <v>83</v>
      </c>
      <c r="AY705" s="18" t="s">
        <v>236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81</v>
      </c>
      <c r="BK705" s="146">
        <f>ROUND(I705*H705,2)</f>
        <v>0</v>
      </c>
      <c r="BL705" s="18" t="s">
        <v>341</v>
      </c>
      <c r="BM705" s="145" t="s">
        <v>2307</v>
      </c>
    </row>
    <row r="706" spans="2:65" s="1" customFormat="1" ht="11.25">
      <c r="B706" s="33"/>
      <c r="D706" s="147" t="s">
        <v>246</v>
      </c>
      <c r="F706" s="148" t="s">
        <v>2306</v>
      </c>
      <c r="I706" s="149"/>
      <c r="L706" s="33"/>
      <c r="M706" s="150"/>
      <c r="T706" s="57"/>
      <c r="AT706" s="18" t="s">
        <v>246</v>
      </c>
      <c r="AU706" s="18" t="s">
        <v>83</v>
      </c>
    </row>
    <row r="707" spans="2:65" s="14" customFormat="1" ht="11.25">
      <c r="B707" s="167"/>
      <c r="D707" s="147" t="s">
        <v>247</v>
      </c>
      <c r="E707" s="168" t="s">
        <v>1</v>
      </c>
      <c r="F707" s="169" t="s">
        <v>2018</v>
      </c>
      <c r="H707" s="168" t="s">
        <v>1</v>
      </c>
      <c r="I707" s="170"/>
      <c r="L707" s="167"/>
      <c r="M707" s="171"/>
      <c r="T707" s="172"/>
      <c r="AT707" s="168" t="s">
        <v>247</v>
      </c>
      <c r="AU707" s="168" t="s">
        <v>83</v>
      </c>
      <c r="AV707" s="14" t="s">
        <v>81</v>
      </c>
      <c r="AW707" s="14" t="s">
        <v>30</v>
      </c>
      <c r="AX707" s="14" t="s">
        <v>73</v>
      </c>
      <c r="AY707" s="168" t="s">
        <v>236</v>
      </c>
    </row>
    <row r="708" spans="2:65" s="14" customFormat="1" ht="11.25">
      <c r="B708" s="167"/>
      <c r="D708" s="147" t="s">
        <v>247</v>
      </c>
      <c r="E708" s="168" t="s">
        <v>1</v>
      </c>
      <c r="F708" s="169" t="s">
        <v>2103</v>
      </c>
      <c r="H708" s="168" t="s">
        <v>1</v>
      </c>
      <c r="I708" s="170"/>
      <c r="L708" s="167"/>
      <c r="M708" s="171"/>
      <c r="T708" s="172"/>
      <c r="AT708" s="168" t="s">
        <v>247</v>
      </c>
      <c r="AU708" s="168" t="s">
        <v>83</v>
      </c>
      <c r="AV708" s="14" t="s">
        <v>81</v>
      </c>
      <c r="AW708" s="14" t="s">
        <v>30</v>
      </c>
      <c r="AX708" s="14" t="s">
        <v>73</v>
      </c>
      <c r="AY708" s="168" t="s">
        <v>236</v>
      </c>
    </row>
    <row r="709" spans="2:65" s="12" customFormat="1" ht="11.25">
      <c r="B709" s="151"/>
      <c r="D709" s="147" t="s">
        <v>247</v>
      </c>
      <c r="E709" s="152" t="s">
        <v>1</v>
      </c>
      <c r="F709" s="153" t="s">
        <v>81</v>
      </c>
      <c r="H709" s="154">
        <v>1</v>
      </c>
      <c r="I709" s="155"/>
      <c r="L709" s="151"/>
      <c r="M709" s="156"/>
      <c r="T709" s="157"/>
      <c r="AT709" s="152" t="s">
        <v>247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236</v>
      </c>
    </row>
    <row r="710" spans="2:65" s="14" customFormat="1" ht="11.25">
      <c r="B710" s="167"/>
      <c r="D710" s="147" t="s">
        <v>247</v>
      </c>
      <c r="E710" s="168" t="s">
        <v>1</v>
      </c>
      <c r="F710" s="169" t="s">
        <v>2106</v>
      </c>
      <c r="H710" s="168" t="s">
        <v>1</v>
      </c>
      <c r="I710" s="170"/>
      <c r="L710" s="167"/>
      <c r="M710" s="171"/>
      <c r="T710" s="172"/>
      <c r="AT710" s="168" t="s">
        <v>247</v>
      </c>
      <c r="AU710" s="168" t="s">
        <v>83</v>
      </c>
      <c r="AV710" s="14" t="s">
        <v>81</v>
      </c>
      <c r="AW710" s="14" t="s">
        <v>30</v>
      </c>
      <c r="AX710" s="14" t="s">
        <v>73</v>
      </c>
      <c r="AY710" s="168" t="s">
        <v>236</v>
      </c>
    </row>
    <row r="711" spans="2:65" s="12" customFormat="1" ht="11.25">
      <c r="B711" s="151"/>
      <c r="D711" s="147" t="s">
        <v>247</v>
      </c>
      <c r="E711" s="152" t="s">
        <v>1</v>
      </c>
      <c r="F711" s="153" t="s">
        <v>81</v>
      </c>
      <c r="H711" s="154">
        <v>1</v>
      </c>
      <c r="I711" s="155"/>
      <c r="L711" s="151"/>
      <c r="M711" s="156"/>
      <c r="T711" s="157"/>
      <c r="AT711" s="152" t="s">
        <v>247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236</v>
      </c>
    </row>
    <row r="712" spans="2:65" s="14" customFormat="1" ht="11.25">
      <c r="B712" s="167"/>
      <c r="D712" s="147" t="s">
        <v>247</v>
      </c>
      <c r="E712" s="168" t="s">
        <v>1</v>
      </c>
      <c r="F712" s="169" t="s">
        <v>2107</v>
      </c>
      <c r="H712" s="168" t="s">
        <v>1</v>
      </c>
      <c r="I712" s="170"/>
      <c r="L712" s="167"/>
      <c r="M712" s="171"/>
      <c r="T712" s="172"/>
      <c r="AT712" s="168" t="s">
        <v>247</v>
      </c>
      <c r="AU712" s="168" t="s">
        <v>83</v>
      </c>
      <c r="AV712" s="14" t="s">
        <v>81</v>
      </c>
      <c r="AW712" s="14" t="s">
        <v>30</v>
      </c>
      <c r="AX712" s="14" t="s">
        <v>73</v>
      </c>
      <c r="AY712" s="168" t="s">
        <v>236</v>
      </c>
    </row>
    <row r="713" spans="2:65" s="12" customFormat="1" ht="11.25">
      <c r="B713" s="151"/>
      <c r="D713" s="147" t="s">
        <v>247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247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236</v>
      </c>
    </row>
    <row r="714" spans="2:65" s="15" customFormat="1" ht="11.25">
      <c r="B714" s="173"/>
      <c r="D714" s="147" t="s">
        <v>247</v>
      </c>
      <c r="E714" s="174" t="s">
        <v>1</v>
      </c>
      <c r="F714" s="175" t="s">
        <v>344</v>
      </c>
      <c r="H714" s="176">
        <v>3</v>
      </c>
      <c r="I714" s="177"/>
      <c r="L714" s="173"/>
      <c r="M714" s="178"/>
      <c r="T714" s="179"/>
      <c r="AT714" s="174" t="s">
        <v>247</v>
      </c>
      <c r="AU714" s="174" t="s">
        <v>83</v>
      </c>
      <c r="AV714" s="15" t="s">
        <v>258</v>
      </c>
      <c r="AW714" s="15" t="s">
        <v>30</v>
      </c>
      <c r="AX714" s="15" t="s">
        <v>81</v>
      </c>
      <c r="AY714" s="174" t="s">
        <v>236</v>
      </c>
    </row>
    <row r="715" spans="2:65" s="1" customFormat="1" ht="16.5" customHeight="1">
      <c r="B715" s="133"/>
      <c r="C715" s="180" t="s">
        <v>928</v>
      </c>
      <c r="D715" s="180" t="s">
        <v>333</v>
      </c>
      <c r="E715" s="181" t="s">
        <v>2308</v>
      </c>
      <c r="F715" s="182" t="s">
        <v>2309</v>
      </c>
      <c r="G715" s="183" t="s">
        <v>340</v>
      </c>
      <c r="H715" s="184">
        <v>3</v>
      </c>
      <c r="I715" s="185"/>
      <c r="J715" s="186">
        <f>ROUND(I715*H715,2)</f>
        <v>0</v>
      </c>
      <c r="K715" s="182" t="s">
        <v>1994</v>
      </c>
      <c r="L715" s="187"/>
      <c r="M715" s="188" t="s">
        <v>1</v>
      </c>
      <c r="N715" s="189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348</v>
      </c>
      <c r="AT715" s="145" t="s">
        <v>333</v>
      </c>
      <c r="AU715" s="145" t="s">
        <v>83</v>
      </c>
      <c r="AY715" s="18" t="s">
        <v>236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341</v>
      </c>
      <c r="BM715" s="145" t="s">
        <v>2310</v>
      </c>
    </row>
    <row r="716" spans="2:65" s="1" customFormat="1" ht="11.25">
      <c r="B716" s="33"/>
      <c r="D716" s="147" t="s">
        <v>246</v>
      </c>
      <c r="F716" s="148" t="s">
        <v>2309</v>
      </c>
      <c r="I716" s="149"/>
      <c r="L716" s="33"/>
      <c r="M716" s="150"/>
      <c r="T716" s="57"/>
      <c r="AT716" s="18" t="s">
        <v>246</v>
      </c>
      <c r="AU716" s="18" t="s">
        <v>83</v>
      </c>
    </row>
    <row r="717" spans="2:65" s="14" customFormat="1" ht="11.25">
      <c r="B717" s="167"/>
      <c r="D717" s="147" t="s">
        <v>247</v>
      </c>
      <c r="E717" s="168" t="s">
        <v>1</v>
      </c>
      <c r="F717" s="169" t="s">
        <v>2018</v>
      </c>
      <c r="H717" s="168" t="s">
        <v>1</v>
      </c>
      <c r="I717" s="170"/>
      <c r="L717" s="167"/>
      <c r="M717" s="171"/>
      <c r="T717" s="172"/>
      <c r="AT717" s="168" t="s">
        <v>247</v>
      </c>
      <c r="AU717" s="168" t="s">
        <v>83</v>
      </c>
      <c r="AV717" s="14" t="s">
        <v>81</v>
      </c>
      <c r="AW717" s="14" t="s">
        <v>30</v>
      </c>
      <c r="AX717" s="14" t="s">
        <v>73</v>
      </c>
      <c r="AY717" s="168" t="s">
        <v>236</v>
      </c>
    </row>
    <row r="718" spans="2:65" s="14" customFormat="1" ht="11.25">
      <c r="B718" s="167"/>
      <c r="D718" s="147" t="s">
        <v>247</v>
      </c>
      <c r="E718" s="168" t="s">
        <v>1</v>
      </c>
      <c r="F718" s="169" t="s">
        <v>2103</v>
      </c>
      <c r="H718" s="168" t="s">
        <v>1</v>
      </c>
      <c r="I718" s="170"/>
      <c r="L718" s="167"/>
      <c r="M718" s="171"/>
      <c r="T718" s="172"/>
      <c r="AT718" s="168" t="s">
        <v>247</v>
      </c>
      <c r="AU718" s="168" t="s">
        <v>83</v>
      </c>
      <c r="AV718" s="14" t="s">
        <v>81</v>
      </c>
      <c r="AW718" s="14" t="s">
        <v>30</v>
      </c>
      <c r="AX718" s="14" t="s">
        <v>73</v>
      </c>
      <c r="AY718" s="168" t="s">
        <v>236</v>
      </c>
    </row>
    <row r="719" spans="2:65" s="12" customFormat="1" ht="11.25">
      <c r="B719" s="151"/>
      <c r="D719" s="147" t="s">
        <v>247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247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236</v>
      </c>
    </row>
    <row r="720" spans="2:65" s="14" customFormat="1" ht="11.25">
      <c r="B720" s="167"/>
      <c r="D720" s="147" t="s">
        <v>247</v>
      </c>
      <c r="E720" s="168" t="s">
        <v>1</v>
      </c>
      <c r="F720" s="169" t="s">
        <v>2106</v>
      </c>
      <c r="H720" s="168" t="s">
        <v>1</v>
      </c>
      <c r="I720" s="170"/>
      <c r="L720" s="167"/>
      <c r="M720" s="171"/>
      <c r="T720" s="172"/>
      <c r="AT720" s="168" t="s">
        <v>247</v>
      </c>
      <c r="AU720" s="168" t="s">
        <v>83</v>
      </c>
      <c r="AV720" s="14" t="s">
        <v>81</v>
      </c>
      <c r="AW720" s="14" t="s">
        <v>30</v>
      </c>
      <c r="AX720" s="14" t="s">
        <v>73</v>
      </c>
      <c r="AY720" s="168" t="s">
        <v>236</v>
      </c>
    </row>
    <row r="721" spans="2:65" s="12" customFormat="1" ht="11.25">
      <c r="B721" s="151"/>
      <c r="D721" s="147" t="s">
        <v>247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247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236</v>
      </c>
    </row>
    <row r="722" spans="2:65" s="14" customFormat="1" ht="11.25">
      <c r="B722" s="167"/>
      <c r="D722" s="147" t="s">
        <v>247</v>
      </c>
      <c r="E722" s="168" t="s">
        <v>1</v>
      </c>
      <c r="F722" s="169" t="s">
        <v>2107</v>
      </c>
      <c r="H722" s="168" t="s">
        <v>1</v>
      </c>
      <c r="I722" s="170"/>
      <c r="L722" s="167"/>
      <c r="M722" s="171"/>
      <c r="T722" s="172"/>
      <c r="AT722" s="168" t="s">
        <v>247</v>
      </c>
      <c r="AU722" s="168" t="s">
        <v>83</v>
      </c>
      <c r="AV722" s="14" t="s">
        <v>81</v>
      </c>
      <c r="AW722" s="14" t="s">
        <v>30</v>
      </c>
      <c r="AX722" s="14" t="s">
        <v>73</v>
      </c>
      <c r="AY722" s="168" t="s">
        <v>236</v>
      </c>
    </row>
    <row r="723" spans="2:65" s="12" customFormat="1" ht="11.25">
      <c r="B723" s="151"/>
      <c r="D723" s="147" t="s">
        <v>247</v>
      </c>
      <c r="E723" s="152" t="s">
        <v>1</v>
      </c>
      <c r="F723" s="153" t="s">
        <v>81</v>
      </c>
      <c r="H723" s="154">
        <v>1</v>
      </c>
      <c r="I723" s="155"/>
      <c r="L723" s="151"/>
      <c r="M723" s="156"/>
      <c r="T723" s="157"/>
      <c r="AT723" s="152" t="s">
        <v>247</v>
      </c>
      <c r="AU723" s="152" t="s">
        <v>83</v>
      </c>
      <c r="AV723" s="12" t="s">
        <v>83</v>
      </c>
      <c r="AW723" s="12" t="s">
        <v>30</v>
      </c>
      <c r="AX723" s="12" t="s">
        <v>73</v>
      </c>
      <c r="AY723" s="152" t="s">
        <v>236</v>
      </c>
    </row>
    <row r="724" spans="2:65" s="15" customFormat="1" ht="11.25">
      <c r="B724" s="173"/>
      <c r="D724" s="147" t="s">
        <v>247</v>
      </c>
      <c r="E724" s="174" t="s">
        <v>1</v>
      </c>
      <c r="F724" s="175" t="s">
        <v>344</v>
      </c>
      <c r="H724" s="176">
        <v>3</v>
      </c>
      <c r="I724" s="177"/>
      <c r="L724" s="173"/>
      <c r="M724" s="178"/>
      <c r="T724" s="179"/>
      <c r="AT724" s="174" t="s">
        <v>247</v>
      </c>
      <c r="AU724" s="174" t="s">
        <v>83</v>
      </c>
      <c r="AV724" s="15" t="s">
        <v>258</v>
      </c>
      <c r="AW724" s="15" t="s">
        <v>30</v>
      </c>
      <c r="AX724" s="15" t="s">
        <v>81</v>
      </c>
      <c r="AY724" s="174" t="s">
        <v>236</v>
      </c>
    </row>
    <row r="725" spans="2:65" s="1" customFormat="1" ht="66.75" customHeight="1">
      <c r="B725" s="133"/>
      <c r="C725" s="134" t="s">
        <v>936</v>
      </c>
      <c r="D725" s="134" t="s">
        <v>239</v>
      </c>
      <c r="E725" s="135" t="s">
        <v>2311</v>
      </c>
      <c r="F725" s="136" t="s">
        <v>2312</v>
      </c>
      <c r="G725" s="137" t="s">
        <v>340</v>
      </c>
      <c r="H725" s="138">
        <v>3</v>
      </c>
      <c r="I725" s="139"/>
      <c r="J725" s="140">
        <f>ROUND(I725*H725,2)</f>
        <v>0</v>
      </c>
      <c r="K725" s="136" t="s">
        <v>243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341</v>
      </c>
      <c r="AT725" s="145" t="s">
        <v>239</v>
      </c>
      <c r="AU725" s="145" t="s">
        <v>83</v>
      </c>
      <c r="AY725" s="18" t="s">
        <v>236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341</v>
      </c>
      <c r="BM725" s="145" t="s">
        <v>2313</v>
      </c>
    </row>
    <row r="726" spans="2:65" s="1" customFormat="1" ht="48.75">
      <c r="B726" s="33"/>
      <c r="D726" s="147" t="s">
        <v>246</v>
      </c>
      <c r="F726" s="148" t="s">
        <v>2314</v>
      </c>
      <c r="I726" s="149"/>
      <c r="L726" s="33"/>
      <c r="M726" s="150"/>
      <c r="T726" s="57"/>
      <c r="AT726" s="18" t="s">
        <v>246</v>
      </c>
      <c r="AU726" s="18" t="s">
        <v>83</v>
      </c>
    </row>
    <row r="727" spans="2:65" s="14" customFormat="1" ht="11.25">
      <c r="B727" s="167"/>
      <c r="D727" s="147" t="s">
        <v>247</v>
      </c>
      <c r="E727" s="168" t="s">
        <v>1</v>
      </c>
      <c r="F727" s="169" t="s">
        <v>2018</v>
      </c>
      <c r="H727" s="168" t="s">
        <v>1</v>
      </c>
      <c r="I727" s="170"/>
      <c r="L727" s="167"/>
      <c r="M727" s="171"/>
      <c r="T727" s="172"/>
      <c r="AT727" s="168" t="s">
        <v>247</v>
      </c>
      <c r="AU727" s="168" t="s">
        <v>83</v>
      </c>
      <c r="AV727" s="14" t="s">
        <v>81</v>
      </c>
      <c r="AW727" s="14" t="s">
        <v>30</v>
      </c>
      <c r="AX727" s="14" t="s">
        <v>73</v>
      </c>
      <c r="AY727" s="168" t="s">
        <v>236</v>
      </c>
    </row>
    <row r="728" spans="2:65" s="14" customFormat="1" ht="11.25">
      <c r="B728" s="167"/>
      <c r="D728" s="147" t="s">
        <v>247</v>
      </c>
      <c r="E728" s="168" t="s">
        <v>1</v>
      </c>
      <c r="F728" s="169" t="s">
        <v>2103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 ht="11.25">
      <c r="B729" s="151"/>
      <c r="D729" s="147" t="s">
        <v>247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4" customFormat="1" ht="11.25">
      <c r="B730" s="167"/>
      <c r="D730" s="147" t="s">
        <v>247</v>
      </c>
      <c r="E730" s="168" t="s">
        <v>1</v>
      </c>
      <c r="F730" s="169" t="s">
        <v>2106</v>
      </c>
      <c r="H730" s="168" t="s">
        <v>1</v>
      </c>
      <c r="I730" s="170"/>
      <c r="L730" s="167"/>
      <c r="M730" s="171"/>
      <c r="T730" s="172"/>
      <c r="AT730" s="168" t="s">
        <v>247</v>
      </c>
      <c r="AU730" s="168" t="s">
        <v>83</v>
      </c>
      <c r="AV730" s="14" t="s">
        <v>81</v>
      </c>
      <c r="AW730" s="14" t="s">
        <v>30</v>
      </c>
      <c r="AX730" s="14" t="s">
        <v>73</v>
      </c>
      <c r="AY730" s="168" t="s">
        <v>236</v>
      </c>
    </row>
    <row r="731" spans="2:65" s="12" customFormat="1" ht="11.25">
      <c r="B731" s="151"/>
      <c r="D731" s="147" t="s">
        <v>247</v>
      </c>
      <c r="E731" s="152" t="s">
        <v>1</v>
      </c>
      <c r="F731" s="153" t="s">
        <v>81</v>
      </c>
      <c r="H731" s="154">
        <v>1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4" customFormat="1" ht="11.25">
      <c r="B732" s="167"/>
      <c r="D732" s="147" t="s">
        <v>247</v>
      </c>
      <c r="E732" s="168" t="s">
        <v>1</v>
      </c>
      <c r="F732" s="169" t="s">
        <v>2107</v>
      </c>
      <c r="H732" s="168" t="s">
        <v>1</v>
      </c>
      <c r="I732" s="170"/>
      <c r="L732" s="167"/>
      <c r="M732" s="171"/>
      <c r="T732" s="172"/>
      <c r="AT732" s="168" t="s">
        <v>247</v>
      </c>
      <c r="AU732" s="168" t="s">
        <v>83</v>
      </c>
      <c r="AV732" s="14" t="s">
        <v>81</v>
      </c>
      <c r="AW732" s="14" t="s">
        <v>30</v>
      </c>
      <c r="AX732" s="14" t="s">
        <v>73</v>
      </c>
      <c r="AY732" s="168" t="s">
        <v>236</v>
      </c>
    </row>
    <row r="733" spans="2:65" s="12" customFormat="1" ht="11.25">
      <c r="B733" s="151"/>
      <c r="D733" s="147" t="s">
        <v>247</v>
      </c>
      <c r="E733" s="152" t="s">
        <v>1</v>
      </c>
      <c r="F733" s="153" t="s">
        <v>81</v>
      </c>
      <c r="H733" s="154">
        <v>1</v>
      </c>
      <c r="I733" s="155"/>
      <c r="L733" s="151"/>
      <c r="M733" s="156"/>
      <c r="T733" s="157"/>
      <c r="AT733" s="152" t="s">
        <v>247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236</v>
      </c>
    </row>
    <row r="734" spans="2:65" s="15" customFormat="1" ht="11.25">
      <c r="B734" s="173"/>
      <c r="D734" s="147" t="s">
        <v>247</v>
      </c>
      <c r="E734" s="174" t="s">
        <v>1</v>
      </c>
      <c r="F734" s="175" t="s">
        <v>344</v>
      </c>
      <c r="H734" s="176">
        <v>3</v>
      </c>
      <c r="I734" s="177"/>
      <c r="L734" s="173"/>
      <c r="M734" s="178"/>
      <c r="T734" s="179"/>
      <c r="AT734" s="174" t="s">
        <v>247</v>
      </c>
      <c r="AU734" s="174" t="s">
        <v>83</v>
      </c>
      <c r="AV734" s="15" t="s">
        <v>258</v>
      </c>
      <c r="AW734" s="15" t="s">
        <v>30</v>
      </c>
      <c r="AX734" s="15" t="s">
        <v>81</v>
      </c>
      <c r="AY734" s="174" t="s">
        <v>236</v>
      </c>
    </row>
    <row r="735" spans="2:65" s="1" customFormat="1" ht="62.65" customHeight="1">
      <c r="B735" s="133"/>
      <c r="C735" s="134" t="s">
        <v>943</v>
      </c>
      <c r="D735" s="134" t="s">
        <v>239</v>
      </c>
      <c r="E735" s="135" t="s">
        <v>2315</v>
      </c>
      <c r="F735" s="136" t="s">
        <v>2316</v>
      </c>
      <c r="G735" s="137" t="s">
        <v>340</v>
      </c>
      <c r="H735" s="138">
        <v>1</v>
      </c>
      <c r="I735" s="139"/>
      <c r="J735" s="140">
        <f>ROUND(I735*H735,2)</f>
        <v>0</v>
      </c>
      <c r="K735" s="136" t="s">
        <v>243</v>
      </c>
      <c r="L735" s="33"/>
      <c r="M735" s="141" t="s">
        <v>1</v>
      </c>
      <c r="N735" s="142" t="s">
        <v>38</v>
      </c>
      <c r="P735" s="143">
        <f>O735*H735</f>
        <v>0</v>
      </c>
      <c r="Q735" s="143">
        <v>0</v>
      </c>
      <c r="R735" s="143">
        <f>Q735*H735</f>
        <v>0</v>
      </c>
      <c r="S735" s="143">
        <v>0</v>
      </c>
      <c r="T735" s="144">
        <f>S735*H735</f>
        <v>0</v>
      </c>
      <c r="AR735" s="145" t="s">
        <v>341</v>
      </c>
      <c r="AT735" s="145" t="s">
        <v>239</v>
      </c>
      <c r="AU735" s="145" t="s">
        <v>83</v>
      </c>
      <c r="AY735" s="18" t="s">
        <v>236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8" t="s">
        <v>81</v>
      </c>
      <c r="BK735" s="146">
        <f>ROUND(I735*H735,2)</f>
        <v>0</v>
      </c>
      <c r="BL735" s="18" t="s">
        <v>341</v>
      </c>
      <c r="BM735" s="145" t="s">
        <v>2317</v>
      </c>
    </row>
    <row r="736" spans="2:65" s="1" customFormat="1" ht="39">
      <c r="B736" s="33"/>
      <c r="D736" s="147" t="s">
        <v>246</v>
      </c>
      <c r="F736" s="148" t="s">
        <v>2316</v>
      </c>
      <c r="I736" s="149"/>
      <c r="L736" s="33"/>
      <c r="M736" s="150"/>
      <c r="T736" s="57"/>
      <c r="AT736" s="18" t="s">
        <v>246</v>
      </c>
      <c r="AU736" s="18" t="s">
        <v>83</v>
      </c>
    </row>
    <row r="737" spans="2:65" s="14" customFormat="1" ht="11.25">
      <c r="B737" s="167"/>
      <c r="D737" s="147" t="s">
        <v>247</v>
      </c>
      <c r="E737" s="168" t="s">
        <v>1</v>
      </c>
      <c r="F737" s="169" t="s">
        <v>2018</v>
      </c>
      <c r="H737" s="168" t="s">
        <v>1</v>
      </c>
      <c r="I737" s="170"/>
      <c r="L737" s="167"/>
      <c r="M737" s="171"/>
      <c r="T737" s="172"/>
      <c r="AT737" s="168" t="s">
        <v>247</v>
      </c>
      <c r="AU737" s="168" t="s">
        <v>83</v>
      </c>
      <c r="AV737" s="14" t="s">
        <v>81</v>
      </c>
      <c r="AW737" s="14" t="s">
        <v>30</v>
      </c>
      <c r="AX737" s="14" t="s">
        <v>73</v>
      </c>
      <c r="AY737" s="168" t="s">
        <v>236</v>
      </c>
    </row>
    <row r="738" spans="2:65" s="14" customFormat="1" ht="11.25">
      <c r="B738" s="167"/>
      <c r="D738" s="147" t="s">
        <v>247</v>
      </c>
      <c r="E738" s="168" t="s">
        <v>1</v>
      </c>
      <c r="F738" s="169" t="s">
        <v>2106</v>
      </c>
      <c r="H738" s="168" t="s">
        <v>1</v>
      </c>
      <c r="I738" s="170"/>
      <c r="L738" s="167"/>
      <c r="M738" s="171"/>
      <c r="T738" s="172"/>
      <c r="AT738" s="168" t="s">
        <v>247</v>
      </c>
      <c r="AU738" s="168" t="s">
        <v>83</v>
      </c>
      <c r="AV738" s="14" t="s">
        <v>81</v>
      </c>
      <c r="AW738" s="14" t="s">
        <v>30</v>
      </c>
      <c r="AX738" s="14" t="s">
        <v>73</v>
      </c>
      <c r="AY738" s="168" t="s">
        <v>236</v>
      </c>
    </row>
    <row r="739" spans="2:65" s="12" customFormat="1" ht="11.25">
      <c r="B739" s="151"/>
      <c r="D739" s="147" t="s">
        <v>247</v>
      </c>
      <c r="E739" s="152" t="s">
        <v>1</v>
      </c>
      <c r="F739" s="153" t="s">
        <v>81</v>
      </c>
      <c r="H739" s="154">
        <v>1</v>
      </c>
      <c r="I739" s="155"/>
      <c r="L739" s="151"/>
      <c r="M739" s="156"/>
      <c r="T739" s="157"/>
      <c r="AT739" s="152" t="s">
        <v>247</v>
      </c>
      <c r="AU739" s="152" t="s">
        <v>83</v>
      </c>
      <c r="AV739" s="12" t="s">
        <v>83</v>
      </c>
      <c r="AW739" s="12" t="s">
        <v>30</v>
      </c>
      <c r="AX739" s="12" t="s">
        <v>73</v>
      </c>
      <c r="AY739" s="152" t="s">
        <v>236</v>
      </c>
    </row>
    <row r="740" spans="2:65" s="15" customFormat="1" ht="11.25">
      <c r="B740" s="173"/>
      <c r="D740" s="147" t="s">
        <v>247</v>
      </c>
      <c r="E740" s="174" t="s">
        <v>1</v>
      </c>
      <c r="F740" s="175" t="s">
        <v>344</v>
      </c>
      <c r="H740" s="176">
        <v>1</v>
      </c>
      <c r="I740" s="177"/>
      <c r="L740" s="173"/>
      <c r="M740" s="178"/>
      <c r="T740" s="179"/>
      <c r="AT740" s="174" t="s">
        <v>247</v>
      </c>
      <c r="AU740" s="174" t="s">
        <v>83</v>
      </c>
      <c r="AV740" s="15" t="s">
        <v>258</v>
      </c>
      <c r="AW740" s="15" t="s">
        <v>30</v>
      </c>
      <c r="AX740" s="15" t="s">
        <v>81</v>
      </c>
      <c r="AY740" s="174" t="s">
        <v>236</v>
      </c>
    </row>
    <row r="741" spans="2:65" s="1" customFormat="1" ht="24.2" customHeight="1">
      <c r="B741" s="133"/>
      <c r="C741" s="180" t="s">
        <v>949</v>
      </c>
      <c r="D741" s="180" t="s">
        <v>333</v>
      </c>
      <c r="E741" s="181" t="s">
        <v>2318</v>
      </c>
      <c r="F741" s="182" t="s">
        <v>2319</v>
      </c>
      <c r="G741" s="183" t="s">
        <v>340</v>
      </c>
      <c r="H741" s="184">
        <v>1</v>
      </c>
      <c r="I741" s="185"/>
      <c r="J741" s="186">
        <f>ROUND(I741*H741,2)</f>
        <v>0</v>
      </c>
      <c r="K741" s="182" t="s">
        <v>1994</v>
      </c>
      <c r="L741" s="187"/>
      <c r="M741" s="188" t="s">
        <v>1</v>
      </c>
      <c r="N741" s="189" t="s">
        <v>38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348</v>
      </c>
      <c r="AT741" s="145" t="s">
        <v>333</v>
      </c>
      <c r="AU741" s="145" t="s">
        <v>83</v>
      </c>
      <c r="AY741" s="18" t="s">
        <v>236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81</v>
      </c>
      <c r="BK741" s="146">
        <f>ROUND(I741*H741,2)</f>
        <v>0</v>
      </c>
      <c r="BL741" s="18" t="s">
        <v>341</v>
      </c>
      <c r="BM741" s="145" t="s">
        <v>2320</v>
      </c>
    </row>
    <row r="742" spans="2:65" s="1" customFormat="1" ht="19.5">
      <c r="B742" s="33"/>
      <c r="D742" s="147" t="s">
        <v>246</v>
      </c>
      <c r="F742" s="148" t="s">
        <v>2319</v>
      </c>
      <c r="I742" s="149"/>
      <c r="L742" s="33"/>
      <c r="M742" s="150"/>
      <c r="T742" s="57"/>
      <c r="AT742" s="18" t="s">
        <v>246</v>
      </c>
      <c r="AU742" s="18" t="s">
        <v>83</v>
      </c>
    </row>
    <row r="743" spans="2:65" s="14" customFormat="1" ht="11.25">
      <c r="B743" s="167"/>
      <c r="D743" s="147" t="s">
        <v>247</v>
      </c>
      <c r="E743" s="168" t="s">
        <v>1</v>
      </c>
      <c r="F743" s="169" t="s">
        <v>2018</v>
      </c>
      <c r="H743" s="168" t="s">
        <v>1</v>
      </c>
      <c r="I743" s="170"/>
      <c r="L743" s="167"/>
      <c r="M743" s="171"/>
      <c r="T743" s="172"/>
      <c r="AT743" s="168" t="s">
        <v>247</v>
      </c>
      <c r="AU743" s="168" t="s">
        <v>83</v>
      </c>
      <c r="AV743" s="14" t="s">
        <v>81</v>
      </c>
      <c r="AW743" s="14" t="s">
        <v>30</v>
      </c>
      <c r="AX743" s="14" t="s">
        <v>73</v>
      </c>
      <c r="AY743" s="168" t="s">
        <v>236</v>
      </c>
    </row>
    <row r="744" spans="2:65" s="14" customFormat="1" ht="11.25">
      <c r="B744" s="167"/>
      <c r="D744" s="147" t="s">
        <v>247</v>
      </c>
      <c r="E744" s="168" t="s">
        <v>1</v>
      </c>
      <c r="F744" s="169" t="s">
        <v>2106</v>
      </c>
      <c r="H744" s="168" t="s">
        <v>1</v>
      </c>
      <c r="I744" s="170"/>
      <c r="L744" s="167"/>
      <c r="M744" s="171"/>
      <c r="T744" s="172"/>
      <c r="AT744" s="168" t="s">
        <v>247</v>
      </c>
      <c r="AU744" s="168" t="s">
        <v>83</v>
      </c>
      <c r="AV744" s="14" t="s">
        <v>81</v>
      </c>
      <c r="AW744" s="14" t="s">
        <v>30</v>
      </c>
      <c r="AX744" s="14" t="s">
        <v>73</v>
      </c>
      <c r="AY744" s="168" t="s">
        <v>236</v>
      </c>
    </row>
    <row r="745" spans="2:65" s="12" customFormat="1" ht="11.25">
      <c r="B745" s="151"/>
      <c r="D745" s="147" t="s">
        <v>247</v>
      </c>
      <c r="E745" s="152" t="s">
        <v>1</v>
      </c>
      <c r="F745" s="153" t="s">
        <v>81</v>
      </c>
      <c r="H745" s="154">
        <v>1</v>
      </c>
      <c r="I745" s="155"/>
      <c r="L745" s="151"/>
      <c r="M745" s="156"/>
      <c r="T745" s="157"/>
      <c r="AT745" s="152" t="s">
        <v>247</v>
      </c>
      <c r="AU745" s="152" t="s">
        <v>83</v>
      </c>
      <c r="AV745" s="12" t="s">
        <v>83</v>
      </c>
      <c r="AW745" s="12" t="s">
        <v>30</v>
      </c>
      <c r="AX745" s="12" t="s">
        <v>73</v>
      </c>
      <c r="AY745" s="152" t="s">
        <v>236</v>
      </c>
    </row>
    <row r="746" spans="2:65" s="15" customFormat="1" ht="11.25">
      <c r="B746" s="173"/>
      <c r="D746" s="147" t="s">
        <v>247</v>
      </c>
      <c r="E746" s="174" t="s">
        <v>1</v>
      </c>
      <c r="F746" s="175" t="s">
        <v>344</v>
      </c>
      <c r="H746" s="176">
        <v>1</v>
      </c>
      <c r="I746" s="177"/>
      <c r="L746" s="173"/>
      <c r="M746" s="178"/>
      <c r="T746" s="179"/>
      <c r="AT746" s="174" t="s">
        <v>247</v>
      </c>
      <c r="AU746" s="174" t="s">
        <v>83</v>
      </c>
      <c r="AV746" s="15" t="s">
        <v>258</v>
      </c>
      <c r="AW746" s="15" t="s">
        <v>30</v>
      </c>
      <c r="AX746" s="15" t="s">
        <v>81</v>
      </c>
      <c r="AY746" s="174" t="s">
        <v>236</v>
      </c>
    </row>
    <row r="747" spans="2:65" s="1" customFormat="1" ht="16.5" customHeight="1">
      <c r="B747" s="133"/>
      <c r="C747" s="180" t="s">
        <v>955</v>
      </c>
      <c r="D747" s="180" t="s">
        <v>333</v>
      </c>
      <c r="E747" s="181" t="s">
        <v>2321</v>
      </c>
      <c r="F747" s="182" t="s">
        <v>2322</v>
      </c>
      <c r="G747" s="183" t="s">
        <v>340</v>
      </c>
      <c r="H747" s="184">
        <v>1</v>
      </c>
      <c r="I747" s="185"/>
      <c r="J747" s="186">
        <f>ROUND(I747*H747,2)</f>
        <v>0</v>
      </c>
      <c r="K747" s="182" t="s">
        <v>1994</v>
      </c>
      <c r="L747" s="187"/>
      <c r="M747" s="188" t="s">
        <v>1</v>
      </c>
      <c r="N747" s="189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348</v>
      </c>
      <c r="AT747" s="145" t="s">
        <v>333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341</v>
      </c>
      <c r="BM747" s="145" t="s">
        <v>2323</v>
      </c>
    </row>
    <row r="748" spans="2:65" s="1" customFormat="1" ht="11.25">
      <c r="B748" s="33"/>
      <c r="D748" s="147" t="s">
        <v>246</v>
      </c>
      <c r="F748" s="148" t="s">
        <v>2322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4" customFormat="1" ht="11.25">
      <c r="B749" s="167"/>
      <c r="D749" s="147" t="s">
        <v>247</v>
      </c>
      <c r="E749" s="168" t="s">
        <v>1</v>
      </c>
      <c r="F749" s="169" t="s">
        <v>2018</v>
      </c>
      <c r="H749" s="168" t="s">
        <v>1</v>
      </c>
      <c r="I749" s="170"/>
      <c r="L749" s="167"/>
      <c r="M749" s="171"/>
      <c r="T749" s="172"/>
      <c r="AT749" s="168" t="s">
        <v>247</v>
      </c>
      <c r="AU749" s="168" t="s">
        <v>83</v>
      </c>
      <c r="AV749" s="14" t="s">
        <v>81</v>
      </c>
      <c r="AW749" s="14" t="s">
        <v>30</v>
      </c>
      <c r="AX749" s="14" t="s">
        <v>73</v>
      </c>
      <c r="AY749" s="168" t="s">
        <v>236</v>
      </c>
    </row>
    <row r="750" spans="2:65" s="14" customFormat="1" ht="11.25">
      <c r="B750" s="167"/>
      <c r="D750" s="147" t="s">
        <v>247</v>
      </c>
      <c r="E750" s="168" t="s">
        <v>1</v>
      </c>
      <c r="F750" s="169" t="s">
        <v>2106</v>
      </c>
      <c r="H750" s="168" t="s">
        <v>1</v>
      </c>
      <c r="I750" s="170"/>
      <c r="L750" s="167"/>
      <c r="M750" s="171"/>
      <c r="T750" s="172"/>
      <c r="AT750" s="168" t="s">
        <v>247</v>
      </c>
      <c r="AU750" s="168" t="s">
        <v>83</v>
      </c>
      <c r="AV750" s="14" t="s">
        <v>81</v>
      </c>
      <c r="AW750" s="14" t="s">
        <v>30</v>
      </c>
      <c r="AX750" s="14" t="s">
        <v>73</v>
      </c>
      <c r="AY750" s="168" t="s">
        <v>236</v>
      </c>
    </row>
    <row r="751" spans="2:65" s="12" customFormat="1" ht="11.25">
      <c r="B751" s="151"/>
      <c r="D751" s="147" t="s">
        <v>247</v>
      </c>
      <c r="E751" s="152" t="s">
        <v>1</v>
      </c>
      <c r="F751" s="153" t="s">
        <v>81</v>
      </c>
      <c r="H751" s="154">
        <v>1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 ht="11.25">
      <c r="B752" s="173"/>
      <c r="D752" s="147" t="s">
        <v>247</v>
      </c>
      <c r="E752" s="174" t="s">
        <v>1</v>
      </c>
      <c r="F752" s="175" t="s">
        <v>344</v>
      </c>
      <c r="H752" s="176">
        <v>1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16.5" customHeight="1">
      <c r="B753" s="133"/>
      <c r="C753" s="180" t="s">
        <v>960</v>
      </c>
      <c r="D753" s="180" t="s">
        <v>333</v>
      </c>
      <c r="E753" s="181" t="s">
        <v>2324</v>
      </c>
      <c r="F753" s="182" t="s">
        <v>2325</v>
      </c>
      <c r="G753" s="183" t="s">
        <v>340</v>
      </c>
      <c r="H753" s="184">
        <v>1</v>
      </c>
      <c r="I753" s="185"/>
      <c r="J753" s="186">
        <f>ROUND(I753*H753,2)</f>
        <v>0</v>
      </c>
      <c r="K753" s="182" t="s">
        <v>1994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348</v>
      </c>
      <c r="AT753" s="145" t="s">
        <v>333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341</v>
      </c>
      <c r="BM753" s="145" t="s">
        <v>2326</v>
      </c>
    </row>
    <row r="754" spans="2:65" s="1" customFormat="1" ht="11.25">
      <c r="B754" s="33"/>
      <c r="D754" s="147" t="s">
        <v>246</v>
      </c>
      <c r="F754" s="148" t="s">
        <v>2325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 ht="11.25">
      <c r="B755" s="167"/>
      <c r="D755" s="147" t="s">
        <v>247</v>
      </c>
      <c r="E755" s="168" t="s">
        <v>1</v>
      </c>
      <c r="F755" s="169" t="s">
        <v>2018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4" customFormat="1" ht="11.25">
      <c r="B756" s="167"/>
      <c r="D756" s="147" t="s">
        <v>247</v>
      </c>
      <c r="E756" s="168" t="s">
        <v>1</v>
      </c>
      <c r="F756" s="169" t="s">
        <v>2106</v>
      </c>
      <c r="H756" s="168" t="s">
        <v>1</v>
      </c>
      <c r="I756" s="170"/>
      <c r="L756" s="167"/>
      <c r="M756" s="171"/>
      <c r="T756" s="172"/>
      <c r="AT756" s="168" t="s">
        <v>247</v>
      </c>
      <c r="AU756" s="168" t="s">
        <v>83</v>
      </c>
      <c r="AV756" s="14" t="s">
        <v>81</v>
      </c>
      <c r="AW756" s="14" t="s">
        <v>30</v>
      </c>
      <c r="AX756" s="14" t="s">
        <v>73</v>
      </c>
      <c r="AY756" s="168" t="s">
        <v>236</v>
      </c>
    </row>
    <row r="757" spans="2:65" s="12" customFormat="1" ht="11.25">
      <c r="B757" s="151"/>
      <c r="D757" s="147" t="s">
        <v>247</v>
      </c>
      <c r="E757" s="152" t="s">
        <v>1</v>
      </c>
      <c r="F757" s="153" t="s">
        <v>81</v>
      </c>
      <c r="H757" s="154">
        <v>1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5" customFormat="1" ht="11.25">
      <c r="B758" s="173"/>
      <c r="D758" s="147" t="s">
        <v>247</v>
      </c>
      <c r="E758" s="174" t="s">
        <v>1</v>
      </c>
      <c r="F758" s="175" t="s">
        <v>344</v>
      </c>
      <c r="H758" s="176">
        <v>1</v>
      </c>
      <c r="I758" s="177"/>
      <c r="L758" s="173"/>
      <c r="M758" s="178"/>
      <c r="T758" s="179"/>
      <c r="AT758" s="174" t="s">
        <v>247</v>
      </c>
      <c r="AU758" s="174" t="s">
        <v>83</v>
      </c>
      <c r="AV758" s="15" t="s">
        <v>258</v>
      </c>
      <c r="AW758" s="15" t="s">
        <v>30</v>
      </c>
      <c r="AX758" s="15" t="s">
        <v>81</v>
      </c>
      <c r="AY758" s="174" t="s">
        <v>236</v>
      </c>
    </row>
    <row r="759" spans="2:65" s="1" customFormat="1" ht="66.75" customHeight="1">
      <c r="B759" s="133"/>
      <c r="C759" s="134" t="s">
        <v>967</v>
      </c>
      <c r="D759" s="134" t="s">
        <v>239</v>
      </c>
      <c r="E759" s="135" t="s">
        <v>2327</v>
      </c>
      <c r="F759" s="136" t="s">
        <v>2328</v>
      </c>
      <c r="G759" s="137" t="s">
        <v>340</v>
      </c>
      <c r="H759" s="138">
        <v>4</v>
      </c>
      <c r="I759" s="139"/>
      <c r="J759" s="140">
        <f>ROUND(I759*H759,2)</f>
        <v>0</v>
      </c>
      <c r="K759" s="136" t="s">
        <v>243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341</v>
      </c>
      <c r="AT759" s="145" t="s">
        <v>239</v>
      </c>
      <c r="AU759" s="145" t="s">
        <v>83</v>
      </c>
      <c r="AY759" s="18" t="s">
        <v>236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341</v>
      </c>
      <c r="BM759" s="145" t="s">
        <v>2329</v>
      </c>
    </row>
    <row r="760" spans="2:65" s="1" customFormat="1" ht="48.75">
      <c r="B760" s="33"/>
      <c r="D760" s="147" t="s">
        <v>246</v>
      </c>
      <c r="F760" s="148" t="s">
        <v>2330</v>
      </c>
      <c r="I760" s="149"/>
      <c r="L760" s="33"/>
      <c r="M760" s="150"/>
      <c r="T760" s="57"/>
      <c r="AT760" s="18" t="s">
        <v>246</v>
      </c>
      <c r="AU760" s="18" t="s">
        <v>83</v>
      </c>
    </row>
    <row r="761" spans="2:65" s="14" customFormat="1" ht="11.25">
      <c r="B761" s="167"/>
      <c r="D761" s="147" t="s">
        <v>247</v>
      </c>
      <c r="E761" s="168" t="s">
        <v>1</v>
      </c>
      <c r="F761" s="169" t="s">
        <v>2018</v>
      </c>
      <c r="H761" s="168" t="s">
        <v>1</v>
      </c>
      <c r="I761" s="170"/>
      <c r="L761" s="167"/>
      <c r="M761" s="171"/>
      <c r="T761" s="172"/>
      <c r="AT761" s="168" t="s">
        <v>247</v>
      </c>
      <c r="AU761" s="168" t="s">
        <v>83</v>
      </c>
      <c r="AV761" s="14" t="s">
        <v>81</v>
      </c>
      <c r="AW761" s="14" t="s">
        <v>30</v>
      </c>
      <c r="AX761" s="14" t="s">
        <v>73</v>
      </c>
      <c r="AY761" s="168" t="s">
        <v>236</v>
      </c>
    </row>
    <row r="762" spans="2:65" s="14" customFormat="1" ht="11.25">
      <c r="B762" s="167"/>
      <c r="D762" s="147" t="s">
        <v>247</v>
      </c>
      <c r="E762" s="168" t="s">
        <v>1</v>
      </c>
      <c r="F762" s="169" t="s">
        <v>2103</v>
      </c>
      <c r="H762" s="168" t="s">
        <v>1</v>
      </c>
      <c r="I762" s="170"/>
      <c r="L762" s="167"/>
      <c r="M762" s="171"/>
      <c r="T762" s="172"/>
      <c r="AT762" s="168" t="s">
        <v>247</v>
      </c>
      <c r="AU762" s="168" t="s">
        <v>83</v>
      </c>
      <c r="AV762" s="14" t="s">
        <v>81</v>
      </c>
      <c r="AW762" s="14" t="s">
        <v>30</v>
      </c>
      <c r="AX762" s="14" t="s">
        <v>73</v>
      </c>
      <c r="AY762" s="168" t="s">
        <v>236</v>
      </c>
    </row>
    <row r="763" spans="2:65" s="12" customFormat="1" ht="11.25">
      <c r="B763" s="151"/>
      <c r="D763" s="147" t="s">
        <v>247</v>
      </c>
      <c r="E763" s="152" t="s">
        <v>1</v>
      </c>
      <c r="F763" s="153" t="s">
        <v>81</v>
      </c>
      <c r="H763" s="154">
        <v>1</v>
      </c>
      <c r="I763" s="155"/>
      <c r="L763" s="151"/>
      <c r="M763" s="156"/>
      <c r="T763" s="157"/>
      <c r="AT763" s="152" t="s">
        <v>247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236</v>
      </c>
    </row>
    <row r="764" spans="2:65" s="14" customFormat="1" ht="11.25">
      <c r="B764" s="167"/>
      <c r="D764" s="147" t="s">
        <v>247</v>
      </c>
      <c r="E764" s="168" t="s">
        <v>1</v>
      </c>
      <c r="F764" s="169" t="s">
        <v>2106</v>
      </c>
      <c r="H764" s="168" t="s">
        <v>1</v>
      </c>
      <c r="I764" s="170"/>
      <c r="L764" s="167"/>
      <c r="M764" s="171"/>
      <c r="T764" s="172"/>
      <c r="AT764" s="168" t="s">
        <v>247</v>
      </c>
      <c r="AU764" s="168" t="s">
        <v>83</v>
      </c>
      <c r="AV764" s="14" t="s">
        <v>81</v>
      </c>
      <c r="AW764" s="14" t="s">
        <v>30</v>
      </c>
      <c r="AX764" s="14" t="s">
        <v>73</v>
      </c>
      <c r="AY764" s="168" t="s">
        <v>236</v>
      </c>
    </row>
    <row r="765" spans="2:65" s="12" customFormat="1" ht="11.25">
      <c r="B765" s="151"/>
      <c r="D765" s="147" t="s">
        <v>247</v>
      </c>
      <c r="E765" s="152" t="s">
        <v>1</v>
      </c>
      <c r="F765" s="153" t="s">
        <v>83</v>
      </c>
      <c r="H765" s="154">
        <v>2</v>
      </c>
      <c r="I765" s="155"/>
      <c r="L765" s="151"/>
      <c r="M765" s="156"/>
      <c r="T765" s="157"/>
      <c r="AT765" s="152" t="s">
        <v>247</v>
      </c>
      <c r="AU765" s="152" t="s">
        <v>83</v>
      </c>
      <c r="AV765" s="12" t="s">
        <v>83</v>
      </c>
      <c r="AW765" s="12" t="s">
        <v>30</v>
      </c>
      <c r="AX765" s="12" t="s">
        <v>73</v>
      </c>
      <c r="AY765" s="152" t="s">
        <v>236</v>
      </c>
    </row>
    <row r="766" spans="2:65" s="14" customFormat="1" ht="11.25">
      <c r="B766" s="167"/>
      <c r="D766" s="147" t="s">
        <v>247</v>
      </c>
      <c r="E766" s="168" t="s">
        <v>1</v>
      </c>
      <c r="F766" s="169" t="s">
        <v>2107</v>
      </c>
      <c r="H766" s="168" t="s">
        <v>1</v>
      </c>
      <c r="I766" s="170"/>
      <c r="L766" s="167"/>
      <c r="M766" s="171"/>
      <c r="T766" s="172"/>
      <c r="AT766" s="168" t="s">
        <v>247</v>
      </c>
      <c r="AU766" s="168" t="s">
        <v>83</v>
      </c>
      <c r="AV766" s="14" t="s">
        <v>81</v>
      </c>
      <c r="AW766" s="14" t="s">
        <v>30</v>
      </c>
      <c r="AX766" s="14" t="s">
        <v>73</v>
      </c>
      <c r="AY766" s="168" t="s">
        <v>236</v>
      </c>
    </row>
    <row r="767" spans="2:65" s="12" customFormat="1" ht="11.25">
      <c r="B767" s="151"/>
      <c r="D767" s="147" t="s">
        <v>247</v>
      </c>
      <c r="E767" s="152" t="s">
        <v>1</v>
      </c>
      <c r="F767" s="153" t="s">
        <v>81</v>
      </c>
      <c r="H767" s="154">
        <v>1</v>
      </c>
      <c r="I767" s="155"/>
      <c r="L767" s="151"/>
      <c r="M767" s="156"/>
      <c r="T767" s="157"/>
      <c r="AT767" s="152" t="s">
        <v>247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236</v>
      </c>
    </row>
    <row r="768" spans="2:65" s="15" customFormat="1" ht="11.25">
      <c r="B768" s="173"/>
      <c r="D768" s="147" t="s">
        <v>247</v>
      </c>
      <c r="E768" s="174" t="s">
        <v>1</v>
      </c>
      <c r="F768" s="175" t="s">
        <v>344</v>
      </c>
      <c r="H768" s="176">
        <v>4</v>
      </c>
      <c r="I768" s="177"/>
      <c r="L768" s="173"/>
      <c r="M768" s="178"/>
      <c r="T768" s="179"/>
      <c r="AT768" s="174" t="s">
        <v>247</v>
      </c>
      <c r="AU768" s="174" t="s">
        <v>83</v>
      </c>
      <c r="AV768" s="15" t="s">
        <v>258</v>
      </c>
      <c r="AW768" s="15" t="s">
        <v>30</v>
      </c>
      <c r="AX768" s="15" t="s">
        <v>81</v>
      </c>
      <c r="AY768" s="174" t="s">
        <v>236</v>
      </c>
    </row>
    <row r="769" spans="2:65" s="1" customFormat="1" ht="62.65" customHeight="1">
      <c r="B769" s="133"/>
      <c r="C769" s="134" t="s">
        <v>2331</v>
      </c>
      <c r="D769" s="134" t="s">
        <v>239</v>
      </c>
      <c r="E769" s="135" t="s">
        <v>2332</v>
      </c>
      <c r="F769" s="136" t="s">
        <v>2333</v>
      </c>
      <c r="G769" s="137" t="s">
        <v>340</v>
      </c>
      <c r="H769" s="138">
        <v>2</v>
      </c>
      <c r="I769" s="139"/>
      <c r="J769" s="140">
        <f>ROUND(I769*H769,2)</f>
        <v>0</v>
      </c>
      <c r="K769" s="136" t="s">
        <v>243</v>
      </c>
      <c r="L769" s="33"/>
      <c r="M769" s="141" t="s">
        <v>1</v>
      </c>
      <c r="N769" s="142" t="s">
        <v>38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341</v>
      </c>
      <c r="AT769" s="145" t="s">
        <v>239</v>
      </c>
      <c r="AU769" s="145" t="s">
        <v>83</v>
      </c>
      <c r="AY769" s="18" t="s">
        <v>236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81</v>
      </c>
      <c r="BK769" s="146">
        <f>ROUND(I769*H769,2)</f>
        <v>0</v>
      </c>
      <c r="BL769" s="18" t="s">
        <v>341</v>
      </c>
      <c r="BM769" s="145" t="s">
        <v>2334</v>
      </c>
    </row>
    <row r="770" spans="2:65" s="1" customFormat="1" ht="39">
      <c r="B770" s="33"/>
      <c r="D770" s="147" t="s">
        <v>246</v>
      </c>
      <c r="F770" s="148" t="s">
        <v>2333</v>
      </c>
      <c r="I770" s="149"/>
      <c r="L770" s="33"/>
      <c r="M770" s="150"/>
      <c r="T770" s="57"/>
      <c r="AT770" s="18" t="s">
        <v>246</v>
      </c>
      <c r="AU770" s="18" t="s">
        <v>83</v>
      </c>
    </row>
    <row r="771" spans="2:65" s="14" customFormat="1" ht="11.25">
      <c r="B771" s="167"/>
      <c r="D771" s="147" t="s">
        <v>247</v>
      </c>
      <c r="E771" s="168" t="s">
        <v>1</v>
      </c>
      <c r="F771" s="169" t="s">
        <v>2018</v>
      </c>
      <c r="H771" s="168" t="s">
        <v>1</v>
      </c>
      <c r="I771" s="170"/>
      <c r="L771" s="167"/>
      <c r="M771" s="171"/>
      <c r="T771" s="172"/>
      <c r="AT771" s="168" t="s">
        <v>247</v>
      </c>
      <c r="AU771" s="168" t="s">
        <v>83</v>
      </c>
      <c r="AV771" s="14" t="s">
        <v>81</v>
      </c>
      <c r="AW771" s="14" t="s">
        <v>30</v>
      </c>
      <c r="AX771" s="14" t="s">
        <v>73</v>
      </c>
      <c r="AY771" s="168" t="s">
        <v>236</v>
      </c>
    </row>
    <row r="772" spans="2:65" s="14" customFormat="1" ht="11.25">
      <c r="B772" s="167"/>
      <c r="D772" s="147" t="s">
        <v>247</v>
      </c>
      <c r="E772" s="168" t="s">
        <v>1</v>
      </c>
      <c r="F772" s="169" t="s">
        <v>2106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 ht="11.25">
      <c r="B773" s="151"/>
      <c r="D773" s="147" t="s">
        <v>247</v>
      </c>
      <c r="E773" s="152" t="s">
        <v>1</v>
      </c>
      <c r="F773" s="153" t="s">
        <v>83</v>
      </c>
      <c r="H773" s="154">
        <v>2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5" customFormat="1" ht="11.25">
      <c r="B774" s="173"/>
      <c r="D774" s="147" t="s">
        <v>247</v>
      </c>
      <c r="E774" s="174" t="s">
        <v>1</v>
      </c>
      <c r="F774" s="175" t="s">
        <v>344</v>
      </c>
      <c r="H774" s="176">
        <v>2</v>
      </c>
      <c r="I774" s="177"/>
      <c r="L774" s="173"/>
      <c r="M774" s="178"/>
      <c r="T774" s="179"/>
      <c r="AT774" s="174" t="s">
        <v>247</v>
      </c>
      <c r="AU774" s="174" t="s">
        <v>83</v>
      </c>
      <c r="AV774" s="15" t="s">
        <v>258</v>
      </c>
      <c r="AW774" s="15" t="s">
        <v>30</v>
      </c>
      <c r="AX774" s="15" t="s">
        <v>81</v>
      </c>
      <c r="AY774" s="174" t="s">
        <v>236</v>
      </c>
    </row>
    <row r="775" spans="2:65" s="1" customFormat="1" ht="33" customHeight="1">
      <c r="B775" s="133"/>
      <c r="C775" s="180" t="s">
        <v>2162</v>
      </c>
      <c r="D775" s="180" t="s">
        <v>333</v>
      </c>
      <c r="E775" s="181" t="s">
        <v>2335</v>
      </c>
      <c r="F775" s="182" t="s">
        <v>2336</v>
      </c>
      <c r="G775" s="183" t="s">
        <v>340</v>
      </c>
      <c r="H775" s="184">
        <v>2</v>
      </c>
      <c r="I775" s="185"/>
      <c r="J775" s="186">
        <f>ROUND(I775*H775,2)</f>
        <v>0</v>
      </c>
      <c r="K775" s="182" t="s">
        <v>1994</v>
      </c>
      <c r="L775" s="187"/>
      <c r="M775" s="188" t="s">
        <v>1</v>
      </c>
      <c r="N775" s="189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348</v>
      </c>
      <c r="AT775" s="145" t="s">
        <v>333</v>
      </c>
      <c r="AU775" s="145" t="s">
        <v>83</v>
      </c>
      <c r="AY775" s="18" t="s">
        <v>236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341</v>
      </c>
      <c r="BM775" s="145" t="s">
        <v>2337</v>
      </c>
    </row>
    <row r="776" spans="2:65" s="1" customFormat="1" ht="19.5">
      <c r="B776" s="33"/>
      <c r="D776" s="147" t="s">
        <v>246</v>
      </c>
      <c r="F776" s="148" t="s">
        <v>2336</v>
      </c>
      <c r="I776" s="149"/>
      <c r="L776" s="33"/>
      <c r="M776" s="150"/>
      <c r="T776" s="57"/>
      <c r="AT776" s="18" t="s">
        <v>246</v>
      </c>
      <c r="AU776" s="18" t="s">
        <v>83</v>
      </c>
    </row>
    <row r="777" spans="2:65" s="14" customFormat="1" ht="11.25">
      <c r="B777" s="167"/>
      <c r="D777" s="147" t="s">
        <v>247</v>
      </c>
      <c r="E777" s="168" t="s">
        <v>1</v>
      </c>
      <c r="F777" s="169" t="s">
        <v>2018</v>
      </c>
      <c r="H777" s="168" t="s">
        <v>1</v>
      </c>
      <c r="I777" s="170"/>
      <c r="L777" s="167"/>
      <c r="M777" s="171"/>
      <c r="T777" s="172"/>
      <c r="AT777" s="168" t="s">
        <v>247</v>
      </c>
      <c r="AU777" s="168" t="s">
        <v>83</v>
      </c>
      <c r="AV777" s="14" t="s">
        <v>81</v>
      </c>
      <c r="AW777" s="14" t="s">
        <v>30</v>
      </c>
      <c r="AX777" s="14" t="s">
        <v>73</v>
      </c>
      <c r="AY777" s="168" t="s">
        <v>236</v>
      </c>
    </row>
    <row r="778" spans="2:65" s="14" customFormat="1" ht="11.25">
      <c r="B778" s="167"/>
      <c r="D778" s="147" t="s">
        <v>247</v>
      </c>
      <c r="E778" s="168" t="s">
        <v>1</v>
      </c>
      <c r="F778" s="169" t="s">
        <v>2106</v>
      </c>
      <c r="H778" s="168" t="s">
        <v>1</v>
      </c>
      <c r="I778" s="170"/>
      <c r="L778" s="167"/>
      <c r="M778" s="171"/>
      <c r="T778" s="172"/>
      <c r="AT778" s="168" t="s">
        <v>247</v>
      </c>
      <c r="AU778" s="168" t="s">
        <v>83</v>
      </c>
      <c r="AV778" s="14" t="s">
        <v>81</v>
      </c>
      <c r="AW778" s="14" t="s">
        <v>30</v>
      </c>
      <c r="AX778" s="14" t="s">
        <v>73</v>
      </c>
      <c r="AY778" s="168" t="s">
        <v>236</v>
      </c>
    </row>
    <row r="779" spans="2:65" s="12" customFormat="1" ht="11.25">
      <c r="B779" s="151"/>
      <c r="D779" s="147" t="s">
        <v>247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 ht="11.25">
      <c r="B780" s="173"/>
      <c r="D780" s="147" t="s">
        <v>247</v>
      </c>
      <c r="E780" s="174" t="s">
        <v>1</v>
      </c>
      <c r="F780" s="175" t="s">
        <v>344</v>
      </c>
      <c r="H780" s="176">
        <v>2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16.5" customHeight="1">
      <c r="B781" s="133"/>
      <c r="C781" s="180" t="s">
        <v>2338</v>
      </c>
      <c r="D781" s="180" t="s">
        <v>333</v>
      </c>
      <c r="E781" s="181" t="s">
        <v>2339</v>
      </c>
      <c r="F781" s="182" t="s">
        <v>2340</v>
      </c>
      <c r="G781" s="183" t="s">
        <v>340</v>
      </c>
      <c r="H781" s="184">
        <v>2</v>
      </c>
      <c r="I781" s="185"/>
      <c r="J781" s="186">
        <f>ROUND(I781*H781,2)</f>
        <v>0</v>
      </c>
      <c r="K781" s="182" t="s">
        <v>1994</v>
      </c>
      <c r="L781" s="187"/>
      <c r="M781" s="188" t="s">
        <v>1</v>
      </c>
      <c r="N781" s="189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348</v>
      </c>
      <c r="AT781" s="145" t="s">
        <v>333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341</v>
      </c>
      <c r="BM781" s="145" t="s">
        <v>2341</v>
      </c>
    </row>
    <row r="782" spans="2:65" s="1" customFormat="1" ht="11.25">
      <c r="B782" s="33"/>
      <c r="D782" s="147" t="s">
        <v>246</v>
      </c>
      <c r="F782" s="148" t="s">
        <v>2340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4" customFormat="1" ht="11.25">
      <c r="B783" s="167"/>
      <c r="D783" s="147" t="s">
        <v>247</v>
      </c>
      <c r="E783" s="168" t="s">
        <v>1</v>
      </c>
      <c r="F783" s="169" t="s">
        <v>2018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4" customFormat="1" ht="11.25">
      <c r="B784" s="167"/>
      <c r="D784" s="147" t="s">
        <v>247</v>
      </c>
      <c r="E784" s="168" t="s">
        <v>1</v>
      </c>
      <c r="F784" s="169" t="s">
        <v>2106</v>
      </c>
      <c r="H784" s="168" t="s">
        <v>1</v>
      </c>
      <c r="I784" s="170"/>
      <c r="L784" s="167"/>
      <c r="M784" s="171"/>
      <c r="T784" s="172"/>
      <c r="AT784" s="168" t="s">
        <v>247</v>
      </c>
      <c r="AU784" s="168" t="s">
        <v>83</v>
      </c>
      <c r="AV784" s="14" t="s">
        <v>81</v>
      </c>
      <c r="AW784" s="14" t="s">
        <v>30</v>
      </c>
      <c r="AX784" s="14" t="s">
        <v>73</v>
      </c>
      <c r="AY784" s="168" t="s">
        <v>236</v>
      </c>
    </row>
    <row r="785" spans="2:65" s="12" customFormat="1" ht="11.25">
      <c r="B785" s="151"/>
      <c r="D785" s="147" t="s">
        <v>247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 ht="11.25">
      <c r="B786" s="173"/>
      <c r="D786" s="147" t="s">
        <v>247</v>
      </c>
      <c r="E786" s="174" t="s">
        <v>1</v>
      </c>
      <c r="F786" s="175" t="s">
        <v>344</v>
      </c>
      <c r="H786" s="176">
        <v>2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16.5" customHeight="1">
      <c r="B787" s="133"/>
      <c r="C787" s="180" t="s">
        <v>2167</v>
      </c>
      <c r="D787" s="180" t="s">
        <v>333</v>
      </c>
      <c r="E787" s="181" t="s">
        <v>2321</v>
      </c>
      <c r="F787" s="182" t="s">
        <v>2322</v>
      </c>
      <c r="G787" s="183" t="s">
        <v>340</v>
      </c>
      <c r="H787" s="184">
        <v>2</v>
      </c>
      <c r="I787" s="185"/>
      <c r="J787" s="186">
        <f>ROUND(I787*H787,2)</f>
        <v>0</v>
      </c>
      <c r="K787" s="182" t="s">
        <v>1994</v>
      </c>
      <c r="L787" s="187"/>
      <c r="M787" s="188" t="s">
        <v>1</v>
      </c>
      <c r="N787" s="189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348</v>
      </c>
      <c r="AT787" s="145" t="s">
        <v>333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341</v>
      </c>
      <c r="BM787" s="145" t="s">
        <v>2342</v>
      </c>
    </row>
    <row r="788" spans="2:65" s="1" customFormat="1" ht="11.25">
      <c r="B788" s="33"/>
      <c r="D788" s="147" t="s">
        <v>246</v>
      </c>
      <c r="F788" s="148" t="s">
        <v>2322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4" customFormat="1" ht="11.25">
      <c r="B789" s="167"/>
      <c r="D789" s="147" t="s">
        <v>247</v>
      </c>
      <c r="E789" s="168" t="s">
        <v>1</v>
      </c>
      <c r="F789" s="169" t="s">
        <v>2018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4" customFormat="1" ht="11.25">
      <c r="B790" s="167"/>
      <c r="D790" s="147" t="s">
        <v>247</v>
      </c>
      <c r="E790" s="168" t="s">
        <v>1</v>
      </c>
      <c r="F790" s="169" t="s">
        <v>2106</v>
      </c>
      <c r="H790" s="168" t="s">
        <v>1</v>
      </c>
      <c r="I790" s="170"/>
      <c r="L790" s="167"/>
      <c r="M790" s="171"/>
      <c r="T790" s="172"/>
      <c r="AT790" s="168" t="s">
        <v>247</v>
      </c>
      <c r="AU790" s="168" t="s">
        <v>83</v>
      </c>
      <c r="AV790" s="14" t="s">
        <v>81</v>
      </c>
      <c r="AW790" s="14" t="s">
        <v>30</v>
      </c>
      <c r="AX790" s="14" t="s">
        <v>73</v>
      </c>
      <c r="AY790" s="168" t="s">
        <v>236</v>
      </c>
    </row>
    <row r="791" spans="2:65" s="12" customFormat="1" ht="11.25">
      <c r="B791" s="151"/>
      <c r="D791" s="147" t="s">
        <v>247</v>
      </c>
      <c r="E791" s="152" t="s">
        <v>1</v>
      </c>
      <c r="F791" s="153" t="s">
        <v>83</v>
      </c>
      <c r="H791" s="154">
        <v>2</v>
      </c>
      <c r="I791" s="155"/>
      <c r="L791" s="151"/>
      <c r="M791" s="156"/>
      <c r="T791" s="157"/>
      <c r="AT791" s="152" t="s">
        <v>247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236</v>
      </c>
    </row>
    <row r="792" spans="2:65" s="15" customFormat="1" ht="11.25">
      <c r="B792" s="173"/>
      <c r="D792" s="147" t="s">
        <v>247</v>
      </c>
      <c r="E792" s="174" t="s">
        <v>1</v>
      </c>
      <c r="F792" s="175" t="s">
        <v>344</v>
      </c>
      <c r="H792" s="176">
        <v>2</v>
      </c>
      <c r="I792" s="177"/>
      <c r="L792" s="173"/>
      <c r="M792" s="178"/>
      <c r="T792" s="179"/>
      <c r="AT792" s="174" t="s">
        <v>247</v>
      </c>
      <c r="AU792" s="174" t="s">
        <v>83</v>
      </c>
      <c r="AV792" s="15" t="s">
        <v>258</v>
      </c>
      <c r="AW792" s="15" t="s">
        <v>30</v>
      </c>
      <c r="AX792" s="15" t="s">
        <v>81</v>
      </c>
      <c r="AY792" s="174" t="s">
        <v>236</v>
      </c>
    </row>
    <row r="793" spans="2:65" s="1" customFormat="1" ht="66.75" customHeight="1">
      <c r="B793" s="133"/>
      <c r="C793" s="134" t="s">
        <v>2343</v>
      </c>
      <c r="D793" s="134" t="s">
        <v>239</v>
      </c>
      <c r="E793" s="135" t="s">
        <v>2344</v>
      </c>
      <c r="F793" s="136" t="s">
        <v>2345</v>
      </c>
      <c r="G793" s="137" t="s">
        <v>340</v>
      </c>
      <c r="H793" s="138">
        <v>2</v>
      </c>
      <c r="I793" s="139"/>
      <c r="J793" s="140">
        <f>ROUND(I793*H793,2)</f>
        <v>0</v>
      </c>
      <c r="K793" s="136" t="s">
        <v>243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341</v>
      </c>
      <c r="AT793" s="145" t="s">
        <v>239</v>
      </c>
      <c r="AU793" s="145" t="s">
        <v>83</v>
      </c>
      <c r="AY793" s="18" t="s">
        <v>236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341</v>
      </c>
      <c r="BM793" s="145" t="s">
        <v>2346</v>
      </c>
    </row>
    <row r="794" spans="2:65" s="1" customFormat="1" ht="48.75">
      <c r="B794" s="33"/>
      <c r="D794" s="147" t="s">
        <v>246</v>
      </c>
      <c r="F794" s="148" t="s">
        <v>2347</v>
      </c>
      <c r="I794" s="149"/>
      <c r="L794" s="33"/>
      <c r="M794" s="150"/>
      <c r="T794" s="57"/>
      <c r="AT794" s="18" t="s">
        <v>246</v>
      </c>
      <c r="AU794" s="18" t="s">
        <v>83</v>
      </c>
    </row>
    <row r="795" spans="2:65" s="14" customFormat="1" ht="11.25">
      <c r="B795" s="167"/>
      <c r="D795" s="147" t="s">
        <v>247</v>
      </c>
      <c r="E795" s="168" t="s">
        <v>1</v>
      </c>
      <c r="F795" s="169" t="s">
        <v>2018</v>
      </c>
      <c r="H795" s="168" t="s">
        <v>1</v>
      </c>
      <c r="I795" s="170"/>
      <c r="L795" s="167"/>
      <c r="M795" s="171"/>
      <c r="T795" s="172"/>
      <c r="AT795" s="168" t="s">
        <v>247</v>
      </c>
      <c r="AU795" s="168" t="s">
        <v>83</v>
      </c>
      <c r="AV795" s="14" t="s">
        <v>81</v>
      </c>
      <c r="AW795" s="14" t="s">
        <v>30</v>
      </c>
      <c r="AX795" s="14" t="s">
        <v>73</v>
      </c>
      <c r="AY795" s="168" t="s">
        <v>236</v>
      </c>
    </row>
    <row r="796" spans="2:65" s="14" customFormat="1" ht="11.25">
      <c r="B796" s="167"/>
      <c r="D796" s="147" t="s">
        <v>247</v>
      </c>
      <c r="E796" s="168" t="s">
        <v>1</v>
      </c>
      <c r="F796" s="169" t="s">
        <v>2103</v>
      </c>
      <c r="H796" s="168" t="s">
        <v>1</v>
      </c>
      <c r="I796" s="170"/>
      <c r="L796" s="167"/>
      <c r="M796" s="171"/>
      <c r="T796" s="172"/>
      <c r="AT796" s="168" t="s">
        <v>247</v>
      </c>
      <c r="AU796" s="168" t="s">
        <v>83</v>
      </c>
      <c r="AV796" s="14" t="s">
        <v>81</v>
      </c>
      <c r="AW796" s="14" t="s">
        <v>30</v>
      </c>
      <c r="AX796" s="14" t="s">
        <v>73</v>
      </c>
      <c r="AY796" s="168" t="s">
        <v>236</v>
      </c>
    </row>
    <row r="797" spans="2:65" s="12" customFormat="1" ht="11.25">
      <c r="B797" s="151"/>
      <c r="D797" s="147" t="s">
        <v>247</v>
      </c>
      <c r="E797" s="152" t="s">
        <v>1</v>
      </c>
      <c r="F797" s="153" t="s">
        <v>81</v>
      </c>
      <c r="H797" s="154">
        <v>1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4" customFormat="1" ht="11.25">
      <c r="B798" s="167"/>
      <c r="D798" s="147" t="s">
        <v>247</v>
      </c>
      <c r="E798" s="168" t="s">
        <v>1</v>
      </c>
      <c r="F798" s="169" t="s">
        <v>2106</v>
      </c>
      <c r="H798" s="168" t="s">
        <v>1</v>
      </c>
      <c r="I798" s="170"/>
      <c r="L798" s="167"/>
      <c r="M798" s="171"/>
      <c r="T798" s="172"/>
      <c r="AT798" s="168" t="s">
        <v>247</v>
      </c>
      <c r="AU798" s="168" t="s">
        <v>83</v>
      </c>
      <c r="AV798" s="14" t="s">
        <v>81</v>
      </c>
      <c r="AW798" s="14" t="s">
        <v>30</v>
      </c>
      <c r="AX798" s="14" t="s">
        <v>73</v>
      </c>
      <c r="AY798" s="168" t="s">
        <v>236</v>
      </c>
    </row>
    <row r="799" spans="2:65" s="12" customFormat="1" ht="11.25">
      <c r="B799" s="151"/>
      <c r="D799" s="147" t="s">
        <v>247</v>
      </c>
      <c r="E799" s="152" t="s">
        <v>1</v>
      </c>
      <c r="F799" s="153" t="s">
        <v>81</v>
      </c>
      <c r="H799" s="154">
        <v>1</v>
      </c>
      <c r="I799" s="155"/>
      <c r="L799" s="151"/>
      <c r="M799" s="156"/>
      <c r="T799" s="157"/>
      <c r="AT799" s="152" t="s">
        <v>247</v>
      </c>
      <c r="AU799" s="152" t="s">
        <v>83</v>
      </c>
      <c r="AV799" s="12" t="s">
        <v>83</v>
      </c>
      <c r="AW799" s="12" t="s">
        <v>30</v>
      </c>
      <c r="AX799" s="12" t="s">
        <v>73</v>
      </c>
      <c r="AY799" s="152" t="s">
        <v>236</v>
      </c>
    </row>
    <row r="800" spans="2:65" s="15" customFormat="1" ht="11.25">
      <c r="B800" s="173"/>
      <c r="D800" s="147" t="s">
        <v>247</v>
      </c>
      <c r="E800" s="174" t="s">
        <v>1</v>
      </c>
      <c r="F800" s="175" t="s">
        <v>344</v>
      </c>
      <c r="H800" s="176">
        <v>2</v>
      </c>
      <c r="I800" s="177"/>
      <c r="L800" s="173"/>
      <c r="M800" s="178"/>
      <c r="T800" s="179"/>
      <c r="AT800" s="174" t="s">
        <v>247</v>
      </c>
      <c r="AU800" s="174" t="s">
        <v>83</v>
      </c>
      <c r="AV800" s="15" t="s">
        <v>258</v>
      </c>
      <c r="AW800" s="15" t="s">
        <v>30</v>
      </c>
      <c r="AX800" s="15" t="s">
        <v>81</v>
      </c>
      <c r="AY800" s="174" t="s">
        <v>236</v>
      </c>
    </row>
    <row r="801" spans="2:65" s="1" customFormat="1" ht="16.5" customHeight="1">
      <c r="B801" s="133"/>
      <c r="C801" s="180" t="s">
        <v>2170</v>
      </c>
      <c r="D801" s="180" t="s">
        <v>333</v>
      </c>
      <c r="E801" s="181" t="s">
        <v>2348</v>
      </c>
      <c r="F801" s="182" t="s">
        <v>2349</v>
      </c>
      <c r="G801" s="183" t="s">
        <v>340</v>
      </c>
      <c r="H801" s="184">
        <v>6</v>
      </c>
      <c r="I801" s="185"/>
      <c r="J801" s="186">
        <f>ROUND(I801*H801,2)</f>
        <v>0</v>
      </c>
      <c r="K801" s="182" t="s">
        <v>1994</v>
      </c>
      <c r="L801" s="187"/>
      <c r="M801" s="188" t="s">
        <v>1</v>
      </c>
      <c r="N801" s="189" t="s">
        <v>38</v>
      </c>
      <c r="P801" s="143">
        <f>O801*H801</f>
        <v>0</v>
      </c>
      <c r="Q801" s="143">
        <v>0</v>
      </c>
      <c r="R801" s="143">
        <f>Q801*H801</f>
        <v>0</v>
      </c>
      <c r="S801" s="143">
        <v>0</v>
      </c>
      <c r="T801" s="144">
        <f>S801*H801</f>
        <v>0</v>
      </c>
      <c r="AR801" s="145" t="s">
        <v>348</v>
      </c>
      <c r="AT801" s="145" t="s">
        <v>333</v>
      </c>
      <c r="AU801" s="145" t="s">
        <v>83</v>
      </c>
      <c r="AY801" s="18" t="s">
        <v>236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81</v>
      </c>
      <c r="BK801" s="146">
        <f>ROUND(I801*H801,2)</f>
        <v>0</v>
      </c>
      <c r="BL801" s="18" t="s">
        <v>341</v>
      </c>
      <c r="BM801" s="145" t="s">
        <v>2350</v>
      </c>
    </row>
    <row r="802" spans="2:65" s="1" customFormat="1" ht="11.25">
      <c r="B802" s="33"/>
      <c r="D802" s="147" t="s">
        <v>246</v>
      </c>
      <c r="F802" s="148" t="s">
        <v>2349</v>
      </c>
      <c r="I802" s="149"/>
      <c r="L802" s="33"/>
      <c r="M802" s="150"/>
      <c r="T802" s="57"/>
      <c r="AT802" s="18" t="s">
        <v>246</v>
      </c>
      <c r="AU802" s="18" t="s">
        <v>83</v>
      </c>
    </row>
    <row r="803" spans="2:65" s="14" customFormat="1" ht="11.25">
      <c r="B803" s="167"/>
      <c r="D803" s="147" t="s">
        <v>247</v>
      </c>
      <c r="E803" s="168" t="s">
        <v>1</v>
      </c>
      <c r="F803" s="169" t="s">
        <v>2018</v>
      </c>
      <c r="H803" s="168" t="s">
        <v>1</v>
      </c>
      <c r="I803" s="170"/>
      <c r="L803" s="167"/>
      <c r="M803" s="171"/>
      <c r="T803" s="172"/>
      <c r="AT803" s="168" t="s">
        <v>247</v>
      </c>
      <c r="AU803" s="168" t="s">
        <v>83</v>
      </c>
      <c r="AV803" s="14" t="s">
        <v>81</v>
      </c>
      <c r="AW803" s="14" t="s">
        <v>30</v>
      </c>
      <c r="AX803" s="14" t="s">
        <v>73</v>
      </c>
      <c r="AY803" s="168" t="s">
        <v>236</v>
      </c>
    </row>
    <row r="804" spans="2:65" s="14" customFormat="1" ht="11.25">
      <c r="B804" s="167"/>
      <c r="D804" s="147" t="s">
        <v>247</v>
      </c>
      <c r="E804" s="168" t="s">
        <v>1</v>
      </c>
      <c r="F804" s="169" t="s">
        <v>2106</v>
      </c>
      <c r="H804" s="168" t="s">
        <v>1</v>
      </c>
      <c r="I804" s="170"/>
      <c r="L804" s="167"/>
      <c r="M804" s="171"/>
      <c r="T804" s="172"/>
      <c r="AT804" s="168" t="s">
        <v>247</v>
      </c>
      <c r="AU804" s="168" t="s">
        <v>83</v>
      </c>
      <c r="AV804" s="14" t="s">
        <v>81</v>
      </c>
      <c r="AW804" s="14" t="s">
        <v>30</v>
      </c>
      <c r="AX804" s="14" t="s">
        <v>73</v>
      </c>
      <c r="AY804" s="168" t="s">
        <v>236</v>
      </c>
    </row>
    <row r="805" spans="2:65" s="12" customFormat="1" ht="11.25">
      <c r="B805" s="151"/>
      <c r="D805" s="147" t="s">
        <v>247</v>
      </c>
      <c r="E805" s="152" t="s">
        <v>1</v>
      </c>
      <c r="F805" s="153" t="s">
        <v>2279</v>
      </c>
      <c r="H805" s="154">
        <v>6</v>
      </c>
      <c r="I805" s="155"/>
      <c r="L805" s="151"/>
      <c r="M805" s="156"/>
      <c r="T805" s="157"/>
      <c r="AT805" s="152" t="s">
        <v>247</v>
      </c>
      <c r="AU805" s="152" t="s">
        <v>83</v>
      </c>
      <c r="AV805" s="12" t="s">
        <v>83</v>
      </c>
      <c r="AW805" s="12" t="s">
        <v>30</v>
      </c>
      <c r="AX805" s="12" t="s">
        <v>73</v>
      </c>
      <c r="AY805" s="152" t="s">
        <v>236</v>
      </c>
    </row>
    <row r="806" spans="2:65" s="15" customFormat="1" ht="11.25">
      <c r="B806" s="173"/>
      <c r="D806" s="147" t="s">
        <v>247</v>
      </c>
      <c r="E806" s="174" t="s">
        <v>1</v>
      </c>
      <c r="F806" s="175" t="s">
        <v>344</v>
      </c>
      <c r="H806" s="176">
        <v>6</v>
      </c>
      <c r="I806" s="177"/>
      <c r="L806" s="173"/>
      <c r="M806" s="178"/>
      <c r="T806" s="179"/>
      <c r="AT806" s="174" t="s">
        <v>247</v>
      </c>
      <c r="AU806" s="174" t="s">
        <v>83</v>
      </c>
      <c r="AV806" s="15" t="s">
        <v>258</v>
      </c>
      <c r="AW806" s="15" t="s">
        <v>30</v>
      </c>
      <c r="AX806" s="15" t="s">
        <v>81</v>
      </c>
      <c r="AY806" s="174" t="s">
        <v>236</v>
      </c>
    </row>
    <row r="807" spans="2:65" s="1" customFormat="1" ht="16.5" customHeight="1">
      <c r="B807" s="133"/>
      <c r="C807" s="180" t="s">
        <v>2351</v>
      </c>
      <c r="D807" s="180" t="s">
        <v>333</v>
      </c>
      <c r="E807" s="181" t="s">
        <v>2352</v>
      </c>
      <c r="F807" s="182" t="s">
        <v>2353</v>
      </c>
      <c r="G807" s="183" t="s">
        <v>2354</v>
      </c>
      <c r="H807" s="184">
        <v>3</v>
      </c>
      <c r="I807" s="185"/>
      <c r="J807" s="186">
        <f>ROUND(I807*H807,2)</f>
        <v>0</v>
      </c>
      <c r="K807" s="182" t="s">
        <v>1994</v>
      </c>
      <c r="L807" s="187"/>
      <c r="M807" s="188" t="s">
        <v>1</v>
      </c>
      <c r="N807" s="189" t="s">
        <v>38</v>
      </c>
      <c r="P807" s="143">
        <f>O807*H807</f>
        <v>0</v>
      </c>
      <c r="Q807" s="143">
        <v>0</v>
      </c>
      <c r="R807" s="143">
        <f>Q807*H807</f>
        <v>0</v>
      </c>
      <c r="S807" s="143">
        <v>0</v>
      </c>
      <c r="T807" s="144">
        <f>S807*H807</f>
        <v>0</v>
      </c>
      <c r="AR807" s="145" t="s">
        <v>348</v>
      </c>
      <c r="AT807" s="145" t="s">
        <v>333</v>
      </c>
      <c r="AU807" s="145" t="s">
        <v>83</v>
      </c>
      <c r="AY807" s="18" t="s">
        <v>236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81</v>
      </c>
      <c r="BK807" s="146">
        <f>ROUND(I807*H807,2)</f>
        <v>0</v>
      </c>
      <c r="BL807" s="18" t="s">
        <v>341</v>
      </c>
      <c r="BM807" s="145" t="s">
        <v>2355</v>
      </c>
    </row>
    <row r="808" spans="2:65" s="1" customFormat="1" ht="11.25">
      <c r="B808" s="33"/>
      <c r="D808" s="147" t="s">
        <v>246</v>
      </c>
      <c r="F808" s="148" t="s">
        <v>2353</v>
      </c>
      <c r="I808" s="149"/>
      <c r="L808" s="33"/>
      <c r="M808" s="150"/>
      <c r="T808" s="57"/>
      <c r="AT808" s="18" t="s">
        <v>246</v>
      </c>
      <c r="AU808" s="18" t="s">
        <v>83</v>
      </c>
    </row>
    <row r="809" spans="2:65" s="14" customFormat="1" ht="11.25">
      <c r="B809" s="167"/>
      <c r="D809" s="147" t="s">
        <v>247</v>
      </c>
      <c r="E809" s="168" t="s">
        <v>1</v>
      </c>
      <c r="F809" s="169" t="s">
        <v>2018</v>
      </c>
      <c r="H809" s="168" t="s">
        <v>1</v>
      </c>
      <c r="I809" s="170"/>
      <c r="L809" s="167"/>
      <c r="M809" s="171"/>
      <c r="T809" s="172"/>
      <c r="AT809" s="168" t="s">
        <v>247</v>
      </c>
      <c r="AU809" s="168" t="s">
        <v>83</v>
      </c>
      <c r="AV809" s="14" t="s">
        <v>81</v>
      </c>
      <c r="AW809" s="14" t="s">
        <v>30</v>
      </c>
      <c r="AX809" s="14" t="s">
        <v>73</v>
      </c>
      <c r="AY809" s="168" t="s">
        <v>236</v>
      </c>
    </row>
    <row r="810" spans="2:65" s="14" customFormat="1" ht="11.25">
      <c r="B810" s="167"/>
      <c r="D810" s="147" t="s">
        <v>247</v>
      </c>
      <c r="E810" s="168" t="s">
        <v>1</v>
      </c>
      <c r="F810" s="169" t="s">
        <v>2106</v>
      </c>
      <c r="H810" s="168" t="s">
        <v>1</v>
      </c>
      <c r="I810" s="170"/>
      <c r="L810" s="167"/>
      <c r="M810" s="171"/>
      <c r="T810" s="172"/>
      <c r="AT810" s="168" t="s">
        <v>247</v>
      </c>
      <c r="AU810" s="168" t="s">
        <v>83</v>
      </c>
      <c r="AV810" s="14" t="s">
        <v>81</v>
      </c>
      <c r="AW810" s="14" t="s">
        <v>30</v>
      </c>
      <c r="AX810" s="14" t="s">
        <v>73</v>
      </c>
      <c r="AY810" s="168" t="s">
        <v>236</v>
      </c>
    </row>
    <row r="811" spans="2:65" s="12" customFormat="1" ht="11.25">
      <c r="B811" s="151"/>
      <c r="D811" s="147" t="s">
        <v>247</v>
      </c>
      <c r="E811" s="152" t="s">
        <v>1</v>
      </c>
      <c r="F811" s="153" t="s">
        <v>253</v>
      </c>
      <c r="H811" s="154">
        <v>3</v>
      </c>
      <c r="I811" s="155"/>
      <c r="L811" s="151"/>
      <c r="M811" s="156"/>
      <c r="T811" s="157"/>
      <c r="AT811" s="152" t="s">
        <v>247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236</v>
      </c>
    </row>
    <row r="812" spans="2:65" s="15" customFormat="1" ht="11.25">
      <c r="B812" s="173"/>
      <c r="D812" s="147" t="s">
        <v>247</v>
      </c>
      <c r="E812" s="174" t="s">
        <v>1</v>
      </c>
      <c r="F812" s="175" t="s">
        <v>344</v>
      </c>
      <c r="H812" s="176">
        <v>3</v>
      </c>
      <c r="I812" s="177"/>
      <c r="L812" s="173"/>
      <c r="M812" s="178"/>
      <c r="T812" s="179"/>
      <c r="AT812" s="174" t="s">
        <v>247</v>
      </c>
      <c r="AU812" s="174" t="s">
        <v>83</v>
      </c>
      <c r="AV812" s="15" t="s">
        <v>258</v>
      </c>
      <c r="AW812" s="15" t="s">
        <v>30</v>
      </c>
      <c r="AX812" s="15" t="s">
        <v>81</v>
      </c>
      <c r="AY812" s="174" t="s">
        <v>236</v>
      </c>
    </row>
    <row r="813" spans="2:65" s="1" customFormat="1" ht="16.5" customHeight="1">
      <c r="B813" s="133"/>
      <c r="C813" s="180" t="s">
        <v>2171</v>
      </c>
      <c r="D813" s="180" t="s">
        <v>333</v>
      </c>
      <c r="E813" s="181" t="s">
        <v>2356</v>
      </c>
      <c r="F813" s="182" t="s">
        <v>2357</v>
      </c>
      <c r="G813" s="183" t="s">
        <v>340</v>
      </c>
      <c r="H813" s="184">
        <v>2</v>
      </c>
      <c r="I813" s="185"/>
      <c r="J813" s="186">
        <f>ROUND(I813*H813,2)</f>
        <v>0</v>
      </c>
      <c r="K813" s="182" t="s">
        <v>1994</v>
      </c>
      <c r="L813" s="187"/>
      <c r="M813" s="188" t="s">
        <v>1</v>
      </c>
      <c r="N813" s="189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348</v>
      </c>
      <c r="AT813" s="145" t="s">
        <v>333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341</v>
      </c>
      <c r="BM813" s="145" t="s">
        <v>2358</v>
      </c>
    </row>
    <row r="814" spans="2:65" s="1" customFormat="1" ht="11.25">
      <c r="B814" s="33"/>
      <c r="D814" s="147" t="s">
        <v>246</v>
      </c>
      <c r="F814" s="148" t="s">
        <v>2357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4" customFormat="1" ht="11.25">
      <c r="B815" s="167"/>
      <c r="D815" s="147" t="s">
        <v>247</v>
      </c>
      <c r="E815" s="168" t="s">
        <v>1</v>
      </c>
      <c r="F815" s="169" t="s">
        <v>2018</v>
      </c>
      <c r="H815" s="168" t="s">
        <v>1</v>
      </c>
      <c r="I815" s="170"/>
      <c r="L815" s="167"/>
      <c r="M815" s="171"/>
      <c r="T815" s="172"/>
      <c r="AT815" s="168" t="s">
        <v>247</v>
      </c>
      <c r="AU815" s="168" t="s">
        <v>83</v>
      </c>
      <c r="AV815" s="14" t="s">
        <v>81</v>
      </c>
      <c r="AW815" s="14" t="s">
        <v>30</v>
      </c>
      <c r="AX815" s="14" t="s">
        <v>73</v>
      </c>
      <c r="AY815" s="168" t="s">
        <v>236</v>
      </c>
    </row>
    <row r="816" spans="2:65" s="14" customFormat="1" ht="11.25">
      <c r="B816" s="167"/>
      <c r="D816" s="147" t="s">
        <v>247</v>
      </c>
      <c r="E816" s="168" t="s">
        <v>1</v>
      </c>
      <c r="F816" s="169" t="s">
        <v>2106</v>
      </c>
      <c r="H816" s="168" t="s">
        <v>1</v>
      </c>
      <c r="I816" s="170"/>
      <c r="L816" s="167"/>
      <c r="M816" s="171"/>
      <c r="T816" s="172"/>
      <c r="AT816" s="168" t="s">
        <v>247</v>
      </c>
      <c r="AU816" s="168" t="s">
        <v>83</v>
      </c>
      <c r="AV816" s="14" t="s">
        <v>81</v>
      </c>
      <c r="AW816" s="14" t="s">
        <v>30</v>
      </c>
      <c r="AX816" s="14" t="s">
        <v>73</v>
      </c>
      <c r="AY816" s="168" t="s">
        <v>236</v>
      </c>
    </row>
    <row r="817" spans="2:65" s="12" customFormat="1" ht="11.25">
      <c r="B817" s="151"/>
      <c r="D817" s="147" t="s">
        <v>247</v>
      </c>
      <c r="E817" s="152" t="s">
        <v>1</v>
      </c>
      <c r="F817" s="153" t="s">
        <v>83</v>
      </c>
      <c r="H817" s="154">
        <v>2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5" customFormat="1" ht="11.25">
      <c r="B818" s="173"/>
      <c r="D818" s="147" t="s">
        <v>247</v>
      </c>
      <c r="E818" s="174" t="s">
        <v>1</v>
      </c>
      <c r="F818" s="175" t="s">
        <v>344</v>
      </c>
      <c r="H818" s="176">
        <v>2</v>
      </c>
      <c r="I818" s="177"/>
      <c r="L818" s="173"/>
      <c r="M818" s="178"/>
      <c r="T818" s="179"/>
      <c r="AT818" s="174" t="s">
        <v>247</v>
      </c>
      <c r="AU818" s="174" t="s">
        <v>83</v>
      </c>
      <c r="AV818" s="15" t="s">
        <v>258</v>
      </c>
      <c r="AW818" s="15" t="s">
        <v>30</v>
      </c>
      <c r="AX818" s="15" t="s">
        <v>81</v>
      </c>
      <c r="AY818" s="174" t="s">
        <v>236</v>
      </c>
    </row>
    <row r="819" spans="2:65" s="1" customFormat="1" ht="16.5" customHeight="1">
      <c r="B819" s="133"/>
      <c r="C819" s="180" t="s">
        <v>2359</v>
      </c>
      <c r="D819" s="180" t="s">
        <v>333</v>
      </c>
      <c r="E819" s="181" t="s">
        <v>2360</v>
      </c>
      <c r="F819" s="182" t="s">
        <v>2361</v>
      </c>
      <c r="G819" s="183" t="s">
        <v>528</v>
      </c>
      <c r="H819" s="184">
        <v>6.28</v>
      </c>
      <c r="I819" s="185"/>
      <c r="J819" s="186">
        <f>ROUND(I819*H819,2)</f>
        <v>0</v>
      </c>
      <c r="K819" s="182" t="s">
        <v>243</v>
      </c>
      <c r="L819" s="187"/>
      <c r="M819" s="188" t="s">
        <v>1</v>
      </c>
      <c r="N819" s="189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348</v>
      </c>
      <c r="AT819" s="145" t="s">
        <v>333</v>
      </c>
      <c r="AU819" s="145" t="s">
        <v>83</v>
      </c>
      <c r="AY819" s="18" t="s">
        <v>236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341</v>
      </c>
      <c r="BM819" s="145" t="s">
        <v>2362</v>
      </c>
    </row>
    <row r="820" spans="2:65" s="1" customFormat="1" ht="11.25">
      <c r="B820" s="33"/>
      <c r="D820" s="147" t="s">
        <v>246</v>
      </c>
      <c r="F820" s="148" t="s">
        <v>2361</v>
      </c>
      <c r="I820" s="149"/>
      <c r="L820" s="33"/>
      <c r="M820" s="150"/>
      <c r="T820" s="57"/>
      <c r="AT820" s="18" t="s">
        <v>246</v>
      </c>
      <c r="AU820" s="18" t="s">
        <v>83</v>
      </c>
    </row>
    <row r="821" spans="2:65" s="14" customFormat="1" ht="11.25">
      <c r="B821" s="167"/>
      <c r="D821" s="147" t="s">
        <v>247</v>
      </c>
      <c r="E821" s="168" t="s">
        <v>1</v>
      </c>
      <c r="F821" s="169" t="s">
        <v>2018</v>
      </c>
      <c r="H821" s="168" t="s">
        <v>1</v>
      </c>
      <c r="I821" s="170"/>
      <c r="L821" s="167"/>
      <c r="M821" s="171"/>
      <c r="T821" s="172"/>
      <c r="AT821" s="168" t="s">
        <v>247</v>
      </c>
      <c r="AU821" s="168" t="s">
        <v>83</v>
      </c>
      <c r="AV821" s="14" t="s">
        <v>81</v>
      </c>
      <c r="AW821" s="14" t="s">
        <v>30</v>
      </c>
      <c r="AX821" s="14" t="s">
        <v>73</v>
      </c>
      <c r="AY821" s="168" t="s">
        <v>236</v>
      </c>
    </row>
    <row r="822" spans="2:65" s="14" customFormat="1" ht="11.25">
      <c r="B822" s="167"/>
      <c r="D822" s="147" t="s">
        <v>247</v>
      </c>
      <c r="E822" s="168" t="s">
        <v>1</v>
      </c>
      <c r="F822" s="169" t="s">
        <v>2103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2" customFormat="1" ht="11.25">
      <c r="B823" s="151"/>
      <c r="D823" s="147" t="s">
        <v>247</v>
      </c>
      <c r="E823" s="152" t="s">
        <v>1</v>
      </c>
      <c r="F823" s="153" t="s">
        <v>2363</v>
      </c>
      <c r="H823" s="154">
        <v>3.14</v>
      </c>
      <c r="I823" s="155"/>
      <c r="L823" s="151"/>
      <c r="M823" s="156"/>
      <c r="T823" s="157"/>
      <c r="AT823" s="152" t="s">
        <v>247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236</v>
      </c>
    </row>
    <row r="824" spans="2:65" s="14" customFormat="1" ht="11.25">
      <c r="B824" s="167"/>
      <c r="D824" s="147" t="s">
        <v>247</v>
      </c>
      <c r="E824" s="168" t="s">
        <v>1</v>
      </c>
      <c r="F824" s="169" t="s">
        <v>2106</v>
      </c>
      <c r="H824" s="168" t="s">
        <v>1</v>
      </c>
      <c r="I824" s="170"/>
      <c r="L824" s="167"/>
      <c r="M824" s="171"/>
      <c r="T824" s="172"/>
      <c r="AT824" s="168" t="s">
        <v>247</v>
      </c>
      <c r="AU824" s="168" t="s">
        <v>83</v>
      </c>
      <c r="AV824" s="14" t="s">
        <v>81</v>
      </c>
      <c r="AW824" s="14" t="s">
        <v>30</v>
      </c>
      <c r="AX824" s="14" t="s">
        <v>73</v>
      </c>
      <c r="AY824" s="168" t="s">
        <v>236</v>
      </c>
    </row>
    <row r="825" spans="2:65" s="12" customFormat="1" ht="11.25">
      <c r="B825" s="151"/>
      <c r="D825" s="147" t="s">
        <v>247</v>
      </c>
      <c r="E825" s="152" t="s">
        <v>1</v>
      </c>
      <c r="F825" s="153" t="s">
        <v>2364</v>
      </c>
      <c r="H825" s="154">
        <v>1.8839999999999999</v>
      </c>
      <c r="I825" s="155"/>
      <c r="L825" s="151"/>
      <c r="M825" s="156"/>
      <c r="T825" s="157"/>
      <c r="AT825" s="152" t="s">
        <v>247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236</v>
      </c>
    </row>
    <row r="826" spans="2:65" s="14" customFormat="1" ht="11.25">
      <c r="B826" s="167"/>
      <c r="D826" s="147" t="s">
        <v>247</v>
      </c>
      <c r="E826" s="168" t="s">
        <v>1</v>
      </c>
      <c r="F826" s="169" t="s">
        <v>2107</v>
      </c>
      <c r="H826" s="168" t="s">
        <v>1</v>
      </c>
      <c r="I826" s="170"/>
      <c r="L826" s="167"/>
      <c r="M826" s="171"/>
      <c r="T826" s="172"/>
      <c r="AT826" s="168" t="s">
        <v>247</v>
      </c>
      <c r="AU826" s="168" t="s">
        <v>83</v>
      </c>
      <c r="AV826" s="14" t="s">
        <v>81</v>
      </c>
      <c r="AW826" s="14" t="s">
        <v>30</v>
      </c>
      <c r="AX826" s="14" t="s">
        <v>73</v>
      </c>
      <c r="AY826" s="168" t="s">
        <v>236</v>
      </c>
    </row>
    <row r="827" spans="2:65" s="12" customFormat="1" ht="11.25">
      <c r="B827" s="151"/>
      <c r="D827" s="147" t="s">
        <v>247</v>
      </c>
      <c r="E827" s="152" t="s">
        <v>1</v>
      </c>
      <c r="F827" s="153" t="s">
        <v>2365</v>
      </c>
      <c r="H827" s="154">
        <v>1.256</v>
      </c>
      <c r="I827" s="155"/>
      <c r="L827" s="151"/>
      <c r="M827" s="156"/>
      <c r="T827" s="157"/>
      <c r="AT827" s="152" t="s">
        <v>247</v>
      </c>
      <c r="AU827" s="152" t="s">
        <v>83</v>
      </c>
      <c r="AV827" s="12" t="s">
        <v>83</v>
      </c>
      <c r="AW827" s="12" t="s">
        <v>30</v>
      </c>
      <c r="AX827" s="12" t="s">
        <v>73</v>
      </c>
      <c r="AY827" s="152" t="s">
        <v>236</v>
      </c>
    </row>
    <row r="828" spans="2:65" s="15" customFormat="1" ht="11.25">
      <c r="B828" s="173"/>
      <c r="D828" s="147" t="s">
        <v>247</v>
      </c>
      <c r="E828" s="174" t="s">
        <v>1</v>
      </c>
      <c r="F828" s="175" t="s">
        <v>344</v>
      </c>
      <c r="H828" s="176">
        <v>6.28</v>
      </c>
      <c r="I828" s="177"/>
      <c r="L828" s="173"/>
      <c r="M828" s="178"/>
      <c r="T828" s="179"/>
      <c r="AT828" s="174" t="s">
        <v>247</v>
      </c>
      <c r="AU828" s="174" t="s">
        <v>83</v>
      </c>
      <c r="AV828" s="15" t="s">
        <v>258</v>
      </c>
      <c r="AW828" s="15" t="s">
        <v>30</v>
      </c>
      <c r="AX828" s="15" t="s">
        <v>81</v>
      </c>
      <c r="AY828" s="174" t="s">
        <v>236</v>
      </c>
    </row>
    <row r="829" spans="2:65" s="1" customFormat="1" ht="24.2" customHeight="1">
      <c r="B829" s="133"/>
      <c r="C829" s="180" t="s">
        <v>2174</v>
      </c>
      <c r="D829" s="180" t="s">
        <v>333</v>
      </c>
      <c r="E829" s="181" t="s">
        <v>2366</v>
      </c>
      <c r="F829" s="182" t="s">
        <v>2367</v>
      </c>
      <c r="G829" s="183" t="s">
        <v>2368</v>
      </c>
      <c r="H829" s="184">
        <v>0.1</v>
      </c>
      <c r="I829" s="185"/>
      <c r="J829" s="186">
        <f>ROUND(I829*H829,2)</f>
        <v>0</v>
      </c>
      <c r="K829" s="182" t="s">
        <v>243</v>
      </c>
      <c r="L829" s="187"/>
      <c r="M829" s="188" t="s">
        <v>1</v>
      </c>
      <c r="N829" s="189" t="s">
        <v>38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348</v>
      </c>
      <c r="AT829" s="145" t="s">
        <v>333</v>
      </c>
      <c r="AU829" s="145" t="s">
        <v>83</v>
      </c>
      <c r="AY829" s="18" t="s">
        <v>236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81</v>
      </c>
      <c r="BK829" s="146">
        <f>ROUND(I829*H829,2)</f>
        <v>0</v>
      </c>
      <c r="BL829" s="18" t="s">
        <v>341</v>
      </c>
      <c r="BM829" s="145" t="s">
        <v>2369</v>
      </c>
    </row>
    <row r="830" spans="2:65" s="1" customFormat="1" ht="11.25">
      <c r="B830" s="33"/>
      <c r="D830" s="147" t="s">
        <v>246</v>
      </c>
      <c r="F830" s="148" t="s">
        <v>2367</v>
      </c>
      <c r="I830" s="149"/>
      <c r="L830" s="33"/>
      <c r="M830" s="150"/>
      <c r="T830" s="57"/>
      <c r="AT830" s="18" t="s">
        <v>246</v>
      </c>
      <c r="AU830" s="18" t="s">
        <v>83</v>
      </c>
    </row>
    <row r="831" spans="2:65" s="14" customFormat="1" ht="11.25">
      <c r="B831" s="167"/>
      <c r="D831" s="147" t="s">
        <v>247</v>
      </c>
      <c r="E831" s="168" t="s">
        <v>1</v>
      </c>
      <c r="F831" s="169" t="s">
        <v>2018</v>
      </c>
      <c r="H831" s="168" t="s">
        <v>1</v>
      </c>
      <c r="I831" s="170"/>
      <c r="L831" s="167"/>
      <c r="M831" s="171"/>
      <c r="T831" s="172"/>
      <c r="AT831" s="168" t="s">
        <v>247</v>
      </c>
      <c r="AU831" s="168" t="s">
        <v>83</v>
      </c>
      <c r="AV831" s="14" t="s">
        <v>81</v>
      </c>
      <c r="AW831" s="14" t="s">
        <v>30</v>
      </c>
      <c r="AX831" s="14" t="s">
        <v>73</v>
      </c>
      <c r="AY831" s="168" t="s">
        <v>236</v>
      </c>
    </row>
    <row r="832" spans="2:65" s="14" customFormat="1" ht="11.25">
      <c r="B832" s="167"/>
      <c r="D832" s="147" t="s">
        <v>247</v>
      </c>
      <c r="E832" s="168" t="s">
        <v>1</v>
      </c>
      <c r="F832" s="169" t="s">
        <v>2103</v>
      </c>
      <c r="H832" s="168" t="s">
        <v>1</v>
      </c>
      <c r="I832" s="170"/>
      <c r="L832" s="167"/>
      <c r="M832" s="171"/>
      <c r="T832" s="172"/>
      <c r="AT832" s="168" t="s">
        <v>247</v>
      </c>
      <c r="AU832" s="168" t="s">
        <v>83</v>
      </c>
      <c r="AV832" s="14" t="s">
        <v>81</v>
      </c>
      <c r="AW832" s="14" t="s">
        <v>30</v>
      </c>
      <c r="AX832" s="14" t="s">
        <v>73</v>
      </c>
      <c r="AY832" s="168" t="s">
        <v>236</v>
      </c>
    </row>
    <row r="833" spans="2:65" s="12" customFormat="1" ht="11.25">
      <c r="B833" s="151"/>
      <c r="D833" s="147" t="s">
        <v>247</v>
      </c>
      <c r="E833" s="152" t="s">
        <v>1</v>
      </c>
      <c r="F833" s="153" t="s">
        <v>2370</v>
      </c>
      <c r="H833" s="154">
        <v>0.05</v>
      </c>
      <c r="I833" s="155"/>
      <c r="L833" s="151"/>
      <c r="M833" s="156"/>
      <c r="T833" s="157"/>
      <c r="AT833" s="152" t="s">
        <v>247</v>
      </c>
      <c r="AU833" s="152" t="s">
        <v>83</v>
      </c>
      <c r="AV833" s="12" t="s">
        <v>83</v>
      </c>
      <c r="AW833" s="12" t="s">
        <v>30</v>
      </c>
      <c r="AX833" s="12" t="s">
        <v>73</v>
      </c>
      <c r="AY833" s="152" t="s">
        <v>236</v>
      </c>
    </row>
    <row r="834" spans="2:65" s="14" customFormat="1" ht="11.25">
      <c r="B834" s="167"/>
      <c r="D834" s="147" t="s">
        <v>247</v>
      </c>
      <c r="E834" s="168" t="s">
        <v>1</v>
      </c>
      <c r="F834" s="169" t="s">
        <v>2106</v>
      </c>
      <c r="H834" s="168" t="s">
        <v>1</v>
      </c>
      <c r="I834" s="170"/>
      <c r="L834" s="167"/>
      <c r="M834" s="171"/>
      <c r="T834" s="172"/>
      <c r="AT834" s="168" t="s">
        <v>247</v>
      </c>
      <c r="AU834" s="168" t="s">
        <v>83</v>
      </c>
      <c r="AV834" s="14" t="s">
        <v>81</v>
      </c>
      <c r="AW834" s="14" t="s">
        <v>30</v>
      </c>
      <c r="AX834" s="14" t="s">
        <v>73</v>
      </c>
      <c r="AY834" s="168" t="s">
        <v>236</v>
      </c>
    </row>
    <row r="835" spans="2:65" s="12" customFormat="1" ht="11.25">
      <c r="B835" s="151"/>
      <c r="D835" s="147" t="s">
        <v>247</v>
      </c>
      <c r="E835" s="152" t="s">
        <v>1</v>
      </c>
      <c r="F835" s="153" t="s">
        <v>2371</v>
      </c>
      <c r="H835" s="154">
        <v>0.03</v>
      </c>
      <c r="I835" s="155"/>
      <c r="L835" s="151"/>
      <c r="M835" s="156"/>
      <c r="T835" s="157"/>
      <c r="AT835" s="152" t="s">
        <v>247</v>
      </c>
      <c r="AU835" s="152" t="s">
        <v>83</v>
      </c>
      <c r="AV835" s="12" t="s">
        <v>83</v>
      </c>
      <c r="AW835" s="12" t="s">
        <v>30</v>
      </c>
      <c r="AX835" s="12" t="s">
        <v>73</v>
      </c>
      <c r="AY835" s="152" t="s">
        <v>236</v>
      </c>
    </row>
    <row r="836" spans="2:65" s="14" customFormat="1" ht="11.25">
      <c r="B836" s="167"/>
      <c r="D836" s="147" t="s">
        <v>247</v>
      </c>
      <c r="E836" s="168" t="s">
        <v>1</v>
      </c>
      <c r="F836" s="169" t="s">
        <v>2107</v>
      </c>
      <c r="H836" s="168" t="s">
        <v>1</v>
      </c>
      <c r="I836" s="170"/>
      <c r="L836" s="167"/>
      <c r="M836" s="171"/>
      <c r="T836" s="172"/>
      <c r="AT836" s="168" t="s">
        <v>247</v>
      </c>
      <c r="AU836" s="168" t="s">
        <v>83</v>
      </c>
      <c r="AV836" s="14" t="s">
        <v>81</v>
      </c>
      <c r="AW836" s="14" t="s">
        <v>30</v>
      </c>
      <c r="AX836" s="14" t="s">
        <v>73</v>
      </c>
      <c r="AY836" s="168" t="s">
        <v>236</v>
      </c>
    </row>
    <row r="837" spans="2:65" s="12" customFormat="1" ht="11.25">
      <c r="B837" s="151"/>
      <c r="D837" s="147" t="s">
        <v>247</v>
      </c>
      <c r="E837" s="152" t="s">
        <v>1</v>
      </c>
      <c r="F837" s="153" t="s">
        <v>2372</v>
      </c>
      <c r="H837" s="154">
        <v>0.02</v>
      </c>
      <c r="I837" s="155"/>
      <c r="L837" s="151"/>
      <c r="M837" s="156"/>
      <c r="T837" s="157"/>
      <c r="AT837" s="152" t="s">
        <v>247</v>
      </c>
      <c r="AU837" s="152" t="s">
        <v>83</v>
      </c>
      <c r="AV837" s="12" t="s">
        <v>83</v>
      </c>
      <c r="AW837" s="12" t="s">
        <v>30</v>
      </c>
      <c r="AX837" s="12" t="s">
        <v>73</v>
      </c>
      <c r="AY837" s="152" t="s">
        <v>236</v>
      </c>
    </row>
    <row r="838" spans="2:65" s="15" customFormat="1" ht="11.25">
      <c r="B838" s="173"/>
      <c r="D838" s="147" t="s">
        <v>247</v>
      </c>
      <c r="E838" s="174" t="s">
        <v>1</v>
      </c>
      <c r="F838" s="175" t="s">
        <v>344</v>
      </c>
      <c r="H838" s="176">
        <v>0.1</v>
      </c>
      <c r="I838" s="177"/>
      <c r="L838" s="173"/>
      <c r="M838" s="178"/>
      <c r="T838" s="179"/>
      <c r="AT838" s="174" t="s">
        <v>247</v>
      </c>
      <c r="AU838" s="174" t="s">
        <v>83</v>
      </c>
      <c r="AV838" s="15" t="s">
        <v>258</v>
      </c>
      <c r="AW838" s="15" t="s">
        <v>30</v>
      </c>
      <c r="AX838" s="15" t="s">
        <v>81</v>
      </c>
      <c r="AY838" s="174" t="s">
        <v>236</v>
      </c>
    </row>
    <row r="839" spans="2:65" s="1" customFormat="1" ht="24.2" customHeight="1">
      <c r="B839" s="133"/>
      <c r="C839" s="134" t="s">
        <v>2373</v>
      </c>
      <c r="D839" s="134" t="s">
        <v>239</v>
      </c>
      <c r="E839" s="135" t="s">
        <v>2374</v>
      </c>
      <c r="F839" s="136" t="s">
        <v>2375</v>
      </c>
      <c r="G839" s="137" t="s">
        <v>340</v>
      </c>
      <c r="H839" s="138">
        <v>2</v>
      </c>
      <c r="I839" s="139"/>
      <c r="J839" s="140">
        <f>ROUND(I839*H839,2)</f>
        <v>0</v>
      </c>
      <c r="K839" s="136" t="s">
        <v>243</v>
      </c>
      <c r="L839" s="33"/>
      <c r="M839" s="141" t="s">
        <v>1</v>
      </c>
      <c r="N839" s="142" t="s">
        <v>38</v>
      </c>
      <c r="P839" s="143">
        <f>O839*H839</f>
        <v>0</v>
      </c>
      <c r="Q839" s="143">
        <v>0</v>
      </c>
      <c r="R839" s="143">
        <f>Q839*H839</f>
        <v>0</v>
      </c>
      <c r="S839" s="143">
        <v>0</v>
      </c>
      <c r="T839" s="144">
        <f>S839*H839</f>
        <v>0</v>
      </c>
      <c r="AR839" s="145" t="s">
        <v>341</v>
      </c>
      <c r="AT839" s="145" t="s">
        <v>239</v>
      </c>
      <c r="AU839" s="145" t="s">
        <v>83</v>
      </c>
      <c r="AY839" s="18" t="s">
        <v>236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81</v>
      </c>
      <c r="BK839" s="146">
        <f>ROUND(I839*H839,2)</f>
        <v>0</v>
      </c>
      <c r="BL839" s="18" t="s">
        <v>341</v>
      </c>
      <c r="BM839" s="145" t="s">
        <v>2376</v>
      </c>
    </row>
    <row r="840" spans="2:65" s="1" customFormat="1" ht="11.25">
      <c r="B840" s="33"/>
      <c r="D840" s="147" t="s">
        <v>246</v>
      </c>
      <c r="F840" s="148" t="s">
        <v>2375</v>
      </c>
      <c r="I840" s="149"/>
      <c r="L840" s="33"/>
      <c r="M840" s="150"/>
      <c r="T840" s="57"/>
      <c r="AT840" s="18" t="s">
        <v>246</v>
      </c>
      <c r="AU840" s="18" t="s">
        <v>83</v>
      </c>
    </row>
    <row r="841" spans="2:65" s="14" customFormat="1" ht="11.25">
      <c r="B841" s="167"/>
      <c r="D841" s="147" t="s">
        <v>247</v>
      </c>
      <c r="E841" s="168" t="s">
        <v>1</v>
      </c>
      <c r="F841" s="169" t="s">
        <v>2018</v>
      </c>
      <c r="H841" s="168" t="s">
        <v>1</v>
      </c>
      <c r="I841" s="170"/>
      <c r="L841" s="167"/>
      <c r="M841" s="171"/>
      <c r="T841" s="172"/>
      <c r="AT841" s="168" t="s">
        <v>247</v>
      </c>
      <c r="AU841" s="168" t="s">
        <v>83</v>
      </c>
      <c r="AV841" s="14" t="s">
        <v>81</v>
      </c>
      <c r="AW841" s="14" t="s">
        <v>30</v>
      </c>
      <c r="AX841" s="14" t="s">
        <v>73</v>
      </c>
      <c r="AY841" s="168" t="s">
        <v>236</v>
      </c>
    </row>
    <row r="842" spans="2:65" s="14" customFormat="1" ht="11.25">
      <c r="B842" s="167"/>
      <c r="D842" s="147" t="s">
        <v>247</v>
      </c>
      <c r="E842" s="168" t="s">
        <v>1</v>
      </c>
      <c r="F842" s="169" t="s">
        <v>2103</v>
      </c>
      <c r="H842" s="168" t="s">
        <v>1</v>
      </c>
      <c r="I842" s="170"/>
      <c r="L842" s="167"/>
      <c r="M842" s="171"/>
      <c r="T842" s="172"/>
      <c r="AT842" s="168" t="s">
        <v>247</v>
      </c>
      <c r="AU842" s="168" t="s">
        <v>83</v>
      </c>
      <c r="AV842" s="14" t="s">
        <v>81</v>
      </c>
      <c r="AW842" s="14" t="s">
        <v>30</v>
      </c>
      <c r="AX842" s="14" t="s">
        <v>73</v>
      </c>
      <c r="AY842" s="168" t="s">
        <v>236</v>
      </c>
    </row>
    <row r="843" spans="2:65" s="12" customFormat="1" ht="11.25">
      <c r="B843" s="151"/>
      <c r="D843" s="147" t="s">
        <v>247</v>
      </c>
      <c r="E843" s="152" t="s">
        <v>1</v>
      </c>
      <c r="F843" s="153" t="s">
        <v>83</v>
      </c>
      <c r="H843" s="154">
        <v>2</v>
      </c>
      <c r="I843" s="155"/>
      <c r="L843" s="151"/>
      <c r="M843" s="156"/>
      <c r="T843" s="157"/>
      <c r="AT843" s="152" t="s">
        <v>247</v>
      </c>
      <c r="AU843" s="152" t="s">
        <v>83</v>
      </c>
      <c r="AV843" s="12" t="s">
        <v>83</v>
      </c>
      <c r="AW843" s="12" t="s">
        <v>30</v>
      </c>
      <c r="AX843" s="12" t="s">
        <v>73</v>
      </c>
      <c r="AY843" s="152" t="s">
        <v>236</v>
      </c>
    </row>
    <row r="844" spans="2:65" s="15" customFormat="1" ht="11.25">
      <c r="B844" s="173"/>
      <c r="D844" s="147" t="s">
        <v>247</v>
      </c>
      <c r="E844" s="174" t="s">
        <v>1</v>
      </c>
      <c r="F844" s="175" t="s">
        <v>344</v>
      </c>
      <c r="H844" s="176">
        <v>2</v>
      </c>
      <c r="I844" s="177"/>
      <c r="L844" s="173"/>
      <c r="M844" s="178"/>
      <c r="T844" s="179"/>
      <c r="AT844" s="174" t="s">
        <v>247</v>
      </c>
      <c r="AU844" s="174" t="s">
        <v>83</v>
      </c>
      <c r="AV844" s="15" t="s">
        <v>258</v>
      </c>
      <c r="AW844" s="15" t="s">
        <v>30</v>
      </c>
      <c r="AX844" s="15" t="s">
        <v>81</v>
      </c>
      <c r="AY844" s="174" t="s">
        <v>236</v>
      </c>
    </row>
    <row r="845" spans="2:65" s="1" customFormat="1" ht="21.75" customHeight="1">
      <c r="B845" s="133"/>
      <c r="C845" s="180" t="s">
        <v>2178</v>
      </c>
      <c r="D845" s="180" t="s">
        <v>333</v>
      </c>
      <c r="E845" s="181" t="s">
        <v>2377</v>
      </c>
      <c r="F845" s="182" t="s">
        <v>2378</v>
      </c>
      <c r="G845" s="183" t="s">
        <v>340</v>
      </c>
      <c r="H845" s="184">
        <v>2</v>
      </c>
      <c r="I845" s="185"/>
      <c r="J845" s="186">
        <f>ROUND(I845*H845,2)</f>
        <v>0</v>
      </c>
      <c r="K845" s="182" t="s">
        <v>1994</v>
      </c>
      <c r="L845" s="187"/>
      <c r="M845" s="188" t="s">
        <v>1</v>
      </c>
      <c r="N845" s="189" t="s">
        <v>38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348</v>
      </c>
      <c r="AT845" s="145" t="s">
        <v>333</v>
      </c>
      <c r="AU845" s="145" t="s">
        <v>83</v>
      </c>
      <c r="AY845" s="18" t="s">
        <v>236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81</v>
      </c>
      <c r="BK845" s="146">
        <f>ROUND(I845*H845,2)</f>
        <v>0</v>
      </c>
      <c r="BL845" s="18" t="s">
        <v>341</v>
      </c>
      <c r="BM845" s="145" t="s">
        <v>2379</v>
      </c>
    </row>
    <row r="846" spans="2:65" s="1" customFormat="1" ht="11.25">
      <c r="B846" s="33"/>
      <c r="D846" s="147" t="s">
        <v>246</v>
      </c>
      <c r="F846" s="148" t="s">
        <v>2378</v>
      </c>
      <c r="I846" s="149"/>
      <c r="L846" s="33"/>
      <c r="M846" s="150"/>
      <c r="T846" s="57"/>
      <c r="AT846" s="18" t="s">
        <v>246</v>
      </c>
      <c r="AU846" s="18" t="s">
        <v>83</v>
      </c>
    </row>
    <row r="847" spans="2:65" s="14" customFormat="1" ht="11.25">
      <c r="B847" s="167"/>
      <c r="D847" s="147" t="s">
        <v>247</v>
      </c>
      <c r="E847" s="168" t="s">
        <v>1</v>
      </c>
      <c r="F847" s="169" t="s">
        <v>2018</v>
      </c>
      <c r="H847" s="168" t="s">
        <v>1</v>
      </c>
      <c r="I847" s="170"/>
      <c r="L847" s="167"/>
      <c r="M847" s="171"/>
      <c r="T847" s="172"/>
      <c r="AT847" s="168" t="s">
        <v>247</v>
      </c>
      <c r="AU847" s="168" t="s">
        <v>83</v>
      </c>
      <c r="AV847" s="14" t="s">
        <v>81</v>
      </c>
      <c r="AW847" s="14" t="s">
        <v>30</v>
      </c>
      <c r="AX847" s="14" t="s">
        <v>73</v>
      </c>
      <c r="AY847" s="168" t="s">
        <v>236</v>
      </c>
    </row>
    <row r="848" spans="2:65" s="14" customFormat="1" ht="11.25">
      <c r="B848" s="167"/>
      <c r="D848" s="147" t="s">
        <v>247</v>
      </c>
      <c r="E848" s="168" t="s">
        <v>1</v>
      </c>
      <c r="F848" s="169" t="s">
        <v>2103</v>
      </c>
      <c r="H848" s="168" t="s">
        <v>1</v>
      </c>
      <c r="I848" s="170"/>
      <c r="L848" s="167"/>
      <c r="M848" s="171"/>
      <c r="T848" s="172"/>
      <c r="AT848" s="168" t="s">
        <v>247</v>
      </c>
      <c r="AU848" s="168" t="s">
        <v>83</v>
      </c>
      <c r="AV848" s="14" t="s">
        <v>81</v>
      </c>
      <c r="AW848" s="14" t="s">
        <v>30</v>
      </c>
      <c r="AX848" s="14" t="s">
        <v>73</v>
      </c>
      <c r="AY848" s="168" t="s">
        <v>236</v>
      </c>
    </row>
    <row r="849" spans="2:65" s="12" customFormat="1" ht="11.25">
      <c r="B849" s="151"/>
      <c r="D849" s="147" t="s">
        <v>247</v>
      </c>
      <c r="E849" s="152" t="s">
        <v>1</v>
      </c>
      <c r="F849" s="153" t="s">
        <v>83</v>
      </c>
      <c r="H849" s="154">
        <v>2</v>
      </c>
      <c r="I849" s="155"/>
      <c r="L849" s="151"/>
      <c r="M849" s="156"/>
      <c r="T849" s="157"/>
      <c r="AT849" s="152" t="s">
        <v>247</v>
      </c>
      <c r="AU849" s="152" t="s">
        <v>83</v>
      </c>
      <c r="AV849" s="12" t="s">
        <v>83</v>
      </c>
      <c r="AW849" s="12" t="s">
        <v>30</v>
      </c>
      <c r="AX849" s="12" t="s">
        <v>73</v>
      </c>
      <c r="AY849" s="152" t="s">
        <v>236</v>
      </c>
    </row>
    <row r="850" spans="2:65" s="15" customFormat="1" ht="11.25">
      <c r="B850" s="173"/>
      <c r="D850" s="147" t="s">
        <v>247</v>
      </c>
      <c r="E850" s="174" t="s">
        <v>1</v>
      </c>
      <c r="F850" s="175" t="s">
        <v>344</v>
      </c>
      <c r="H850" s="176">
        <v>2</v>
      </c>
      <c r="I850" s="177"/>
      <c r="L850" s="173"/>
      <c r="M850" s="178"/>
      <c r="T850" s="179"/>
      <c r="AT850" s="174" t="s">
        <v>247</v>
      </c>
      <c r="AU850" s="174" t="s">
        <v>83</v>
      </c>
      <c r="AV850" s="15" t="s">
        <v>258</v>
      </c>
      <c r="AW850" s="15" t="s">
        <v>30</v>
      </c>
      <c r="AX850" s="15" t="s">
        <v>81</v>
      </c>
      <c r="AY850" s="174" t="s">
        <v>236</v>
      </c>
    </row>
    <row r="851" spans="2:65" s="1" customFormat="1" ht="55.5" customHeight="1">
      <c r="B851" s="133"/>
      <c r="C851" s="134" t="s">
        <v>2380</v>
      </c>
      <c r="D851" s="134" t="s">
        <v>239</v>
      </c>
      <c r="E851" s="135" t="s">
        <v>2381</v>
      </c>
      <c r="F851" s="136" t="s">
        <v>2382</v>
      </c>
      <c r="G851" s="137" t="s">
        <v>340</v>
      </c>
      <c r="H851" s="138">
        <v>1</v>
      </c>
      <c r="I851" s="139"/>
      <c r="J851" s="140">
        <f>ROUND(I851*H851,2)</f>
        <v>0</v>
      </c>
      <c r="K851" s="136" t="s">
        <v>1994</v>
      </c>
      <c r="L851" s="33"/>
      <c r="M851" s="141" t="s">
        <v>1</v>
      </c>
      <c r="N851" s="142" t="s">
        <v>38</v>
      </c>
      <c r="P851" s="143">
        <f>O851*H851</f>
        <v>0</v>
      </c>
      <c r="Q851" s="143">
        <v>0</v>
      </c>
      <c r="R851" s="143">
        <f>Q851*H851</f>
        <v>0</v>
      </c>
      <c r="S851" s="143">
        <v>0</v>
      </c>
      <c r="T851" s="144">
        <f>S851*H851</f>
        <v>0</v>
      </c>
      <c r="AR851" s="145" t="s">
        <v>341</v>
      </c>
      <c r="AT851" s="145" t="s">
        <v>239</v>
      </c>
      <c r="AU851" s="145" t="s">
        <v>83</v>
      </c>
      <c r="AY851" s="18" t="s">
        <v>236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8" t="s">
        <v>81</v>
      </c>
      <c r="BK851" s="146">
        <f>ROUND(I851*H851,2)</f>
        <v>0</v>
      </c>
      <c r="BL851" s="18" t="s">
        <v>341</v>
      </c>
      <c r="BM851" s="145" t="s">
        <v>2383</v>
      </c>
    </row>
    <row r="852" spans="2:65" s="1" customFormat="1" ht="39">
      <c r="B852" s="33"/>
      <c r="D852" s="147" t="s">
        <v>246</v>
      </c>
      <c r="F852" s="148" t="s">
        <v>2382</v>
      </c>
      <c r="I852" s="149"/>
      <c r="L852" s="33"/>
      <c r="M852" s="150"/>
      <c r="T852" s="57"/>
      <c r="AT852" s="18" t="s">
        <v>246</v>
      </c>
      <c r="AU852" s="18" t="s">
        <v>83</v>
      </c>
    </row>
    <row r="853" spans="2:65" s="14" customFormat="1" ht="11.25">
      <c r="B853" s="167"/>
      <c r="D853" s="147" t="s">
        <v>247</v>
      </c>
      <c r="E853" s="168" t="s">
        <v>1</v>
      </c>
      <c r="F853" s="169" t="s">
        <v>2018</v>
      </c>
      <c r="H853" s="168" t="s">
        <v>1</v>
      </c>
      <c r="I853" s="170"/>
      <c r="L853" s="167"/>
      <c r="M853" s="171"/>
      <c r="T853" s="172"/>
      <c r="AT853" s="168" t="s">
        <v>247</v>
      </c>
      <c r="AU853" s="168" t="s">
        <v>83</v>
      </c>
      <c r="AV853" s="14" t="s">
        <v>81</v>
      </c>
      <c r="AW853" s="14" t="s">
        <v>30</v>
      </c>
      <c r="AX853" s="14" t="s">
        <v>73</v>
      </c>
      <c r="AY853" s="168" t="s">
        <v>236</v>
      </c>
    </row>
    <row r="854" spans="2:65" s="14" customFormat="1" ht="11.25">
      <c r="B854" s="167"/>
      <c r="D854" s="147" t="s">
        <v>247</v>
      </c>
      <c r="E854" s="168" t="s">
        <v>1</v>
      </c>
      <c r="F854" s="169" t="s">
        <v>2103</v>
      </c>
      <c r="H854" s="168" t="s">
        <v>1</v>
      </c>
      <c r="I854" s="170"/>
      <c r="L854" s="167"/>
      <c r="M854" s="171"/>
      <c r="T854" s="172"/>
      <c r="AT854" s="168" t="s">
        <v>247</v>
      </c>
      <c r="AU854" s="168" t="s">
        <v>83</v>
      </c>
      <c r="AV854" s="14" t="s">
        <v>81</v>
      </c>
      <c r="AW854" s="14" t="s">
        <v>30</v>
      </c>
      <c r="AX854" s="14" t="s">
        <v>73</v>
      </c>
      <c r="AY854" s="168" t="s">
        <v>236</v>
      </c>
    </row>
    <row r="855" spans="2:65" s="12" customFormat="1" ht="11.25">
      <c r="B855" s="151"/>
      <c r="D855" s="147" t="s">
        <v>247</v>
      </c>
      <c r="E855" s="152" t="s">
        <v>1</v>
      </c>
      <c r="F855" s="153" t="s">
        <v>81</v>
      </c>
      <c r="H855" s="154">
        <v>1</v>
      </c>
      <c r="I855" s="155"/>
      <c r="L855" s="151"/>
      <c r="M855" s="156"/>
      <c r="T855" s="157"/>
      <c r="AT855" s="152" t="s">
        <v>247</v>
      </c>
      <c r="AU855" s="152" t="s">
        <v>83</v>
      </c>
      <c r="AV855" s="12" t="s">
        <v>83</v>
      </c>
      <c r="AW855" s="12" t="s">
        <v>30</v>
      </c>
      <c r="AX855" s="12" t="s">
        <v>73</v>
      </c>
      <c r="AY855" s="152" t="s">
        <v>236</v>
      </c>
    </row>
    <row r="856" spans="2:65" s="15" customFormat="1" ht="11.25">
      <c r="B856" s="173"/>
      <c r="D856" s="147" t="s">
        <v>247</v>
      </c>
      <c r="E856" s="174" t="s">
        <v>1</v>
      </c>
      <c r="F856" s="175" t="s">
        <v>344</v>
      </c>
      <c r="H856" s="176">
        <v>1</v>
      </c>
      <c r="I856" s="177"/>
      <c r="L856" s="173"/>
      <c r="M856" s="178"/>
      <c r="T856" s="179"/>
      <c r="AT856" s="174" t="s">
        <v>247</v>
      </c>
      <c r="AU856" s="174" t="s">
        <v>83</v>
      </c>
      <c r="AV856" s="15" t="s">
        <v>258</v>
      </c>
      <c r="AW856" s="15" t="s">
        <v>30</v>
      </c>
      <c r="AX856" s="15" t="s">
        <v>81</v>
      </c>
      <c r="AY856" s="174" t="s">
        <v>236</v>
      </c>
    </row>
    <row r="857" spans="2:65" s="1" customFormat="1" ht="62.65" customHeight="1">
      <c r="B857" s="133"/>
      <c r="C857" s="134" t="s">
        <v>2182</v>
      </c>
      <c r="D857" s="134" t="s">
        <v>239</v>
      </c>
      <c r="E857" s="135" t="s">
        <v>2384</v>
      </c>
      <c r="F857" s="136" t="s">
        <v>2385</v>
      </c>
      <c r="G857" s="137" t="s">
        <v>340</v>
      </c>
      <c r="H857" s="138">
        <v>1</v>
      </c>
      <c r="I857" s="139"/>
      <c r="J857" s="140">
        <f>ROUND(I857*H857,2)</f>
        <v>0</v>
      </c>
      <c r="K857" s="136" t="s">
        <v>243</v>
      </c>
      <c r="L857" s="33"/>
      <c r="M857" s="141" t="s">
        <v>1</v>
      </c>
      <c r="N857" s="142" t="s">
        <v>38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341</v>
      </c>
      <c r="AT857" s="145" t="s">
        <v>239</v>
      </c>
      <c r="AU857" s="145" t="s">
        <v>83</v>
      </c>
      <c r="AY857" s="18" t="s">
        <v>236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81</v>
      </c>
      <c r="BK857" s="146">
        <f>ROUND(I857*H857,2)</f>
        <v>0</v>
      </c>
      <c r="BL857" s="18" t="s">
        <v>341</v>
      </c>
      <c r="BM857" s="145" t="s">
        <v>2386</v>
      </c>
    </row>
    <row r="858" spans="2:65" s="1" customFormat="1" ht="39">
      <c r="B858" s="33"/>
      <c r="D858" s="147" t="s">
        <v>246</v>
      </c>
      <c r="F858" s="148" t="s">
        <v>2385</v>
      </c>
      <c r="I858" s="149"/>
      <c r="L858" s="33"/>
      <c r="M858" s="150"/>
      <c r="T858" s="57"/>
      <c r="AT858" s="18" t="s">
        <v>246</v>
      </c>
      <c r="AU858" s="18" t="s">
        <v>83</v>
      </c>
    </row>
    <row r="859" spans="2:65" s="14" customFormat="1" ht="11.25">
      <c r="B859" s="167"/>
      <c r="D859" s="147" t="s">
        <v>247</v>
      </c>
      <c r="E859" s="168" t="s">
        <v>1</v>
      </c>
      <c r="F859" s="169" t="s">
        <v>2018</v>
      </c>
      <c r="H859" s="168" t="s">
        <v>1</v>
      </c>
      <c r="I859" s="170"/>
      <c r="L859" s="167"/>
      <c r="M859" s="171"/>
      <c r="T859" s="172"/>
      <c r="AT859" s="168" t="s">
        <v>247</v>
      </c>
      <c r="AU859" s="168" t="s">
        <v>83</v>
      </c>
      <c r="AV859" s="14" t="s">
        <v>81</v>
      </c>
      <c r="AW859" s="14" t="s">
        <v>30</v>
      </c>
      <c r="AX859" s="14" t="s">
        <v>73</v>
      </c>
      <c r="AY859" s="168" t="s">
        <v>236</v>
      </c>
    </row>
    <row r="860" spans="2:65" s="14" customFormat="1" ht="11.25">
      <c r="B860" s="167"/>
      <c r="D860" s="147" t="s">
        <v>247</v>
      </c>
      <c r="E860" s="168" t="s">
        <v>1</v>
      </c>
      <c r="F860" s="169" t="s">
        <v>2116</v>
      </c>
      <c r="H860" s="168" t="s">
        <v>1</v>
      </c>
      <c r="I860" s="170"/>
      <c r="L860" s="167"/>
      <c r="M860" s="171"/>
      <c r="T860" s="172"/>
      <c r="AT860" s="168" t="s">
        <v>247</v>
      </c>
      <c r="AU860" s="168" t="s">
        <v>83</v>
      </c>
      <c r="AV860" s="14" t="s">
        <v>81</v>
      </c>
      <c r="AW860" s="14" t="s">
        <v>30</v>
      </c>
      <c r="AX860" s="14" t="s">
        <v>73</v>
      </c>
      <c r="AY860" s="168" t="s">
        <v>236</v>
      </c>
    </row>
    <row r="861" spans="2:65" s="12" customFormat="1" ht="11.25">
      <c r="B861" s="151"/>
      <c r="D861" s="147" t="s">
        <v>247</v>
      </c>
      <c r="E861" s="152" t="s">
        <v>1</v>
      </c>
      <c r="F861" s="153" t="s">
        <v>81</v>
      </c>
      <c r="H861" s="154">
        <v>1</v>
      </c>
      <c r="I861" s="155"/>
      <c r="L861" s="151"/>
      <c r="M861" s="156"/>
      <c r="T861" s="157"/>
      <c r="AT861" s="152" t="s">
        <v>247</v>
      </c>
      <c r="AU861" s="152" t="s">
        <v>83</v>
      </c>
      <c r="AV861" s="12" t="s">
        <v>83</v>
      </c>
      <c r="AW861" s="12" t="s">
        <v>30</v>
      </c>
      <c r="AX861" s="12" t="s">
        <v>73</v>
      </c>
      <c r="AY861" s="152" t="s">
        <v>236</v>
      </c>
    </row>
    <row r="862" spans="2:65" s="15" customFormat="1" ht="11.25">
      <c r="B862" s="173"/>
      <c r="D862" s="147" t="s">
        <v>247</v>
      </c>
      <c r="E862" s="174" t="s">
        <v>1</v>
      </c>
      <c r="F862" s="175" t="s">
        <v>344</v>
      </c>
      <c r="H862" s="176">
        <v>1</v>
      </c>
      <c r="I862" s="177"/>
      <c r="L862" s="173"/>
      <c r="M862" s="178"/>
      <c r="T862" s="179"/>
      <c r="AT862" s="174" t="s">
        <v>247</v>
      </c>
      <c r="AU862" s="174" t="s">
        <v>83</v>
      </c>
      <c r="AV862" s="15" t="s">
        <v>258</v>
      </c>
      <c r="AW862" s="15" t="s">
        <v>30</v>
      </c>
      <c r="AX862" s="15" t="s">
        <v>81</v>
      </c>
      <c r="AY862" s="174" t="s">
        <v>236</v>
      </c>
    </row>
    <row r="863" spans="2:65" s="1" customFormat="1" ht="24.2" customHeight="1">
      <c r="B863" s="133"/>
      <c r="C863" s="134" t="s">
        <v>2387</v>
      </c>
      <c r="D863" s="134" t="s">
        <v>239</v>
      </c>
      <c r="E863" s="135" t="s">
        <v>2388</v>
      </c>
      <c r="F863" s="136" t="s">
        <v>2389</v>
      </c>
      <c r="G863" s="137" t="s">
        <v>340</v>
      </c>
      <c r="H863" s="138">
        <v>1</v>
      </c>
      <c r="I863" s="139"/>
      <c r="J863" s="140">
        <f>ROUND(I863*H863,2)</f>
        <v>0</v>
      </c>
      <c r="K863" s="136" t="s">
        <v>243</v>
      </c>
      <c r="L863" s="33"/>
      <c r="M863" s="141" t="s">
        <v>1</v>
      </c>
      <c r="N863" s="142" t="s">
        <v>38</v>
      </c>
      <c r="P863" s="143">
        <f>O863*H863</f>
        <v>0</v>
      </c>
      <c r="Q863" s="143">
        <v>0</v>
      </c>
      <c r="R863" s="143">
        <f>Q863*H863</f>
        <v>0</v>
      </c>
      <c r="S863" s="143">
        <v>0</v>
      </c>
      <c r="T863" s="144">
        <f>S863*H863</f>
        <v>0</v>
      </c>
      <c r="AR863" s="145" t="s">
        <v>341</v>
      </c>
      <c r="AT863" s="145" t="s">
        <v>239</v>
      </c>
      <c r="AU863" s="145" t="s">
        <v>83</v>
      </c>
      <c r="AY863" s="18" t="s">
        <v>236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341</v>
      </c>
      <c r="BM863" s="145" t="s">
        <v>2390</v>
      </c>
    </row>
    <row r="864" spans="2:65" s="1" customFormat="1" ht="11.25">
      <c r="B864" s="33"/>
      <c r="D864" s="147" t="s">
        <v>246</v>
      </c>
      <c r="F864" s="148" t="s">
        <v>2389</v>
      </c>
      <c r="I864" s="149"/>
      <c r="L864" s="33"/>
      <c r="M864" s="150"/>
      <c r="T864" s="57"/>
      <c r="AT864" s="18" t="s">
        <v>246</v>
      </c>
      <c r="AU864" s="18" t="s">
        <v>83</v>
      </c>
    </row>
    <row r="865" spans="2:65" s="14" customFormat="1" ht="11.25">
      <c r="B865" s="167"/>
      <c r="D865" s="147" t="s">
        <v>247</v>
      </c>
      <c r="E865" s="168" t="s">
        <v>1</v>
      </c>
      <c r="F865" s="169" t="s">
        <v>2018</v>
      </c>
      <c r="H865" s="168" t="s">
        <v>1</v>
      </c>
      <c r="I865" s="170"/>
      <c r="L865" s="167"/>
      <c r="M865" s="171"/>
      <c r="T865" s="172"/>
      <c r="AT865" s="168" t="s">
        <v>247</v>
      </c>
      <c r="AU865" s="168" t="s">
        <v>83</v>
      </c>
      <c r="AV865" s="14" t="s">
        <v>81</v>
      </c>
      <c r="AW865" s="14" t="s">
        <v>30</v>
      </c>
      <c r="AX865" s="14" t="s">
        <v>73</v>
      </c>
      <c r="AY865" s="168" t="s">
        <v>236</v>
      </c>
    </row>
    <row r="866" spans="2:65" s="14" customFormat="1" ht="11.25">
      <c r="B866" s="167"/>
      <c r="D866" s="147" t="s">
        <v>247</v>
      </c>
      <c r="E866" s="168" t="s">
        <v>1</v>
      </c>
      <c r="F866" s="169" t="s">
        <v>2116</v>
      </c>
      <c r="H866" s="168" t="s">
        <v>1</v>
      </c>
      <c r="I866" s="170"/>
      <c r="L866" s="167"/>
      <c r="M866" s="171"/>
      <c r="T866" s="172"/>
      <c r="AT866" s="168" t="s">
        <v>247</v>
      </c>
      <c r="AU866" s="168" t="s">
        <v>83</v>
      </c>
      <c r="AV866" s="14" t="s">
        <v>81</v>
      </c>
      <c r="AW866" s="14" t="s">
        <v>30</v>
      </c>
      <c r="AX866" s="14" t="s">
        <v>73</v>
      </c>
      <c r="AY866" s="168" t="s">
        <v>236</v>
      </c>
    </row>
    <row r="867" spans="2:65" s="12" customFormat="1" ht="11.25">
      <c r="B867" s="151"/>
      <c r="D867" s="147" t="s">
        <v>247</v>
      </c>
      <c r="E867" s="152" t="s">
        <v>1</v>
      </c>
      <c r="F867" s="153" t="s">
        <v>81</v>
      </c>
      <c r="H867" s="154">
        <v>1</v>
      </c>
      <c r="I867" s="155"/>
      <c r="L867" s="151"/>
      <c r="M867" s="156"/>
      <c r="T867" s="157"/>
      <c r="AT867" s="152" t="s">
        <v>247</v>
      </c>
      <c r="AU867" s="152" t="s">
        <v>83</v>
      </c>
      <c r="AV867" s="12" t="s">
        <v>83</v>
      </c>
      <c r="AW867" s="12" t="s">
        <v>30</v>
      </c>
      <c r="AX867" s="12" t="s">
        <v>73</v>
      </c>
      <c r="AY867" s="152" t="s">
        <v>236</v>
      </c>
    </row>
    <row r="868" spans="2:65" s="15" customFormat="1" ht="11.25">
      <c r="B868" s="173"/>
      <c r="D868" s="147" t="s">
        <v>247</v>
      </c>
      <c r="E868" s="174" t="s">
        <v>1</v>
      </c>
      <c r="F868" s="175" t="s">
        <v>344</v>
      </c>
      <c r="H868" s="176">
        <v>1</v>
      </c>
      <c r="I868" s="177"/>
      <c r="L868" s="173"/>
      <c r="M868" s="178"/>
      <c r="T868" s="179"/>
      <c r="AT868" s="174" t="s">
        <v>247</v>
      </c>
      <c r="AU868" s="174" t="s">
        <v>83</v>
      </c>
      <c r="AV868" s="15" t="s">
        <v>258</v>
      </c>
      <c r="AW868" s="15" t="s">
        <v>30</v>
      </c>
      <c r="AX868" s="15" t="s">
        <v>81</v>
      </c>
      <c r="AY868" s="174" t="s">
        <v>236</v>
      </c>
    </row>
    <row r="869" spans="2:65" s="1" customFormat="1" ht="55.5" customHeight="1">
      <c r="B869" s="133"/>
      <c r="C869" s="134" t="s">
        <v>2191</v>
      </c>
      <c r="D869" s="134" t="s">
        <v>239</v>
      </c>
      <c r="E869" s="135" t="s">
        <v>2391</v>
      </c>
      <c r="F869" s="136" t="s">
        <v>2392</v>
      </c>
      <c r="G869" s="137" t="s">
        <v>340</v>
      </c>
      <c r="H869" s="138">
        <v>6</v>
      </c>
      <c r="I869" s="139"/>
      <c r="J869" s="140">
        <f>ROUND(I869*H869,2)</f>
        <v>0</v>
      </c>
      <c r="K869" s="136" t="s">
        <v>243</v>
      </c>
      <c r="L869" s="33"/>
      <c r="M869" s="141" t="s">
        <v>1</v>
      </c>
      <c r="N869" s="142" t="s">
        <v>38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341</v>
      </c>
      <c r="AT869" s="145" t="s">
        <v>239</v>
      </c>
      <c r="AU869" s="145" t="s">
        <v>83</v>
      </c>
      <c r="AY869" s="18" t="s">
        <v>236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81</v>
      </c>
      <c r="BK869" s="146">
        <f>ROUND(I869*H869,2)</f>
        <v>0</v>
      </c>
      <c r="BL869" s="18" t="s">
        <v>341</v>
      </c>
      <c r="BM869" s="145" t="s">
        <v>2393</v>
      </c>
    </row>
    <row r="870" spans="2:65" s="1" customFormat="1" ht="29.25">
      <c r="B870" s="33"/>
      <c r="D870" s="147" t="s">
        <v>246</v>
      </c>
      <c r="F870" s="148" t="s">
        <v>2392</v>
      </c>
      <c r="I870" s="149"/>
      <c r="L870" s="33"/>
      <c r="M870" s="150"/>
      <c r="T870" s="57"/>
      <c r="AT870" s="18" t="s">
        <v>246</v>
      </c>
      <c r="AU870" s="18" t="s">
        <v>83</v>
      </c>
    </row>
    <row r="871" spans="2:65" s="14" customFormat="1" ht="11.25">
      <c r="B871" s="167"/>
      <c r="D871" s="147" t="s">
        <v>247</v>
      </c>
      <c r="E871" s="168" t="s">
        <v>1</v>
      </c>
      <c r="F871" s="169" t="s">
        <v>2018</v>
      </c>
      <c r="H871" s="168" t="s">
        <v>1</v>
      </c>
      <c r="I871" s="170"/>
      <c r="L871" s="167"/>
      <c r="M871" s="171"/>
      <c r="T871" s="172"/>
      <c r="AT871" s="168" t="s">
        <v>247</v>
      </c>
      <c r="AU871" s="168" t="s">
        <v>83</v>
      </c>
      <c r="AV871" s="14" t="s">
        <v>81</v>
      </c>
      <c r="AW871" s="14" t="s">
        <v>30</v>
      </c>
      <c r="AX871" s="14" t="s">
        <v>73</v>
      </c>
      <c r="AY871" s="168" t="s">
        <v>236</v>
      </c>
    </row>
    <row r="872" spans="2:65" s="14" customFormat="1" ht="11.25">
      <c r="B872" s="167"/>
      <c r="D872" s="147" t="s">
        <v>247</v>
      </c>
      <c r="E872" s="168" t="s">
        <v>1</v>
      </c>
      <c r="F872" s="169" t="s">
        <v>2102</v>
      </c>
      <c r="H872" s="168" t="s">
        <v>1</v>
      </c>
      <c r="I872" s="170"/>
      <c r="L872" s="167"/>
      <c r="M872" s="171"/>
      <c r="T872" s="172"/>
      <c r="AT872" s="168" t="s">
        <v>247</v>
      </c>
      <c r="AU872" s="168" t="s">
        <v>83</v>
      </c>
      <c r="AV872" s="14" t="s">
        <v>81</v>
      </c>
      <c r="AW872" s="14" t="s">
        <v>30</v>
      </c>
      <c r="AX872" s="14" t="s">
        <v>73</v>
      </c>
      <c r="AY872" s="168" t="s">
        <v>236</v>
      </c>
    </row>
    <row r="873" spans="2:65" s="12" customFormat="1" ht="11.25">
      <c r="B873" s="151"/>
      <c r="D873" s="147" t="s">
        <v>247</v>
      </c>
      <c r="E873" s="152" t="s">
        <v>1</v>
      </c>
      <c r="F873" s="153" t="s">
        <v>81</v>
      </c>
      <c r="H873" s="154">
        <v>1</v>
      </c>
      <c r="I873" s="155"/>
      <c r="L873" s="151"/>
      <c r="M873" s="156"/>
      <c r="T873" s="157"/>
      <c r="AT873" s="152" t="s">
        <v>247</v>
      </c>
      <c r="AU873" s="152" t="s">
        <v>83</v>
      </c>
      <c r="AV873" s="12" t="s">
        <v>83</v>
      </c>
      <c r="AW873" s="12" t="s">
        <v>30</v>
      </c>
      <c r="AX873" s="12" t="s">
        <v>73</v>
      </c>
      <c r="AY873" s="152" t="s">
        <v>236</v>
      </c>
    </row>
    <row r="874" spans="2:65" s="14" customFormat="1" ht="11.25">
      <c r="B874" s="167"/>
      <c r="D874" s="147" t="s">
        <v>247</v>
      </c>
      <c r="E874" s="168" t="s">
        <v>1</v>
      </c>
      <c r="F874" s="169" t="s">
        <v>2103</v>
      </c>
      <c r="H874" s="168" t="s">
        <v>1</v>
      </c>
      <c r="I874" s="170"/>
      <c r="L874" s="167"/>
      <c r="M874" s="171"/>
      <c r="T874" s="172"/>
      <c r="AT874" s="168" t="s">
        <v>247</v>
      </c>
      <c r="AU874" s="168" t="s">
        <v>83</v>
      </c>
      <c r="AV874" s="14" t="s">
        <v>81</v>
      </c>
      <c r="AW874" s="14" t="s">
        <v>30</v>
      </c>
      <c r="AX874" s="14" t="s">
        <v>73</v>
      </c>
      <c r="AY874" s="168" t="s">
        <v>236</v>
      </c>
    </row>
    <row r="875" spans="2:65" s="12" customFormat="1" ht="11.25">
      <c r="B875" s="151"/>
      <c r="D875" s="147" t="s">
        <v>247</v>
      </c>
      <c r="E875" s="152" t="s">
        <v>1</v>
      </c>
      <c r="F875" s="153" t="s">
        <v>81</v>
      </c>
      <c r="H875" s="154">
        <v>1</v>
      </c>
      <c r="I875" s="155"/>
      <c r="L875" s="151"/>
      <c r="M875" s="156"/>
      <c r="T875" s="157"/>
      <c r="AT875" s="152" t="s">
        <v>247</v>
      </c>
      <c r="AU875" s="152" t="s">
        <v>83</v>
      </c>
      <c r="AV875" s="12" t="s">
        <v>83</v>
      </c>
      <c r="AW875" s="12" t="s">
        <v>30</v>
      </c>
      <c r="AX875" s="12" t="s">
        <v>73</v>
      </c>
      <c r="AY875" s="152" t="s">
        <v>236</v>
      </c>
    </row>
    <row r="876" spans="2:65" s="14" customFormat="1" ht="11.25">
      <c r="B876" s="167"/>
      <c r="D876" s="147" t="s">
        <v>247</v>
      </c>
      <c r="E876" s="168" t="s">
        <v>1</v>
      </c>
      <c r="F876" s="169" t="s">
        <v>2104</v>
      </c>
      <c r="H876" s="168" t="s">
        <v>1</v>
      </c>
      <c r="I876" s="170"/>
      <c r="L876" s="167"/>
      <c r="M876" s="171"/>
      <c r="T876" s="172"/>
      <c r="AT876" s="168" t="s">
        <v>247</v>
      </c>
      <c r="AU876" s="168" t="s">
        <v>83</v>
      </c>
      <c r="AV876" s="14" t="s">
        <v>81</v>
      </c>
      <c r="AW876" s="14" t="s">
        <v>30</v>
      </c>
      <c r="AX876" s="14" t="s">
        <v>73</v>
      </c>
      <c r="AY876" s="168" t="s">
        <v>236</v>
      </c>
    </row>
    <row r="877" spans="2:65" s="12" customFormat="1" ht="11.25">
      <c r="B877" s="151"/>
      <c r="D877" s="147" t="s">
        <v>247</v>
      </c>
      <c r="E877" s="152" t="s">
        <v>1</v>
      </c>
      <c r="F877" s="153" t="s">
        <v>81</v>
      </c>
      <c r="H877" s="154">
        <v>1</v>
      </c>
      <c r="I877" s="155"/>
      <c r="L877" s="151"/>
      <c r="M877" s="156"/>
      <c r="T877" s="157"/>
      <c r="AT877" s="152" t="s">
        <v>247</v>
      </c>
      <c r="AU877" s="152" t="s">
        <v>83</v>
      </c>
      <c r="AV877" s="12" t="s">
        <v>83</v>
      </c>
      <c r="AW877" s="12" t="s">
        <v>30</v>
      </c>
      <c r="AX877" s="12" t="s">
        <v>73</v>
      </c>
      <c r="AY877" s="152" t="s">
        <v>236</v>
      </c>
    </row>
    <row r="878" spans="2:65" s="14" customFormat="1" ht="11.25">
      <c r="B878" s="167"/>
      <c r="D878" s="147" t="s">
        <v>247</v>
      </c>
      <c r="E878" s="168" t="s">
        <v>1</v>
      </c>
      <c r="F878" s="169" t="s">
        <v>2105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2" customFormat="1" ht="11.25">
      <c r="B879" s="151"/>
      <c r="D879" s="147" t="s">
        <v>247</v>
      </c>
      <c r="E879" s="152" t="s">
        <v>1</v>
      </c>
      <c r="F879" s="153" t="s">
        <v>81</v>
      </c>
      <c r="H879" s="154">
        <v>1</v>
      </c>
      <c r="I879" s="155"/>
      <c r="L879" s="151"/>
      <c r="M879" s="156"/>
      <c r="T879" s="157"/>
      <c r="AT879" s="152" t="s">
        <v>247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236</v>
      </c>
    </row>
    <row r="880" spans="2:65" s="14" customFormat="1" ht="11.25">
      <c r="B880" s="167"/>
      <c r="D880" s="147" t="s">
        <v>247</v>
      </c>
      <c r="E880" s="168" t="s">
        <v>1</v>
      </c>
      <c r="F880" s="169" t="s">
        <v>2106</v>
      </c>
      <c r="H880" s="168" t="s">
        <v>1</v>
      </c>
      <c r="I880" s="170"/>
      <c r="L880" s="167"/>
      <c r="M880" s="171"/>
      <c r="T880" s="172"/>
      <c r="AT880" s="168" t="s">
        <v>247</v>
      </c>
      <c r="AU880" s="168" t="s">
        <v>83</v>
      </c>
      <c r="AV880" s="14" t="s">
        <v>81</v>
      </c>
      <c r="AW880" s="14" t="s">
        <v>30</v>
      </c>
      <c r="AX880" s="14" t="s">
        <v>73</v>
      </c>
      <c r="AY880" s="168" t="s">
        <v>236</v>
      </c>
    </row>
    <row r="881" spans="2:65" s="12" customFormat="1" ht="11.25">
      <c r="B881" s="151"/>
      <c r="D881" s="147" t="s">
        <v>247</v>
      </c>
      <c r="E881" s="152" t="s">
        <v>1</v>
      </c>
      <c r="F881" s="153" t="s">
        <v>83</v>
      </c>
      <c r="H881" s="154">
        <v>2</v>
      </c>
      <c r="I881" s="155"/>
      <c r="L881" s="151"/>
      <c r="M881" s="156"/>
      <c r="T881" s="157"/>
      <c r="AT881" s="152" t="s">
        <v>247</v>
      </c>
      <c r="AU881" s="152" t="s">
        <v>83</v>
      </c>
      <c r="AV881" s="12" t="s">
        <v>83</v>
      </c>
      <c r="AW881" s="12" t="s">
        <v>30</v>
      </c>
      <c r="AX881" s="12" t="s">
        <v>73</v>
      </c>
      <c r="AY881" s="152" t="s">
        <v>236</v>
      </c>
    </row>
    <row r="882" spans="2:65" s="15" customFormat="1" ht="11.25">
      <c r="B882" s="173"/>
      <c r="D882" s="147" t="s">
        <v>247</v>
      </c>
      <c r="E882" s="174" t="s">
        <v>1</v>
      </c>
      <c r="F882" s="175" t="s">
        <v>344</v>
      </c>
      <c r="H882" s="176">
        <v>6</v>
      </c>
      <c r="I882" s="177"/>
      <c r="L882" s="173"/>
      <c r="M882" s="178"/>
      <c r="T882" s="179"/>
      <c r="AT882" s="174" t="s">
        <v>247</v>
      </c>
      <c r="AU882" s="174" t="s">
        <v>83</v>
      </c>
      <c r="AV882" s="15" t="s">
        <v>258</v>
      </c>
      <c r="AW882" s="15" t="s">
        <v>30</v>
      </c>
      <c r="AX882" s="15" t="s">
        <v>81</v>
      </c>
      <c r="AY882" s="174" t="s">
        <v>236</v>
      </c>
    </row>
    <row r="883" spans="2:65" s="1" customFormat="1" ht="16.5" customHeight="1">
      <c r="B883" s="133"/>
      <c r="C883" s="180" t="s">
        <v>1416</v>
      </c>
      <c r="D883" s="180" t="s">
        <v>333</v>
      </c>
      <c r="E883" s="181" t="s">
        <v>2394</v>
      </c>
      <c r="F883" s="182" t="s">
        <v>2395</v>
      </c>
      <c r="G883" s="183" t="s">
        <v>340</v>
      </c>
      <c r="H883" s="184">
        <v>2</v>
      </c>
      <c r="I883" s="185"/>
      <c r="J883" s="186">
        <f>ROUND(I883*H883,2)</f>
        <v>0</v>
      </c>
      <c r="K883" s="182" t="s">
        <v>1994</v>
      </c>
      <c r="L883" s="187"/>
      <c r="M883" s="188" t="s">
        <v>1</v>
      </c>
      <c r="N883" s="189" t="s">
        <v>38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348</v>
      </c>
      <c r="AT883" s="145" t="s">
        <v>333</v>
      </c>
      <c r="AU883" s="145" t="s">
        <v>83</v>
      </c>
      <c r="AY883" s="18" t="s">
        <v>236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81</v>
      </c>
      <c r="BK883" s="146">
        <f>ROUND(I883*H883,2)</f>
        <v>0</v>
      </c>
      <c r="BL883" s="18" t="s">
        <v>341</v>
      </c>
      <c r="BM883" s="145" t="s">
        <v>2396</v>
      </c>
    </row>
    <row r="884" spans="2:65" s="1" customFormat="1" ht="11.25">
      <c r="B884" s="33"/>
      <c r="D884" s="147" t="s">
        <v>246</v>
      </c>
      <c r="F884" s="148" t="s">
        <v>2395</v>
      </c>
      <c r="I884" s="149"/>
      <c r="L884" s="33"/>
      <c r="M884" s="150"/>
      <c r="T884" s="57"/>
      <c r="AT884" s="18" t="s">
        <v>246</v>
      </c>
      <c r="AU884" s="18" t="s">
        <v>83</v>
      </c>
    </row>
    <row r="885" spans="2:65" s="14" customFormat="1" ht="11.25">
      <c r="B885" s="167"/>
      <c r="D885" s="147" t="s">
        <v>247</v>
      </c>
      <c r="E885" s="168" t="s">
        <v>1</v>
      </c>
      <c r="F885" s="169" t="s">
        <v>2018</v>
      </c>
      <c r="H885" s="168" t="s">
        <v>1</v>
      </c>
      <c r="I885" s="170"/>
      <c r="L885" s="167"/>
      <c r="M885" s="171"/>
      <c r="T885" s="172"/>
      <c r="AT885" s="168" t="s">
        <v>247</v>
      </c>
      <c r="AU885" s="168" t="s">
        <v>83</v>
      </c>
      <c r="AV885" s="14" t="s">
        <v>81</v>
      </c>
      <c r="AW885" s="14" t="s">
        <v>30</v>
      </c>
      <c r="AX885" s="14" t="s">
        <v>73</v>
      </c>
      <c r="AY885" s="168" t="s">
        <v>236</v>
      </c>
    </row>
    <row r="886" spans="2:65" s="14" customFormat="1" ht="11.25">
      <c r="B886" s="167"/>
      <c r="D886" s="147" t="s">
        <v>247</v>
      </c>
      <c r="E886" s="168" t="s">
        <v>1</v>
      </c>
      <c r="F886" s="169" t="s">
        <v>2102</v>
      </c>
      <c r="H886" s="168" t="s">
        <v>1</v>
      </c>
      <c r="I886" s="170"/>
      <c r="L886" s="167"/>
      <c r="M886" s="171"/>
      <c r="T886" s="172"/>
      <c r="AT886" s="168" t="s">
        <v>247</v>
      </c>
      <c r="AU886" s="168" t="s">
        <v>83</v>
      </c>
      <c r="AV886" s="14" t="s">
        <v>81</v>
      </c>
      <c r="AW886" s="14" t="s">
        <v>30</v>
      </c>
      <c r="AX886" s="14" t="s">
        <v>73</v>
      </c>
      <c r="AY886" s="168" t="s">
        <v>236</v>
      </c>
    </row>
    <row r="887" spans="2:65" s="12" customFormat="1" ht="11.25">
      <c r="B887" s="151"/>
      <c r="D887" s="147" t="s">
        <v>247</v>
      </c>
      <c r="E887" s="152" t="s">
        <v>1</v>
      </c>
      <c r="F887" s="153" t="s">
        <v>81</v>
      </c>
      <c r="H887" s="154">
        <v>1</v>
      </c>
      <c r="I887" s="155"/>
      <c r="L887" s="151"/>
      <c r="M887" s="156"/>
      <c r="T887" s="157"/>
      <c r="AT887" s="152" t="s">
        <v>247</v>
      </c>
      <c r="AU887" s="152" t="s">
        <v>83</v>
      </c>
      <c r="AV887" s="12" t="s">
        <v>83</v>
      </c>
      <c r="AW887" s="12" t="s">
        <v>30</v>
      </c>
      <c r="AX887" s="12" t="s">
        <v>73</v>
      </c>
      <c r="AY887" s="152" t="s">
        <v>236</v>
      </c>
    </row>
    <row r="888" spans="2:65" s="14" customFormat="1" ht="11.25">
      <c r="B888" s="167"/>
      <c r="D888" s="147" t="s">
        <v>247</v>
      </c>
      <c r="E888" s="168" t="s">
        <v>1</v>
      </c>
      <c r="F888" s="169" t="s">
        <v>2103</v>
      </c>
      <c r="H888" s="168" t="s">
        <v>1</v>
      </c>
      <c r="I888" s="170"/>
      <c r="L888" s="167"/>
      <c r="M888" s="171"/>
      <c r="T888" s="172"/>
      <c r="AT888" s="168" t="s">
        <v>247</v>
      </c>
      <c r="AU888" s="168" t="s">
        <v>83</v>
      </c>
      <c r="AV888" s="14" t="s">
        <v>81</v>
      </c>
      <c r="AW888" s="14" t="s">
        <v>30</v>
      </c>
      <c r="AX888" s="14" t="s">
        <v>73</v>
      </c>
      <c r="AY888" s="168" t="s">
        <v>236</v>
      </c>
    </row>
    <row r="889" spans="2:65" s="12" customFormat="1" ht="11.25">
      <c r="B889" s="151"/>
      <c r="D889" s="147" t="s">
        <v>247</v>
      </c>
      <c r="E889" s="152" t="s">
        <v>1</v>
      </c>
      <c r="F889" s="153" t="s">
        <v>81</v>
      </c>
      <c r="H889" s="154">
        <v>1</v>
      </c>
      <c r="I889" s="155"/>
      <c r="L889" s="151"/>
      <c r="M889" s="156"/>
      <c r="T889" s="157"/>
      <c r="AT889" s="152" t="s">
        <v>247</v>
      </c>
      <c r="AU889" s="152" t="s">
        <v>83</v>
      </c>
      <c r="AV889" s="12" t="s">
        <v>83</v>
      </c>
      <c r="AW889" s="12" t="s">
        <v>30</v>
      </c>
      <c r="AX889" s="12" t="s">
        <v>73</v>
      </c>
      <c r="AY889" s="152" t="s">
        <v>236</v>
      </c>
    </row>
    <row r="890" spans="2:65" s="15" customFormat="1" ht="11.25">
      <c r="B890" s="173"/>
      <c r="D890" s="147" t="s">
        <v>247</v>
      </c>
      <c r="E890" s="174" t="s">
        <v>1</v>
      </c>
      <c r="F890" s="175" t="s">
        <v>344</v>
      </c>
      <c r="H890" s="176">
        <v>2</v>
      </c>
      <c r="I890" s="177"/>
      <c r="L890" s="173"/>
      <c r="M890" s="178"/>
      <c r="T890" s="179"/>
      <c r="AT890" s="174" t="s">
        <v>247</v>
      </c>
      <c r="AU890" s="174" t="s">
        <v>83</v>
      </c>
      <c r="AV890" s="15" t="s">
        <v>258</v>
      </c>
      <c r="AW890" s="15" t="s">
        <v>30</v>
      </c>
      <c r="AX890" s="15" t="s">
        <v>81</v>
      </c>
      <c r="AY890" s="174" t="s">
        <v>236</v>
      </c>
    </row>
    <row r="891" spans="2:65" s="1" customFormat="1" ht="16.5" customHeight="1">
      <c r="B891" s="133"/>
      <c r="C891" s="180" t="s">
        <v>2195</v>
      </c>
      <c r="D891" s="180" t="s">
        <v>333</v>
      </c>
      <c r="E891" s="181" t="s">
        <v>2397</v>
      </c>
      <c r="F891" s="182" t="s">
        <v>2398</v>
      </c>
      <c r="G891" s="183" t="s">
        <v>340</v>
      </c>
      <c r="H891" s="184">
        <v>2</v>
      </c>
      <c r="I891" s="185"/>
      <c r="J891" s="186">
        <f>ROUND(I891*H891,2)</f>
        <v>0</v>
      </c>
      <c r="K891" s="182" t="s">
        <v>1994</v>
      </c>
      <c r="L891" s="187"/>
      <c r="M891" s="188" t="s">
        <v>1</v>
      </c>
      <c r="N891" s="189" t="s">
        <v>38</v>
      </c>
      <c r="P891" s="143">
        <f>O891*H891</f>
        <v>0</v>
      </c>
      <c r="Q891" s="143">
        <v>0</v>
      </c>
      <c r="R891" s="143">
        <f>Q891*H891</f>
        <v>0</v>
      </c>
      <c r="S891" s="143">
        <v>0</v>
      </c>
      <c r="T891" s="144">
        <f>S891*H891</f>
        <v>0</v>
      </c>
      <c r="AR891" s="145" t="s">
        <v>348</v>
      </c>
      <c r="AT891" s="145" t="s">
        <v>333</v>
      </c>
      <c r="AU891" s="145" t="s">
        <v>83</v>
      </c>
      <c r="AY891" s="18" t="s">
        <v>236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81</v>
      </c>
      <c r="BK891" s="146">
        <f>ROUND(I891*H891,2)</f>
        <v>0</v>
      </c>
      <c r="BL891" s="18" t="s">
        <v>341</v>
      </c>
      <c r="BM891" s="145" t="s">
        <v>2399</v>
      </c>
    </row>
    <row r="892" spans="2:65" s="1" customFormat="1" ht="11.25">
      <c r="B892" s="33"/>
      <c r="D892" s="147" t="s">
        <v>246</v>
      </c>
      <c r="F892" s="148" t="s">
        <v>2398</v>
      </c>
      <c r="I892" s="149"/>
      <c r="L892" s="33"/>
      <c r="M892" s="150"/>
      <c r="T892" s="57"/>
      <c r="AT892" s="18" t="s">
        <v>246</v>
      </c>
      <c r="AU892" s="18" t="s">
        <v>83</v>
      </c>
    </row>
    <row r="893" spans="2:65" s="14" customFormat="1" ht="11.25">
      <c r="B893" s="167"/>
      <c r="D893" s="147" t="s">
        <v>247</v>
      </c>
      <c r="E893" s="168" t="s">
        <v>1</v>
      </c>
      <c r="F893" s="169" t="s">
        <v>2018</v>
      </c>
      <c r="H893" s="168" t="s">
        <v>1</v>
      </c>
      <c r="I893" s="170"/>
      <c r="L893" s="167"/>
      <c r="M893" s="171"/>
      <c r="T893" s="172"/>
      <c r="AT893" s="168" t="s">
        <v>247</v>
      </c>
      <c r="AU893" s="168" t="s">
        <v>83</v>
      </c>
      <c r="AV893" s="14" t="s">
        <v>81</v>
      </c>
      <c r="AW893" s="14" t="s">
        <v>30</v>
      </c>
      <c r="AX893" s="14" t="s">
        <v>73</v>
      </c>
      <c r="AY893" s="168" t="s">
        <v>236</v>
      </c>
    </row>
    <row r="894" spans="2:65" s="14" customFormat="1" ht="11.25">
      <c r="B894" s="167"/>
      <c r="D894" s="147" t="s">
        <v>247</v>
      </c>
      <c r="E894" s="168" t="s">
        <v>1</v>
      </c>
      <c r="F894" s="169" t="s">
        <v>2106</v>
      </c>
      <c r="H894" s="168" t="s">
        <v>1</v>
      </c>
      <c r="I894" s="170"/>
      <c r="L894" s="167"/>
      <c r="M894" s="171"/>
      <c r="T894" s="172"/>
      <c r="AT894" s="168" t="s">
        <v>247</v>
      </c>
      <c r="AU894" s="168" t="s">
        <v>83</v>
      </c>
      <c r="AV894" s="14" t="s">
        <v>81</v>
      </c>
      <c r="AW894" s="14" t="s">
        <v>30</v>
      </c>
      <c r="AX894" s="14" t="s">
        <v>73</v>
      </c>
      <c r="AY894" s="168" t="s">
        <v>236</v>
      </c>
    </row>
    <row r="895" spans="2:65" s="12" customFormat="1" ht="11.25">
      <c r="B895" s="151"/>
      <c r="D895" s="147" t="s">
        <v>247</v>
      </c>
      <c r="E895" s="152" t="s">
        <v>1</v>
      </c>
      <c r="F895" s="153" t="s">
        <v>83</v>
      </c>
      <c r="H895" s="154">
        <v>2</v>
      </c>
      <c r="I895" s="155"/>
      <c r="L895" s="151"/>
      <c r="M895" s="156"/>
      <c r="T895" s="157"/>
      <c r="AT895" s="152" t="s">
        <v>247</v>
      </c>
      <c r="AU895" s="152" t="s">
        <v>83</v>
      </c>
      <c r="AV895" s="12" t="s">
        <v>83</v>
      </c>
      <c r="AW895" s="12" t="s">
        <v>30</v>
      </c>
      <c r="AX895" s="12" t="s">
        <v>73</v>
      </c>
      <c r="AY895" s="152" t="s">
        <v>236</v>
      </c>
    </row>
    <row r="896" spans="2:65" s="15" customFormat="1" ht="11.25">
      <c r="B896" s="173"/>
      <c r="D896" s="147" t="s">
        <v>247</v>
      </c>
      <c r="E896" s="174" t="s">
        <v>1</v>
      </c>
      <c r="F896" s="175" t="s">
        <v>344</v>
      </c>
      <c r="H896" s="176">
        <v>2</v>
      </c>
      <c r="I896" s="177"/>
      <c r="L896" s="173"/>
      <c r="M896" s="178"/>
      <c r="T896" s="179"/>
      <c r="AT896" s="174" t="s">
        <v>247</v>
      </c>
      <c r="AU896" s="174" t="s">
        <v>83</v>
      </c>
      <c r="AV896" s="15" t="s">
        <v>258</v>
      </c>
      <c r="AW896" s="15" t="s">
        <v>30</v>
      </c>
      <c r="AX896" s="15" t="s">
        <v>81</v>
      </c>
      <c r="AY896" s="174" t="s">
        <v>236</v>
      </c>
    </row>
    <row r="897" spans="2:65" s="1" customFormat="1" ht="44.25" customHeight="1">
      <c r="B897" s="133"/>
      <c r="C897" s="134" t="s">
        <v>2400</v>
      </c>
      <c r="D897" s="134" t="s">
        <v>239</v>
      </c>
      <c r="E897" s="135" t="s">
        <v>2004</v>
      </c>
      <c r="F897" s="136" t="s">
        <v>2005</v>
      </c>
      <c r="G897" s="137" t="s">
        <v>340</v>
      </c>
      <c r="H897" s="138">
        <v>7</v>
      </c>
      <c r="I897" s="139"/>
      <c r="J897" s="140">
        <f>ROUND(I897*H897,2)</f>
        <v>0</v>
      </c>
      <c r="K897" s="136" t="s">
        <v>243</v>
      </c>
      <c r="L897" s="33"/>
      <c r="M897" s="141" t="s">
        <v>1</v>
      </c>
      <c r="N897" s="142" t="s">
        <v>38</v>
      </c>
      <c r="P897" s="143">
        <f>O897*H897</f>
        <v>0</v>
      </c>
      <c r="Q897" s="143">
        <v>0</v>
      </c>
      <c r="R897" s="143">
        <f>Q897*H897</f>
        <v>0</v>
      </c>
      <c r="S897" s="143">
        <v>0</v>
      </c>
      <c r="T897" s="144">
        <f>S897*H897</f>
        <v>0</v>
      </c>
      <c r="AR897" s="145" t="s">
        <v>341</v>
      </c>
      <c r="AT897" s="145" t="s">
        <v>239</v>
      </c>
      <c r="AU897" s="145" t="s">
        <v>83</v>
      </c>
      <c r="AY897" s="18" t="s">
        <v>236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81</v>
      </c>
      <c r="BK897" s="146">
        <f>ROUND(I897*H897,2)</f>
        <v>0</v>
      </c>
      <c r="BL897" s="18" t="s">
        <v>341</v>
      </c>
      <c r="BM897" s="145" t="s">
        <v>2401</v>
      </c>
    </row>
    <row r="898" spans="2:65" s="1" customFormat="1" ht="29.25">
      <c r="B898" s="33"/>
      <c r="D898" s="147" t="s">
        <v>246</v>
      </c>
      <c r="F898" s="148" t="s">
        <v>2005</v>
      </c>
      <c r="I898" s="149"/>
      <c r="L898" s="33"/>
      <c r="M898" s="150"/>
      <c r="T898" s="57"/>
      <c r="AT898" s="18" t="s">
        <v>246</v>
      </c>
      <c r="AU898" s="18" t="s">
        <v>83</v>
      </c>
    </row>
    <row r="899" spans="2:65" s="14" customFormat="1" ht="11.25">
      <c r="B899" s="167"/>
      <c r="D899" s="147" t="s">
        <v>247</v>
      </c>
      <c r="E899" s="168" t="s">
        <v>1</v>
      </c>
      <c r="F899" s="169" t="s">
        <v>1983</v>
      </c>
      <c r="H899" s="168" t="s">
        <v>1</v>
      </c>
      <c r="I899" s="170"/>
      <c r="L899" s="167"/>
      <c r="M899" s="171"/>
      <c r="T899" s="172"/>
      <c r="AT899" s="168" t="s">
        <v>247</v>
      </c>
      <c r="AU899" s="168" t="s">
        <v>83</v>
      </c>
      <c r="AV899" s="14" t="s">
        <v>81</v>
      </c>
      <c r="AW899" s="14" t="s">
        <v>30</v>
      </c>
      <c r="AX899" s="14" t="s">
        <v>73</v>
      </c>
      <c r="AY899" s="168" t="s">
        <v>236</v>
      </c>
    </row>
    <row r="900" spans="2:65" s="14" customFormat="1" ht="11.25">
      <c r="B900" s="167"/>
      <c r="D900" s="147" t="s">
        <v>247</v>
      </c>
      <c r="E900" s="168" t="s">
        <v>1</v>
      </c>
      <c r="F900" s="169" t="s">
        <v>1999</v>
      </c>
      <c r="H900" s="168" t="s">
        <v>1</v>
      </c>
      <c r="I900" s="170"/>
      <c r="L900" s="167"/>
      <c r="M900" s="171"/>
      <c r="T900" s="172"/>
      <c r="AT900" s="168" t="s">
        <v>247</v>
      </c>
      <c r="AU900" s="168" t="s">
        <v>83</v>
      </c>
      <c r="AV900" s="14" t="s">
        <v>81</v>
      </c>
      <c r="AW900" s="14" t="s">
        <v>30</v>
      </c>
      <c r="AX900" s="14" t="s">
        <v>73</v>
      </c>
      <c r="AY900" s="168" t="s">
        <v>236</v>
      </c>
    </row>
    <row r="901" spans="2:65" s="14" customFormat="1" ht="11.25">
      <c r="B901" s="167"/>
      <c r="D901" s="147" t="s">
        <v>247</v>
      </c>
      <c r="E901" s="168" t="s">
        <v>1</v>
      </c>
      <c r="F901" s="169" t="s">
        <v>2006</v>
      </c>
      <c r="H901" s="168" t="s">
        <v>1</v>
      </c>
      <c r="I901" s="170"/>
      <c r="L901" s="167"/>
      <c r="M901" s="171"/>
      <c r="T901" s="172"/>
      <c r="AT901" s="168" t="s">
        <v>247</v>
      </c>
      <c r="AU901" s="168" t="s">
        <v>83</v>
      </c>
      <c r="AV901" s="14" t="s">
        <v>81</v>
      </c>
      <c r="AW901" s="14" t="s">
        <v>30</v>
      </c>
      <c r="AX901" s="14" t="s">
        <v>73</v>
      </c>
      <c r="AY901" s="168" t="s">
        <v>236</v>
      </c>
    </row>
    <row r="902" spans="2:65" s="12" customFormat="1" ht="11.25">
      <c r="B902" s="151"/>
      <c r="D902" s="147" t="s">
        <v>247</v>
      </c>
      <c r="E902" s="152" t="s">
        <v>1</v>
      </c>
      <c r="F902" s="153" t="s">
        <v>269</v>
      </c>
      <c r="H902" s="154">
        <v>7</v>
      </c>
      <c r="I902" s="155"/>
      <c r="L902" s="151"/>
      <c r="M902" s="156"/>
      <c r="T902" s="157"/>
      <c r="AT902" s="152" t="s">
        <v>247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236</v>
      </c>
    </row>
    <row r="903" spans="2:65" s="15" customFormat="1" ht="11.25">
      <c r="B903" s="173"/>
      <c r="D903" s="147" t="s">
        <v>247</v>
      </c>
      <c r="E903" s="174" t="s">
        <v>1</v>
      </c>
      <c r="F903" s="175" t="s">
        <v>344</v>
      </c>
      <c r="H903" s="176">
        <v>7</v>
      </c>
      <c r="I903" s="177"/>
      <c r="L903" s="173"/>
      <c r="M903" s="178"/>
      <c r="T903" s="179"/>
      <c r="AT903" s="174" t="s">
        <v>247</v>
      </c>
      <c r="AU903" s="174" t="s">
        <v>83</v>
      </c>
      <c r="AV903" s="15" t="s">
        <v>258</v>
      </c>
      <c r="AW903" s="15" t="s">
        <v>30</v>
      </c>
      <c r="AX903" s="15" t="s">
        <v>81</v>
      </c>
      <c r="AY903" s="174" t="s">
        <v>236</v>
      </c>
    </row>
    <row r="904" spans="2:65" s="1" customFormat="1" ht="24.2" customHeight="1">
      <c r="B904" s="133"/>
      <c r="C904" s="134" t="s">
        <v>2199</v>
      </c>
      <c r="D904" s="134" t="s">
        <v>239</v>
      </c>
      <c r="E904" s="135" t="s">
        <v>2007</v>
      </c>
      <c r="F904" s="136" t="s">
        <v>2008</v>
      </c>
      <c r="G904" s="137" t="s">
        <v>340</v>
      </c>
      <c r="H904" s="138">
        <v>7</v>
      </c>
      <c r="I904" s="139"/>
      <c r="J904" s="140">
        <f>ROUND(I904*H904,2)</f>
        <v>0</v>
      </c>
      <c r="K904" s="136" t="s">
        <v>243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341</v>
      </c>
      <c r="AT904" s="145" t="s">
        <v>239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341</v>
      </c>
      <c r="BM904" s="145" t="s">
        <v>2402</v>
      </c>
    </row>
    <row r="905" spans="2:65" s="1" customFormat="1" ht="19.5">
      <c r="B905" s="33"/>
      <c r="D905" s="147" t="s">
        <v>246</v>
      </c>
      <c r="F905" s="148" t="s">
        <v>2008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4" customFormat="1" ht="11.25">
      <c r="B906" s="167"/>
      <c r="D906" s="147" t="s">
        <v>247</v>
      </c>
      <c r="E906" s="168" t="s">
        <v>1</v>
      </c>
      <c r="F906" s="169" t="s">
        <v>1983</v>
      </c>
      <c r="H906" s="168" t="s">
        <v>1</v>
      </c>
      <c r="I906" s="170"/>
      <c r="L906" s="167"/>
      <c r="M906" s="171"/>
      <c r="T906" s="172"/>
      <c r="AT906" s="168" t="s">
        <v>247</v>
      </c>
      <c r="AU906" s="168" t="s">
        <v>83</v>
      </c>
      <c r="AV906" s="14" t="s">
        <v>81</v>
      </c>
      <c r="AW906" s="14" t="s">
        <v>30</v>
      </c>
      <c r="AX906" s="14" t="s">
        <v>73</v>
      </c>
      <c r="AY906" s="168" t="s">
        <v>236</v>
      </c>
    </row>
    <row r="907" spans="2:65" s="14" customFormat="1" ht="11.25">
      <c r="B907" s="167"/>
      <c r="D907" s="147" t="s">
        <v>247</v>
      </c>
      <c r="E907" s="168" t="s">
        <v>1</v>
      </c>
      <c r="F907" s="169" t="s">
        <v>1999</v>
      </c>
      <c r="H907" s="168" t="s">
        <v>1</v>
      </c>
      <c r="I907" s="170"/>
      <c r="L907" s="167"/>
      <c r="M907" s="171"/>
      <c r="T907" s="172"/>
      <c r="AT907" s="168" t="s">
        <v>247</v>
      </c>
      <c r="AU907" s="168" t="s">
        <v>83</v>
      </c>
      <c r="AV907" s="14" t="s">
        <v>81</v>
      </c>
      <c r="AW907" s="14" t="s">
        <v>30</v>
      </c>
      <c r="AX907" s="14" t="s">
        <v>73</v>
      </c>
      <c r="AY907" s="168" t="s">
        <v>236</v>
      </c>
    </row>
    <row r="908" spans="2:65" s="14" customFormat="1" ht="11.25">
      <c r="B908" s="167"/>
      <c r="D908" s="147" t="s">
        <v>247</v>
      </c>
      <c r="E908" s="168" t="s">
        <v>1</v>
      </c>
      <c r="F908" s="169" t="s">
        <v>2006</v>
      </c>
      <c r="H908" s="168" t="s">
        <v>1</v>
      </c>
      <c r="I908" s="170"/>
      <c r="L908" s="167"/>
      <c r="M908" s="171"/>
      <c r="T908" s="172"/>
      <c r="AT908" s="168" t="s">
        <v>247</v>
      </c>
      <c r="AU908" s="168" t="s">
        <v>83</v>
      </c>
      <c r="AV908" s="14" t="s">
        <v>81</v>
      </c>
      <c r="AW908" s="14" t="s">
        <v>30</v>
      </c>
      <c r="AX908" s="14" t="s">
        <v>73</v>
      </c>
      <c r="AY908" s="168" t="s">
        <v>236</v>
      </c>
    </row>
    <row r="909" spans="2:65" s="12" customFormat="1" ht="11.25">
      <c r="B909" s="151"/>
      <c r="D909" s="147" t="s">
        <v>247</v>
      </c>
      <c r="E909" s="152" t="s">
        <v>1</v>
      </c>
      <c r="F909" s="153" t="s">
        <v>269</v>
      </c>
      <c r="H909" s="154">
        <v>7</v>
      </c>
      <c r="I909" s="155"/>
      <c r="L909" s="151"/>
      <c r="M909" s="156"/>
      <c r="T909" s="157"/>
      <c r="AT909" s="152" t="s">
        <v>247</v>
      </c>
      <c r="AU909" s="152" t="s">
        <v>83</v>
      </c>
      <c r="AV909" s="12" t="s">
        <v>83</v>
      </c>
      <c r="AW909" s="12" t="s">
        <v>30</v>
      </c>
      <c r="AX909" s="12" t="s">
        <v>73</v>
      </c>
      <c r="AY909" s="152" t="s">
        <v>236</v>
      </c>
    </row>
    <row r="910" spans="2:65" s="15" customFormat="1" ht="11.25">
      <c r="B910" s="173"/>
      <c r="D910" s="147" t="s">
        <v>247</v>
      </c>
      <c r="E910" s="174" t="s">
        <v>1</v>
      </c>
      <c r="F910" s="175" t="s">
        <v>344</v>
      </c>
      <c r="H910" s="176">
        <v>7</v>
      </c>
      <c r="I910" s="177"/>
      <c r="L910" s="173"/>
      <c r="M910" s="178"/>
      <c r="T910" s="179"/>
      <c r="AT910" s="174" t="s">
        <v>247</v>
      </c>
      <c r="AU910" s="174" t="s">
        <v>83</v>
      </c>
      <c r="AV910" s="15" t="s">
        <v>258</v>
      </c>
      <c r="AW910" s="15" t="s">
        <v>30</v>
      </c>
      <c r="AX910" s="15" t="s">
        <v>81</v>
      </c>
      <c r="AY910" s="174" t="s">
        <v>236</v>
      </c>
    </row>
    <row r="911" spans="2:65" s="1" customFormat="1" ht="21.75" customHeight="1">
      <c r="B911" s="133"/>
      <c r="C911" s="180" t="s">
        <v>2403</v>
      </c>
      <c r="D911" s="180" t="s">
        <v>333</v>
      </c>
      <c r="E911" s="181" t="s">
        <v>2009</v>
      </c>
      <c r="F911" s="182" t="s">
        <v>2010</v>
      </c>
      <c r="G911" s="183" t="s">
        <v>340</v>
      </c>
      <c r="H911" s="184">
        <v>7</v>
      </c>
      <c r="I911" s="185"/>
      <c r="J911" s="186">
        <f>ROUND(I911*H911,2)</f>
        <v>0</v>
      </c>
      <c r="K911" s="182" t="s">
        <v>1994</v>
      </c>
      <c r="L911" s="187"/>
      <c r="M911" s="188" t="s">
        <v>1</v>
      </c>
      <c r="N911" s="189" t="s">
        <v>38</v>
      </c>
      <c r="P911" s="143">
        <f>O911*H911</f>
        <v>0</v>
      </c>
      <c r="Q911" s="143">
        <v>0</v>
      </c>
      <c r="R911" s="143">
        <f>Q911*H911</f>
        <v>0</v>
      </c>
      <c r="S911" s="143">
        <v>0</v>
      </c>
      <c r="T911" s="144">
        <f>S911*H911</f>
        <v>0</v>
      </c>
      <c r="AR911" s="145" t="s">
        <v>348</v>
      </c>
      <c r="AT911" s="145" t="s">
        <v>333</v>
      </c>
      <c r="AU911" s="145" t="s">
        <v>83</v>
      </c>
      <c r="AY911" s="18" t="s">
        <v>236</v>
      </c>
      <c r="BE911" s="146">
        <f>IF(N911="základní",J911,0)</f>
        <v>0</v>
      </c>
      <c r="BF911" s="146">
        <f>IF(N911="snížená",J911,0)</f>
        <v>0</v>
      </c>
      <c r="BG911" s="146">
        <f>IF(N911="zákl. přenesená",J911,0)</f>
        <v>0</v>
      </c>
      <c r="BH911" s="146">
        <f>IF(N911="sníž. přenesená",J911,0)</f>
        <v>0</v>
      </c>
      <c r="BI911" s="146">
        <f>IF(N911="nulová",J911,0)</f>
        <v>0</v>
      </c>
      <c r="BJ911" s="18" t="s">
        <v>81</v>
      </c>
      <c r="BK911" s="146">
        <f>ROUND(I911*H911,2)</f>
        <v>0</v>
      </c>
      <c r="BL911" s="18" t="s">
        <v>341</v>
      </c>
      <c r="BM911" s="145" t="s">
        <v>2404</v>
      </c>
    </row>
    <row r="912" spans="2:65" s="1" customFormat="1" ht="11.25">
      <c r="B912" s="33"/>
      <c r="D912" s="147" t="s">
        <v>246</v>
      </c>
      <c r="F912" s="148" t="s">
        <v>2010</v>
      </c>
      <c r="I912" s="149"/>
      <c r="L912" s="33"/>
      <c r="M912" s="150"/>
      <c r="T912" s="57"/>
      <c r="AT912" s="18" t="s">
        <v>246</v>
      </c>
      <c r="AU912" s="18" t="s">
        <v>83</v>
      </c>
    </row>
    <row r="913" spans="2:65" s="14" customFormat="1" ht="11.25">
      <c r="B913" s="167"/>
      <c r="D913" s="147" t="s">
        <v>247</v>
      </c>
      <c r="E913" s="168" t="s">
        <v>1</v>
      </c>
      <c r="F913" s="169" t="s">
        <v>1983</v>
      </c>
      <c r="H913" s="168" t="s">
        <v>1</v>
      </c>
      <c r="I913" s="170"/>
      <c r="L913" s="167"/>
      <c r="M913" s="171"/>
      <c r="T913" s="172"/>
      <c r="AT913" s="168" t="s">
        <v>247</v>
      </c>
      <c r="AU913" s="168" t="s">
        <v>83</v>
      </c>
      <c r="AV913" s="14" t="s">
        <v>81</v>
      </c>
      <c r="AW913" s="14" t="s">
        <v>30</v>
      </c>
      <c r="AX913" s="14" t="s">
        <v>73</v>
      </c>
      <c r="AY913" s="168" t="s">
        <v>236</v>
      </c>
    </row>
    <row r="914" spans="2:65" s="14" customFormat="1" ht="11.25">
      <c r="B914" s="167"/>
      <c r="D914" s="147" t="s">
        <v>247</v>
      </c>
      <c r="E914" s="168" t="s">
        <v>1</v>
      </c>
      <c r="F914" s="169" t="s">
        <v>1999</v>
      </c>
      <c r="H914" s="168" t="s">
        <v>1</v>
      </c>
      <c r="I914" s="170"/>
      <c r="L914" s="167"/>
      <c r="M914" s="171"/>
      <c r="T914" s="172"/>
      <c r="AT914" s="168" t="s">
        <v>247</v>
      </c>
      <c r="AU914" s="168" t="s">
        <v>83</v>
      </c>
      <c r="AV914" s="14" t="s">
        <v>81</v>
      </c>
      <c r="AW914" s="14" t="s">
        <v>30</v>
      </c>
      <c r="AX914" s="14" t="s">
        <v>73</v>
      </c>
      <c r="AY914" s="168" t="s">
        <v>236</v>
      </c>
    </row>
    <row r="915" spans="2:65" s="14" customFormat="1" ht="11.25">
      <c r="B915" s="167"/>
      <c r="D915" s="147" t="s">
        <v>247</v>
      </c>
      <c r="E915" s="168" t="s">
        <v>1</v>
      </c>
      <c r="F915" s="169" t="s">
        <v>2006</v>
      </c>
      <c r="H915" s="168" t="s">
        <v>1</v>
      </c>
      <c r="I915" s="170"/>
      <c r="L915" s="167"/>
      <c r="M915" s="171"/>
      <c r="T915" s="172"/>
      <c r="AT915" s="168" t="s">
        <v>247</v>
      </c>
      <c r="AU915" s="168" t="s">
        <v>83</v>
      </c>
      <c r="AV915" s="14" t="s">
        <v>81</v>
      </c>
      <c r="AW915" s="14" t="s">
        <v>30</v>
      </c>
      <c r="AX915" s="14" t="s">
        <v>73</v>
      </c>
      <c r="AY915" s="168" t="s">
        <v>236</v>
      </c>
    </row>
    <row r="916" spans="2:65" s="12" customFormat="1" ht="11.25">
      <c r="B916" s="151"/>
      <c r="D916" s="147" t="s">
        <v>247</v>
      </c>
      <c r="E916" s="152" t="s">
        <v>1</v>
      </c>
      <c r="F916" s="153" t="s">
        <v>269</v>
      </c>
      <c r="H916" s="154">
        <v>7</v>
      </c>
      <c r="I916" s="155"/>
      <c r="L916" s="151"/>
      <c r="M916" s="156"/>
      <c r="T916" s="157"/>
      <c r="AT916" s="152" t="s">
        <v>247</v>
      </c>
      <c r="AU916" s="152" t="s">
        <v>83</v>
      </c>
      <c r="AV916" s="12" t="s">
        <v>83</v>
      </c>
      <c r="AW916" s="12" t="s">
        <v>30</v>
      </c>
      <c r="AX916" s="12" t="s">
        <v>73</v>
      </c>
      <c r="AY916" s="152" t="s">
        <v>236</v>
      </c>
    </row>
    <row r="917" spans="2:65" s="15" customFormat="1" ht="11.25">
      <c r="B917" s="173"/>
      <c r="D917" s="147" t="s">
        <v>247</v>
      </c>
      <c r="E917" s="174" t="s">
        <v>1</v>
      </c>
      <c r="F917" s="175" t="s">
        <v>344</v>
      </c>
      <c r="H917" s="176">
        <v>7</v>
      </c>
      <c r="I917" s="177"/>
      <c r="L917" s="173"/>
      <c r="M917" s="178"/>
      <c r="T917" s="179"/>
      <c r="AT917" s="174" t="s">
        <v>247</v>
      </c>
      <c r="AU917" s="174" t="s">
        <v>83</v>
      </c>
      <c r="AV917" s="15" t="s">
        <v>258</v>
      </c>
      <c r="AW917" s="15" t="s">
        <v>30</v>
      </c>
      <c r="AX917" s="15" t="s">
        <v>81</v>
      </c>
      <c r="AY917" s="174" t="s">
        <v>236</v>
      </c>
    </row>
    <row r="918" spans="2:65" s="1" customFormat="1" ht="24.2" customHeight="1">
      <c r="B918" s="133"/>
      <c r="C918" s="134" t="s">
        <v>2138</v>
      </c>
      <c r="D918" s="134" t="s">
        <v>239</v>
      </c>
      <c r="E918" s="135" t="s">
        <v>2405</v>
      </c>
      <c r="F918" s="136" t="s">
        <v>2406</v>
      </c>
      <c r="G918" s="137" t="s">
        <v>340</v>
      </c>
      <c r="H918" s="138">
        <v>1</v>
      </c>
      <c r="I918" s="139"/>
      <c r="J918" s="140">
        <f>ROUND(I918*H918,2)</f>
        <v>0</v>
      </c>
      <c r="K918" s="136" t="s">
        <v>243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341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341</v>
      </c>
      <c r="BM918" s="145" t="s">
        <v>2407</v>
      </c>
    </row>
    <row r="919" spans="2:65" s="1" customFormat="1" ht="19.5">
      <c r="B919" s="33"/>
      <c r="D919" s="147" t="s">
        <v>246</v>
      </c>
      <c r="F919" s="148" t="s">
        <v>2406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4" customFormat="1" ht="11.25">
      <c r="B920" s="167"/>
      <c r="D920" s="147" t="s">
        <v>247</v>
      </c>
      <c r="E920" s="168" t="s">
        <v>1</v>
      </c>
      <c r="F920" s="169" t="s">
        <v>2039</v>
      </c>
      <c r="H920" s="168" t="s">
        <v>1</v>
      </c>
      <c r="I920" s="170"/>
      <c r="L920" s="167"/>
      <c r="M920" s="171"/>
      <c r="T920" s="172"/>
      <c r="AT920" s="168" t="s">
        <v>247</v>
      </c>
      <c r="AU920" s="168" t="s">
        <v>83</v>
      </c>
      <c r="AV920" s="14" t="s">
        <v>81</v>
      </c>
      <c r="AW920" s="14" t="s">
        <v>30</v>
      </c>
      <c r="AX920" s="14" t="s">
        <v>73</v>
      </c>
      <c r="AY920" s="168" t="s">
        <v>236</v>
      </c>
    </row>
    <row r="921" spans="2:65" s="14" customFormat="1" ht="11.25">
      <c r="B921" s="167"/>
      <c r="D921" s="147" t="s">
        <v>247</v>
      </c>
      <c r="E921" s="168" t="s">
        <v>1</v>
      </c>
      <c r="F921" s="169" t="s">
        <v>1983</v>
      </c>
      <c r="H921" s="168" t="s">
        <v>1</v>
      </c>
      <c r="I921" s="170"/>
      <c r="L921" s="167"/>
      <c r="M921" s="171"/>
      <c r="T921" s="172"/>
      <c r="AT921" s="168" t="s">
        <v>247</v>
      </c>
      <c r="AU921" s="168" t="s">
        <v>83</v>
      </c>
      <c r="AV921" s="14" t="s">
        <v>81</v>
      </c>
      <c r="AW921" s="14" t="s">
        <v>30</v>
      </c>
      <c r="AX921" s="14" t="s">
        <v>73</v>
      </c>
      <c r="AY921" s="168" t="s">
        <v>236</v>
      </c>
    </row>
    <row r="922" spans="2:65" s="14" customFormat="1" ht="11.25">
      <c r="B922" s="167"/>
      <c r="D922" s="147" t="s">
        <v>247</v>
      </c>
      <c r="E922" s="168" t="s">
        <v>1</v>
      </c>
      <c r="F922" s="169" t="s">
        <v>2018</v>
      </c>
      <c r="H922" s="168" t="s">
        <v>1</v>
      </c>
      <c r="I922" s="170"/>
      <c r="L922" s="167"/>
      <c r="M922" s="171"/>
      <c r="T922" s="172"/>
      <c r="AT922" s="168" t="s">
        <v>247</v>
      </c>
      <c r="AU922" s="168" t="s">
        <v>83</v>
      </c>
      <c r="AV922" s="14" t="s">
        <v>81</v>
      </c>
      <c r="AW922" s="14" t="s">
        <v>30</v>
      </c>
      <c r="AX922" s="14" t="s">
        <v>73</v>
      </c>
      <c r="AY922" s="168" t="s">
        <v>236</v>
      </c>
    </row>
    <row r="923" spans="2:65" s="14" customFormat="1" ht="11.25">
      <c r="B923" s="167"/>
      <c r="D923" s="147" t="s">
        <v>247</v>
      </c>
      <c r="E923" s="168" t="s">
        <v>1</v>
      </c>
      <c r="F923" s="169" t="s">
        <v>2408</v>
      </c>
      <c r="H923" s="168" t="s">
        <v>1</v>
      </c>
      <c r="I923" s="170"/>
      <c r="L923" s="167"/>
      <c r="M923" s="171"/>
      <c r="T923" s="172"/>
      <c r="AT923" s="168" t="s">
        <v>247</v>
      </c>
      <c r="AU923" s="168" t="s">
        <v>83</v>
      </c>
      <c r="AV923" s="14" t="s">
        <v>81</v>
      </c>
      <c r="AW923" s="14" t="s">
        <v>30</v>
      </c>
      <c r="AX923" s="14" t="s">
        <v>73</v>
      </c>
      <c r="AY923" s="168" t="s">
        <v>236</v>
      </c>
    </row>
    <row r="924" spans="2:65" s="12" customFormat="1" ht="11.25">
      <c r="B924" s="151"/>
      <c r="D924" s="147" t="s">
        <v>247</v>
      </c>
      <c r="E924" s="152" t="s">
        <v>1</v>
      </c>
      <c r="F924" s="153" t="s">
        <v>81</v>
      </c>
      <c r="H924" s="154">
        <v>1</v>
      </c>
      <c r="I924" s="155"/>
      <c r="L924" s="151"/>
      <c r="M924" s="156"/>
      <c r="T924" s="157"/>
      <c r="AT924" s="152" t="s">
        <v>247</v>
      </c>
      <c r="AU924" s="152" t="s">
        <v>83</v>
      </c>
      <c r="AV924" s="12" t="s">
        <v>83</v>
      </c>
      <c r="AW924" s="12" t="s">
        <v>30</v>
      </c>
      <c r="AX924" s="12" t="s">
        <v>73</v>
      </c>
      <c r="AY924" s="152" t="s">
        <v>236</v>
      </c>
    </row>
    <row r="925" spans="2:65" s="15" customFormat="1" ht="11.25">
      <c r="B925" s="173"/>
      <c r="D925" s="147" t="s">
        <v>247</v>
      </c>
      <c r="E925" s="174" t="s">
        <v>1</v>
      </c>
      <c r="F925" s="175" t="s">
        <v>344</v>
      </c>
      <c r="H925" s="176">
        <v>1</v>
      </c>
      <c r="I925" s="177"/>
      <c r="L925" s="173"/>
      <c r="M925" s="178"/>
      <c r="T925" s="179"/>
      <c r="AT925" s="174" t="s">
        <v>247</v>
      </c>
      <c r="AU925" s="174" t="s">
        <v>83</v>
      </c>
      <c r="AV925" s="15" t="s">
        <v>258</v>
      </c>
      <c r="AW925" s="15" t="s">
        <v>30</v>
      </c>
      <c r="AX925" s="15" t="s">
        <v>81</v>
      </c>
      <c r="AY925" s="174" t="s">
        <v>236</v>
      </c>
    </row>
    <row r="926" spans="2:65" s="1" customFormat="1" ht="33" customHeight="1">
      <c r="B926" s="133"/>
      <c r="C926" s="134" t="s">
        <v>2409</v>
      </c>
      <c r="D926" s="134" t="s">
        <v>239</v>
      </c>
      <c r="E926" s="135" t="s">
        <v>2410</v>
      </c>
      <c r="F926" s="136" t="s">
        <v>2411</v>
      </c>
      <c r="G926" s="137" t="s">
        <v>340</v>
      </c>
      <c r="H926" s="138">
        <v>2</v>
      </c>
      <c r="I926" s="139"/>
      <c r="J926" s="140">
        <f>ROUND(I926*H926,2)</f>
        <v>0</v>
      </c>
      <c r="K926" s="136" t="s">
        <v>243</v>
      </c>
      <c r="L926" s="33"/>
      <c r="M926" s="141" t="s">
        <v>1</v>
      </c>
      <c r="N926" s="142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341</v>
      </c>
      <c r="AT926" s="145" t="s">
        <v>239</v>
      </c>
      <c r="AU926" s="145" t="s">
        <v>83</v>
      </c>
      <c r="AY926" s="18" t="s">
        <v>236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341</v>
      </c>
      <c r="BM926" s="145" t="s">
        <v>2412</v>
      </c>
    </row>
    <row r="927" spans="2:65" s="1" customFormat="1" ht="19.5">
      <c r="B927" s="33"/>
      <c r="D927" s="147" t="s">
        <v>246</v>
      </c>
      <c r="F927" s="148" t="s">
        <v>2411</v>
      </c>
      <c r="I927" s="149"/>
      <c r="L927" s="33"/>
      <c r="M927" s="150"/>
      <c r="T927" s="57"/>
      <c r="AT927" s="18" t="s">
        <v>246</v>
      </c>
      <c r="AU927" s="18" t="s">
        <v>83</v>
      </c>
    </row>
    <row r="928" spans="2:65" s="14" customFormat="1" ht="11.25">
      <c r="B928" s="167"/>
      <c r="D928" s="147" t="s">
        <v>247</v>
      </c>
      <c r="E928" s="168" t="s">
        <v>1</v>
      </c>
      <c r="F928" s="169" t="s">
        <v>2039</v>
      </c>
      <c r="H928" s="168" t="s">
        <v>1</v>
      </c>
      <c r="I928" s="170"/>
      <c r="L928" s="167"/>
      <c r="M928" s="171"/>
      <c r="T928" s="172"/>
      <c r="AT928" s="168" t="s">
        <v>247</v>
      </c>
      <c r="AU928" s="168" t="s">
        <v>83</v>
      </c>
      <c r="AV928" s="14" t="s">
        <v>81</v>
      </c>
      <c r="AW928" s="14" t="s">
        <v>30</v>
      </c>
      <c r="AX928" s="14" t="s">
        <v>73</v>
      </c>
      <c r="AY928" s="168" t="s">
        <v>236</v>
      </c>
    </row>
    <row r="929" spans="2:65" s="14" customFormat="1" ht="11.25">
      <c r="B929" s="167"/>
      <c r="D929" s="147" t="s">
        <v>247</v>
      </c>
      <c r="E929" s="168" t="s">
        <v>1</v>
      </c>
      <c r="F929" s="169" t="s">
        <v>1983</v>
      </c>
      <c r="H929" s="168" t="s">
        <v>1</v>
      </c>
      <c r="I929" s="170"/>
      <c r="L929" s="167"/>
      <c r="M929" s="171"/>
      <c r="T929" s="172"/>
      <c r="AT929" s="168" t="s">
        <v>247</v>
      </c>
      <c r="AU929" s="168" t="s">
        <v>83</v>
      </c>
      <c r="AV929" s="14" t="s">
        <v>81</v>
      </c>
      <c r="AW929" s="14" t="s">
        <v>30</v>
      </c>
      <c r="AX929" s="14" t="s">
        <v>73</v>
      </c>
      <c r="AY929" s="168" t="s">
        <v>236</v>
      </c>
    </row>
    <row r="930" spans="2:65" s="14" customFormat="1" ht="11.25">
      <c r="B930" s="167"/>
      <c r="D930" s="147" t="s">
        <v>247</v>
      </c>
      <c r="E930" s="168" t="s">
        <v>1</v>
      </c>
      <c r="F930" s="169" t="s">
        <v>2018</v>
      </c>
      <c r="H930" s="168" t="s">
        <v>1</v>
      </c>
      <c r="I930" s="170"/>
      <c r="L930" s="167"/>
      <c r="M930" s="171"/>
      <c r="T930" s="172"/>
      <c r="AT930" s="168" t="s">
        <v>247</v>
      </c>
      <c r="AU930" s="168" t="s">
        <v>83</v>
      </c>
      <c r="AV930" s="14" t="s">
        <v>81</v>
      </c>
      <c r="AW930" s="14" t="s">
        <v>30</v>
      </c>
      <c r="AX930" s="14" t="s">
        <v>73</v>
      </c>
      <c r="AY930" s="168" t="s">
        <v>236</v>
      </c>
    </row>
    <row r="931" spans="2:65" s="14" customFormat="1" ht="11.25">
      <c r="B931" s="167"/>
      <c r="D931" s="147" t="s">
        <v>247</v>
      </c>
      <c r="E931" s="168" t="s">
        <v>1</v>
      </c>
      <c r="F931" s="169" t="s">
        <v>2413</v>
      </c>
      <c r="H931" s="168" t="s">
        <v>1</v>
      </c>
      <c r="I931" s="170"/>
      <c r="L931" s="167"/>
      <c r="M931" s="171"/>
      <c r="T931" s="172"/>
      <c r="AT931" s="168" t="s">
        <v>247</v>
      </c>
      <c r="AU931" s="168" t="s">
        <v>83</v>
      </c>
      <c r="AV931" s="14" t="s">
        <v>81</v>
      </c>
      <c r="AW931" s="14" t="s">
        <v>30</v>
      </c>
      <c r="AX931" s="14" t="s">
        <v>73</v>
      </c>
      <c r="AY931" s="168" t="s">
        <v>236</v>
      </c>
    </row>
    <row r="932" spans="2:65" s="12" customFormat="1" ht="11.25">
      <c r="B932" s="151"/>
      <c r="D932" s="147" t="s">
        <v>247</v>
      </c>
      <c r="E932" s="152" t="s">
        <v>1</v>
      </c>
      <c r="F932" s="153" t="s">
        <v>83</v>
      </c>
      <c r="H932" s="154">
        <v>2</v>
      </c>
      <c r="I932" s="155"/>
      <c r="L932" s="151"/>
      <c r="M932" s="156"/>
      <c r="T932" s="157"/>
      <c r="AT932" s="152" t="s">
        <v>247</v>
      </c>
      <c r="AU932" s="152" t="s">
        <v>83</v>
      </c>
      <c r="AV932" s="12" t="s">
        <v>83</v>
      </c>
      <c r="AW932" s="12" t="s">
        <v>30</v>
      </c>
      <c r="AX932" s="12" t="s">
        <v>73</v>
      </c>
      <c r="AY932" s="152" t="s">
        <v>236</v>
      </c>
    </row>
    <row r="933" spans="2:65" s="15" customFormat="1" ht="11.25">
      <c r="B933" s="173"/>
      <c r="D933" s="147" t="s">
        <v>247</v>
      </c>
      <c r="E933" s="174" t="s">
        <v>1</v>
      </c>
      <c r="F933" s="175" t="s">
        <v>344</v>
      </c>
      <c r="H933" s="176">
        <v>2</v>
      </c>
      <c r="I933" s="177"/>
      <c r="L933" s="173"/>
      <c r="M933" s="178"/>
      <c r="T933" s="179"/>
      <c r="AT933" s="174" t="s">
        <v>247</v>
      </c>
      <c r="AU933" s="174" t="s">
        <v>83</v>
      </c>
      <c r="AV933" s="15" t="s">
        <v>258</v>
      </c>
      <c r="AW933" s="15" t="s">
        <v>30</v>
      </c>
      <c r="AX933" s="15" t="s">
        <v>81</v>
      </c>
      <c r="AY933" s="174" t="s">
        <v>236</v>
      </c>
    </row>
    <row r="934" spans="2:65" s="1" customFormat="1" ht="16.5" customHeight="1">
      <c r="B934" s="133"/>
      <c r="C934" s="134" t="s">
        <v>2206</v>
      </c>
      <c r="D934" s="134" t="s">
        <v>239</v>
      </c>
      <c r="E934" s="135" t="s">
        <v>2414</v>
      </c>
      <c r="F934" s="136" t="s">
        <v>2415</v>
      </c>
      <c r="G934" s="137" t="s">
        <v>340</v>
      </c>
      <c r="H934" s="138">
        <v>1</v>
      </c>
      <c r="I934" s="139"/>
      <c r="J934" s="140">
        <f>ROUND(I934*H934,2)</f>
        <v>0</v>
      </c>
      <c r="K934" s="136" t="s">
        <v>243</v>
      </c>
      <c r="L934" s="33"/>
      <c r="M934" s="141" t="s">
        <v>1</v>
      </c>
      <c r="N934" s="142" t="s">
        <v>38</v>
      </c>
      <c r="P934" s="143">
        <f>O934*H934</f>
        <v>0</v>
      </c>
      <c r="Q934" s="143">
        <v>0</v>
      </c>
      <c r="R934" s="143">
        <f>Q934*H934</f>
        <v>0</v>
      </c>
      <c r="S934" s="143">
        <v>0</v>
      </c>
      <c r="T934" s="144">
        <f>S934*H934</f>
        <v>0</v>
      </c>
      <c r="AR934" s="145" t="s">
        <v>341</v>
      </c>
      <c r="AT934" s="145" t="s">
        <v>239</v>
      </c>
      <c r="AU934" s="145" t="s">
        <v>83</v>
      </c>
      <c r="AY934" s="18" t="s">
        <v>236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341</v>
      </c>
      <c r="BM934" s="145" t="s">
        <v>2416</v>
      </c>
    </row>
    <row r="935" spans="2:65" s="1" customFormat="1" ht="11.25">
      <c r="B935" s="33"/>
      <c r="D935" s="147" t="s">
        <v>246</v>
      </c>
      <c r="F935" s="148" t="s">
        <v>2415</v>
      </c>
      <c r="I935" s="149"/>
      <c r="L935" s="33"/>
      <c r="M935" s="150"/>
      <c r="T935" s="57"/>
      <c r="AT935" s="18" t="s">
        <v>246</v>
      </c>
      <c r="AU935" s="18" t="s">
        <v>83</v>
      </c>
    </row>
    <row r="936" spans="2:65" s="14" customFormat="1" ht="11.25">
      <c r="B936" s="167"/>
      <c r="D936" s="147" t="s">
        <v>247</v>
      </c>
      <c r="E936" s="168" t="s">
        <v>1</v>
      </c>
      <c r="F936" s="169" t="s">
        <v>2039</v>
      </c>
      <c r="H936" s="168" t="s">
        <v>1</v>
      </c>
      <c r="I936" s="170"/>
      <c r="L936" s="167"/>
      <c r="M936" s="171"/>
      <c r="T936" s="172"/>
      <c r="AT936" s="168" t="s">
        <v>247</v>
      </c>
      <c r="AU936" s="168" t="s">
        <v>83</v>
      </c>
      <c r="AV936" s="14" t="s">
        <v>81</v>
      </c>
      <c r="AW936" s="14" t="s">
        <v>30</v>
      </c>
      <c r="AX936" s="14" t="s">
        <v>73</v>
      </c>
      <c r="AY936" s="168" t="s">
        <v>236</v>
      </c>
    </row>
    <row r="937" spans="2:65" s="14" customFormat="1" ht="22.5">
      <c r="B937" s="167"/>
      <c r="D937" s="147" t="s">
        <v>247</v>
      </c>
      <c r="E937" s="168" t="s">
        <v>1</v>
      </c>
      <c r="F937" s="169" t="s">
        <v>343</v>
      </c>
      <c r="H937" s="168" t="s">
        <v>1</v>
      </c>
      <c r="I937" s="170"/>
      <c r="L937" s="167"/>
      <c r="M937" s="171"/>
      <c r="T937" s="172"/>
      <c r="AT937" s="168" t="s">
        <v>247</v>
      </c>
      <c r="AU937" s="168" t="s">
        <v>83</v>
      </c>
      <c r="AV937" s="14" t="s">
        <v>81</v>
      </c>
      <c r="AW937" s="14" t="s">
        <v>30</v>
      </c>
      <c r="AX937" s="14" t="s">
        <v>73</v>
      </c>
      <c r="AY937" s="168" t="s">
        <v>236</v>
      </c>
    </row>
    <row r="938" spans="2:65" s="12" customFormat="1" ht="11.25">
      <c r="B938" s="151"/>
      <c r="D938" s="147" t="s">
        <v>247</v>
      </c>
      <c r="E938" s="152" t="s">
        <v>1</v>
      </c>
      <c r="F938" s="153" t="s">
        <v>81</v>
      </c>
      <c r="H938" s="154">
        <v>1</v>
      </c>
      <c r="I938" s="155"/>
      <c r="L938" s="151"/>
      <c r="M938" s="156"/>
      <c r="T938" s="157"/>
      <c r="AT938" s="152" t="s">
        <v>247</v>
      </c>
      <c r="AU938" s="152" t="s">
        <v>83</v>
      </c>
      <c r="AV938" s="12" t="s">
        <v>83</v>
      </c>
      <c r="AW938" s="12" t="s">
        <v>30</v>
      </c>
      <c r="AX938" s="12" t="s">
        <v>73</v>
      </c>
      <c r="AY938" s="152" t="s">
        <v>236</v>
      </c>
    </row>
    <row r="939" spans="2:65" s="15" customFormat="1" ht="11.25">
      <c r="B939" s="173"/>
      <c r="D939" s="147" t="s">
        <v>247</v>
      </c>
      <c r="E939" s="174" t="s">
        <v>1</v>
      </c>
      <c r="F939" s="175" t="s">
        <v>344</v>
      </c>
      <c r="H939" s="176">
        <v>1</v>
      </c>
      <c r="I939" s="177"/>
      <c r="L939" s="173"/>
      <c r="M939" s="178"/>
      <c r="T939" s="179"/>
      <c r="AT939" s="174" t="s">
        <v>247</v>
      </c>
      <c r="AU939" s="174" t="s">
        <v>83</v>
      </c>
      <c r="AV939" s="15" t="s">
        <v>258</v>
      </c>
      <c r="AW939" s="15" t="s">
        <v>30</v>
      </c>
      <c r="AX939" s="15" t="s">
        <v>81</v>
      </c>
      <c r="AY939" s="174" t="s">
        <v>236</v>
      </c>
    </row>
    <row r="940" spans="2:65" s="1" customFormat="1" ht="21.75" customHeight="1">
      <c r="B940" s="133"/>
      <c r="C940" s="134" t="s">
        <v>2417</v>
      </c>
      <c r="D940" s="134" t="s">
        <v>239</v>
      </c>
      <c r="E940" s="135" t="s">
        <v>338</v>
      </c>
      <c r="F940" s="136" t="s">
        <v>339</v>
      </c>
      <c r="G940" s="137" t="s">
        <v>340</v>
      </c>
      <c r="H940" s="138">
        <v>1</v>
      </c>
      <c r="I940" s="139"/>
      <c r="J940" s="140">
        <f>ROUND(I940*H940,2)</f>
        <v>0</v>
      </c>
      <c r="K940" s="136" t="s">
        <v>243</v>
      </c>
      <c r="L940" s="33"/>
      <c r="M940" s="141" t="s">
        <v>1</v>
      </c>
      <c r="N940" s="142" t="s">
        <v>38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341</v>
      </c>
      <c r="AT940" s="145" t="s">
        <v>239</v>
      </c>
      <c r="AU940" s="145" t="s">
        <v>83</v>
      </c>
      <c r="AY940" s="18" t="s">
        <v>236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341</v>
      </c>
      <c r="BM940" s="145" t="s">
        <v>2418</v>
      </c>
    </row>
    <row r="941" spans="2:65" s="1" customFormat="1" ht="11.25">
      <c r="B941" s="33"/>
      <c r="D941" s="147" t="s">
        <v>246</v>
      </c>
      <c r="F941" s="148" t="s">
        <v>339</v>
      </c>
      <c r="I941" s="149"/>
      <c r="L941" s="33"/>
      <c r="M941" s="150"/>
      <c r="T941" s="57"/>
      <c r="AT941" s="18" t="s">
        <v>246</v>
      </c>
      <c r="AU941" s="18" t="s">
        <v>83</v>
      </c>
    </row>
    <row r="942" spans="2:65" s="14" customFormat="1" ht="11.25">
      <c r="B942" s="167"/>
      <c r="D942" s="147" t="s">
        <v>247</v>
      </c>
      <c r="E942" s="168" t="s">
        <v>1</v>
      </c>
      <c r="F942" s="169" t="s">
        <v>2039</v>
      </c>
      <c r="H942" s="168" t="s">
        <v>1</v>
      </c>
      <c r="I942" s="170"/>
      <c r="L942" s="167"/>
      <c r="M942" s="171"/>
      <c r="T942" s="172"/>
      <c r="AT942" s="168" t="s">
        <v>247</v>
      </c>
      <c r="AU942" s="168" t="s">
        <v>83</v>
      </c>
      <c r="AV942" s="14" t="s">
        <v>81</v>
      </c>
      <c r="AW942" s="14" t="s">
        <v>30</v>
      </c>
      <c r="AX942" s="14" t="s">
        <v>73</v>
      </c>
      <c r="AY942" s="168" t="s">
        <v>236</v>
      </c>
    </row>
    <row r="943" spans="2:65" s="14" customFormat="1" ht="22.5">
      <c r="B943" s="167"/>
      <c r="D943" s="147" t="s">
        <v>247</v>
      </c>
      <c r="E943" s="168" t="s">
        <v>1</v>
      </c>
      <c r="F943" s="169" t="s">
        <v>343</v>
      </c>
      <c r="H943" s="168" t="s">
        <v>1</v>
      </c>
      <c r="I943" s="170"/>
      <c r="L943" s="167"/>
      <c r="M943" s="171"/>
      <c r="T943" s="172"/>
      <c r="AT943" s="168" t="s">
        <v>247</v>
      </c>
      <c r="AU943" s="168" t="s">
        <v>83</v>
      </c>
      <c r="AV943" s="14" t="s">
        <v>81</v>
      </c>
      <c r="AW943" s="14" t="s">
        <v>30</v>
      </c>
      <c r="AX943" s="14" t="s">
        <v>73</v>
      </c>
      <c r="AY943" s="168" t="s">
        <v>236</v>
      </c>
    </row>
    <row r="944" spans="2:65" s="12" customFormat="1" ht="11.25">
      <c r="B944" s="151"/>
      <c r="D944" s="147" t="s">
        <v>247</v>
      </c>
      <c r="E944" s="152" t="s">
        <v>1</v>
      </c>
      <c r="F944" s="153" t="s">
        <v>81</v>
      </c>
      <c r="H944" s="154">
        <v>1</v>
      </c>
      <c r="I944" s="155"/>
      <c r="L944" s="151"/>
      <c r="M944" s="156"/>
      <c r="T944" s="157"/>
      <c r="AT944" s="152" t="s">
        <v>247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236</v>
      </c>
    </row>
    <row r="945" spans="2:65" s="15" customFormat="1" ht="11.25">
      <c r="B945" s="173"/>
      <c r="D945" s="147" t="s">
        <v>247</v>
      </c>
      <c r="E945" s="174" t="s">
        <v>1</v>
      </c>
      <c r="F945" s="175" t="s">
        <v>344</v>
      </c>
      <c r="H945" s="176">
        <v>1</v>
      </c>
      <c r="I945" s="177"/>
      <c r="L945" s="173"/>
      <c r="M945" s="178"/>
      <c r="T945" s="179"/>
      <c r="AT945" s="174" t="s">
        <v>247</v>
      </c>
      <c r="AU945" s="174" t="s">
        <v>83</v>
      </c>
      <c r="AV945" s="15" t="s">
        <v>258</v>
      </c>
      <c r="AW945" s="15" t="s">
        <v>30</v>
      </c>
      <c r="AX945" s="15" t="s">
        <v>81</v>
      </c>
      <c r="AY945" s="174" t="s">
        <v>236</v>
      </c>
    </row>
    <row r="946" spans="2:65" s="1" customFormat="1" ht="16.5" customHeight="1">
      <c r="B946" s="133"/>
      <c r="C946" s="180" t="s">
        <v>2215</v>
      </c>
      <c r="D946" s="180" t="s">
        <v>333</v>
      </c>
      <c r="E946" s="181" t="s">
        <v>2419</v>
      </c>
      <c r="F946" s="182" t="s">
        <v>2420</v>
      </c>
      <c r="G946" s="183" t="s">
        <v>340</v>
      </c>
      <c r="H946" s="184">
        <v>1</v>
      </c>
      <c r="I946" s="185"/>
      <c r="J946" s="186">
        <f>ROUND(I946*H946,2)</f>
        <v>0</v>
      </c>
      <c r="K946" s="182" t="s">
        <v>1994</v>
      </c>
      <c r="L946" s="187"/>
      <c r="M946" s="188" t="s">
        <v>1</v>
      </c>
      <c r="N946" s="189" t="s">
        <v>38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348</v>
      </c>
      <c r="AT946" s="145" t="s">
        <v>333</v>
      </c>
      <c r="AU946" s="145" t="s">
        <v>83</v>
      </c>
      <c r="AY946" s="18" t="s">
        <v>236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81</v>
      </c>
      <c r="BK946" s="146">
        <f>ROUND(I946*H946,2)</f>
        <v>0</v>
      </c>
      <c r="BL946" s="18" t="s">
        <v>341</v>
      </c>
      <c r="BM946" s="145" t="s">
        <v>2421</v>
      </c>
    </row>
    <row r="947" spans="2:65" s="1" customFormat="1" ht="11.25">
      <c r="B947" s="33"/>
      <c r="D947" s="147" t="s">
        <v>246</v>
      </c>
      <c r="F947" s="148" t="s">
        <v>2420</v>
      </c>
      <c r="I947" s="149"/>
      <c r="L947" s="33"/>
      <c r="M947" s="150"/>
      <c r="T947" s="57"/>
      <c r="AT947" s="18" t="s">
        <v>246</v>
      </c>
      <c r="AU947" s="18" t="s">
        <v>83</v>
      </c>
    </row>
    <row r="948" spans="2:65" s="14" customFormat="1" ht="11.25">
      <c r="B948" s="167"/>
      <c r="D948" s="147" t="s">
        <v>247</v>
      </c>
      <c r="E948" s="168" t="s">
        <v>1</v>
      </c>
      <c r="F948" s="169" t="s">
        <v>2039</v>
      </c>
      <c r="H948" s="168" t="s">
        <v>1</v>
      </c>
      <c r="I948" s="170"/>
      <c r="L948" s="167"/>
      <c r="M948" s="171"/>
      <c r="T948" s="172"/>
      <c r="AT948" s="168" t="s">
        <v>247</v>
      </c>
      <c r="AU948" s="168" t="s">
        <v>83</v>
      </c>
      <c r="AV948" s="14" t="s">
        <v>81</v>
      </c>
      <c r="AW948" s="14" t="s">
        <v>30</v>
      </c>
      <c r="AX948" s="14" t="s">
        <v>73</v>
      </c>
      <c r="AY948" s="168" t="s">
        <v>236</v>
      </c>
    </row>
    <row r="949" spans="2:65" s="14" customFormat="1" ht="11.25">
      <c r="B949" s="167"/>
      <c r="D949" s="147" t="s">
        <v>247</v>
      </c>
      <c r="E949" s="168" t="s">
        <v>1</v>
      </c>
      <c r="F949" s="169" t="s">
        <v>2422</v>
      </c>
      <c r="H949" s="168" t="s">
        <v>1</v>
      </c>
      <c r="I949" s="170"/>
      <c r="L949" s="167"/>
      <c r="M949" s="171"/>
      <c r="T949" s="172"/>
      <c r="AT949" s="168" t="s">
        <v>247</v>
      </c>
      <c r="AU949" s="168" t="s">
        <v>83</v>
      </c>
      <c r="AV949" s="14" t="s">
        <v>81</v>
      </c>
      <c r="AW949" s="14" t="s">
        <v>30</v>
      </c>
      <c r="AX949" s="14" t="s">
        <v>73</v>
      </c>
      <c r="AY949" s="168" t="s">
        <v>236</v>
      </c>
    </row>
    <row r="950" spans="2:65" s="12" customFormat="1" ht="11.25">
      <c r="B950" s="151"/>
      <c r="D950" s="147" t="s">
        <v>247</v>
      </c>
      <c r="E950" s="152" t="s">
        <v>1</v>
      </c>
      <c r="F950" s="153" t="s">
        <v>81</v>
      </c>
      <c r="H950" s="154">
        <v>1</v>
      </c>
      <c r="I950" s="155"/>
      <c r="L950" s="151"/>
      <c r="M950" s="156"/>
      <c r="T950" s="157"/>
      <c r="AT950" s="152" t="s">
        <v>247</v>
      </c>
      <c r="AU950" s="152" t="s">
        <v>83</v>
      </c>
      <c r="AV950" s="12" t="s">
        <v>83</v>
      </c>
      <c r="AW950" s="12" t="s">
        <v>30</v>
      </c>
      <c r="AX950" s="12" t="s">
        <v>73</v>
      </c>
      <c r="AY950" s="152" t="s">
        <v>236</v>
      </c>
    </row>
    <row r="951" spans="2:65" s="15" customFormat="1" ht="11.25">
      <c r="B951" s="173"/>
      <c r="D951" s="147" t="s">
        <v>247</v>
      </c>
      <c r="E951" s="174" t="s">
        <v>1</v>
      </c>
      <c r="F951" s="175" t="s">
        <v>344</v>
      </c>
      <c r="H951" s="176">
        <v>1</v>
      </c>
      <c r="I951" s="177"/>
      <c r="L951" s="173"/>
      <c r="M951" s="178"/>
      <c r="T951" s="179"/>
      <c r="AT951" s="174" t="s">
        <v>247</v>
      </c>
      <c r="AU951" s="174" t="s">
        <v>83</v>
      </c>
      <c r="AV951" s="15" t="s">
        <v>258</v>
      </c>
      <c r="AW951" s="15" t="s">
        <v>30</v>
      </c>
      <c r="AX951" s="15" t="s">
        <v>81</v>
      </c>
      <c r="AY951" s="174" t="s">
        <v>236</v>
      </c>
    </row>
    <row r="952" spans="2:65" s="1" customFormat="1" ht="37.9" customHeight="1">
      <c r="B952" s="133"/>
      <c r="C952" s="134" t="s">
        <v>2423</v>
      </c>
      <c r="D952" s="134" t="s">
        <v>239</v>
      </c>
      <c r="E952" s="135" t="s">
        <v>2424</v>
      </c>
      <c r="F952" s="136" t="s">
        <v>2425</v>
      </c>
      <c r="G952" s="137" t="s">
        <v>340</v>
      </c>
      <c r="H952" s="138">
        <v>1</v>
      </c>
      <c r="I952" s="139"/>
      <c r="J952" s="140">
        <f>ROUND(I952*H952,2)</f>
        <v>0</v>
      </c>
      <c r="K952" s="136" t="s">
        <v>243</v>
      </c>
      <c r="L952" s="33"/>
      <c r="M952" s="141" t="s">
        <v>1</v>
      </c>
      <c r="N952" s="142" t="s">
        <v>38</v>
      </c>
      <c r="P952" s="143">
        <f>O952*H952</f>
        <v>0</v>
      </c>
      <c r="Q952" s="143">
        <v>0</v>
      </c>
      <c r="R952" s="143">
        <f>Q952*H952</f>
        <v>0</v>
      </c>
      <c r="S952" s="143">
        <v>0</v>
      </c>
      <c r="T952" s="144">
        <f>S952*H952</f>
        <v>0</v>
      </c>
      <c r="AR952" s="145" t="s">
        <v>341</v>
      </c>
      <c r="AT952" s="145" t="s">
        <v>239</v>
      </c>
      <c r="AU952" s="145" t="s">
        <v>83</v>
      </c>
      <c r="AY952" s="18" t="s">
        <v>236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8" t="s">
        <v>81</v>
      </c>
      <c r="BK952" s="146">
        <f>ROUND(I952*H952,2)</f>
        <v>0</v>
      </c>
      <c r="BL952" s="18" t="s">
        <v>341</v>
      </c>
      <c r="BM952" s="145" t="s">
        <v>2426</v>
      </c>
    </row>
    <row r="953" spans="2:65" s="1" customFormat="1" ht="19.5">
      <c r="B953" s="33"/>
      <c r="D953" s="147" t="s">
        <v>246</v>
      </c>
      <c r="F953" s="148" t="s">
        <v>2425</v>
      </c>
      <c r="I953" s="149"/>
      <c r="L953" s="33"/>
      <c r="M953" s="150"/>
      <c r="T953" s="57"/>
      <c r="AT953" s="18" t="s">
        <v>246</v>
      </c>
      <c r="AU953" s="18" t="s">
        <v>83</v>
      </c>
    </row>
    <row r="954" spans="2:65" s="14" customFormat="1" ht="11.25">
      <c r="B954" s="167"/>
      <c r="D954" s="147" t="s">
        <v>247</v>
      </c>
      <c r="E954" s="168" t="s">
        <v>1</v>
      </c>
      <c r="F954" s="169" t="s">
        <v>2039</v>
      </c>
      <c r="H954" s="168" t="s">
        <v>1</v>
      </c>
      <c r="I954" s="170"/>
      <c r="L954" s="167"/>
      <c r="M954" s="171"/>
      <c r="T954" s="172"/>
      <c r="AT954" s="168" t="s">
        <v>247</v>
      </c>
      <c r="AU954" s="168" t="s">
        <v>83</v>
      </c>
      <c r="AV954" s="14" t="s">
        <v>81</v>
      </c>
      <c r="AW954" s="14" t="s">
        <v>30</v>
      </c>
      <c r="AX954" s="14" t="s">
        <v>73</v>
      </c>
      <c r="AY954" s="168" t="s">
        <v>236</v>
      </c>
    </row>
    <row r="955" spans="2:65" s="14" customFormat="1" ht="11.25">
      <c r="B955" s="167"/>
      <c r="D955" s="147" t="s">
        <v>247</v>
      </c>
      <c r="E955" s="168" t="s">
        <v>1</v>
      </c>
      <c r="F955" s="169" t="s">
        <v>1983</v>
      </c>
      <c r="H955" s="168" t="s">
        <v>1</v>
      </c>
      <c r="I955" s="170"/>
      <c r="L955" s="167"/>
      <c r="M955" s="171"/>
      <c r="T955" s="172"/>
      <c r="AT955" s="168" t="s">
        <v>247</v>
      </c>
      <c r="AU955" s="168" t="s">
        <v>83</v>
      </c>
      <c r="AV955" s="14" t="s">
        <v>81</v>
      </c>
      <c r="AW955" s="14" t="s">
        <v>30</v>
      </c>
      <c r="AX955" s="14" t="s">
        <v>73</v>
      </c>
      <c r="AY955" s="168" t="s">
        <v>236</v>
      </c>
    </row>
    <row r="956" spans="2:65" s="14" customFormat="1" ht="11.25">
      <c r="B956" s="167"/>
      <c r="D956" s="147" t="s">
        <v>247</v>
      </c>
      <c r="E956" s="168" t="s">
        <v>1</v>
      </c>
      <c r="F956" s="169" t="s">
        <v>2018</v>
      </c>
      <c r="H956" s="168" t="s">
        <v>1</v>
      </c>
      <c r="I956" s="170"/>
      <c r="L956" s="167"/>
      <c r="M956" s="171"/>
      <c r="T956" s="172"/>
      <c r="AT956" s="168" t="s">
        <v>247</v>
      </c>
      <c r="AU956" s="168" t="s">
        <v>83</v>
      </c>
      <c r="AV956" s="14" t="s">
        <v>81</v>
      </c>
      <c r="AW956" s="14" t="s">
        <v>30</v>
      </c>
      <c r="AX956" s="14" t="s">
        <v>73</v>
      </c>
      <c r="AY956" s="168" t="s">
        <v>236</v>
      </c>
    </row>
    <row r="957" spans="2:65" s="14" customFormat="1" ht="11.25">
      <c r="B957" s="167"/>
      <c r="D957" s="147" t="s">
        <v>247</v>
      </c>
      <c r="E957" s="168" t="s">
        <v>1</v>
      </c>
      <c r="F957" s="169" t="s">
        <v>2427</v>
      </c>
      <c r="H957" s="168" t="s">
        <v>1</v>
      </c>
      <c r="I957" s="170"/>
      <c r="L957" s="167"/>
      <c r="M957" s="171"/>
      <c r="T957" s="172"/>
      <c r="AT957" s="168" t="s">
        <v>247</v>
      </c>
      <c r="AU957" s="168" t="s">
        <v>83</v>
      </c>
      <c r="AV957" s="14" t="s">
        <v>81</v>
      </c>
      <c r="AW957" s="14" t="s">
        <v>30</v>
      </c>
      <c r="AX957" s="14" t="s">
        <v>73</v>
      </c>
      <c r="AY957" s="168" t="s">
        <v>236</v>
      </c>
    </row>
    <row r="958" spans="2:65" s="12" customFormat="1" ht="11.25">
      <c r="B958" s="151"/>
      <c r="D958" s="147" t="s">
        <v>247</v>
      </c>
      <c r="E958" s="152" t="s">
        <v>1</v>
      </c>
      <c r="F958" s="153" t="s">
        <v>81</v>
      </c>
      <c r="H958" s="154">
        <v>1</v>
      </c>
      <c r="I958" s="155"/>
      <c r="L958" s="151"/>
      <c r="M958" s="156"/>
      <c r="T958" s="157"/>
      <c r="AT958" s="152" t="s">
        <v>247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236</v>
      </c>
    </row>
    <row r="959" spans="2:65" s="15" customFormat="1" ht="11.25">
      <c r="B959" s="173"/>
      <c r="D959" s="147" t="s">
        <v>247</v>
      </c>
      <c r="E959" s="174" t="s">
        <v>1</v>
      </c>
      <c r="F959" s="175" t="s">
        <v>344</v>
      </c>
      <c r="H959" s="176">
        <v>1</v>
      </c>
      <c r="I959" s="177"/>
      <c r="L959" s="173"/>
      <c r="M959" s="178"/>
      <c r="T959" s="179"/>
      <c r="AT959" s="174" t="s">
        <v>247</v>
      </c>
      <c r="AU959" s="174" t="s">
        <v>83</v>
      </c>
      <c r="AV959" s="15" t="s">
        <v>258</v>
      </c>
      <c r="AW959" s="15" t="s">
        <v>30</v>
      </c>
      <c r="AX959" s="15" t="s">
        <v>81</v>
      </c>
      <c r="AY959" s="174" t="s">
        <v>236</v>
      </c>
    </row>
    <row r="960" spans="2:65" s="1" customFormat="1" ht="44.25" customHeight="1">
      <c r="B960" s="133"/>
      <c r="C960" s="134" t="s">
        <v>2224</v>
      </c>
      <c r="D960" s="134" t="s">
        <v>239</v>
      </c>
      <c r="E960" s="135" t="s">
        <v>2428</v>
      </c>
      <c r="F960" s="136" t="s">
        <v>2429</v>
      </c>
      <c r="G960" s="137" t="s">
        <v>340</v>
      </c>
      <c r="H960" s="138">
        <v>3</v>
      </c>
      <c r="I960" s="139"/>
      <c r="J960" s="140">
        <f>ROUND(I960*H960,2)</f>
        <v>0</v>
      </c>
      <c r="K960" s="136" t="s">
        <v>243</v>
      </c>
      <c r="L960" s="33"/>
      <c r="M960" s="141" t="s">
        <v>1</v>
      </c>
      <c r="N960" s="142" t="s">
        <v>38</v>
      </c>
      <c r="P960" s="143">
        <f>O960*H960</f>
        <v>0</v>
      </c>
      <c r="Q960" s="143">
        <v>0</v>
      </c>
      <c r="R960" s="143">
        <f>Q960*H960</f>
        <v>0</v>
      </c>
      <c r="S960" s="143">
        <v>0</v>
      </c>
      <c r="T960" s="144">
        <f>S960*H960</f>
        <v>0</v>
      </c>
      <c r="AR960" s="145" t="s">
        <v>341</v>
      </c>
      <c r="AT960" s="145" t="s">
        <v>239</v>
      </c>
      <c r="AU960" s="145" t="s">
        <v>83</v>
      </c>
      <c r="AY960" s="18" t="s">
        <v>236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81</v>
      </c>
      <c r="BK960" s="146">
        <f>ROUND(I960*H960,2)</f>
        <v>0</v>
      </c>
      <c r="BL960" s="18" t="s">
        <v>341</v>
      </c>
      <c r="BM960" s="145" t="s">
        <v>2430</v>
      </c>
    </row>
    <row r="961" spans="2:65" s="1" customFormat="1" ht="29.25">
      <c r="B961" s="33"/>
      <c r="D961" s="147" t="s">
        <v>246</v>
      </c>
      <c r="F961" s="148" t="s">
        <v>2429</v>
      </c>
      <c r="I961" s="149"/>
      <c r="L961" s="33"/>
      <c r="M961" s="150"/>
      <c r="T961" s="57"/>
      <c r="AT961" s="18" t="s">
        <v>246</v>
      </c>
      <c r="AU961" s="18" t="s">
        <v>83</v>
      </c>
    </row>
    <row r="962" spans="2:65" s="14" customFormat="1" ht="11.25">
      <c r="B962" s="167"/>
      <c r="D962" s="147" t="s">
        <v>247</v>
      </c>
      <c r="E962" s="168" t="s">
        <v>1</v>
      </c>
      <c r="F962" s="169" t="s">
        <v>2039</v>
      </c>
      <c r="H962" s="168" t="s">
        <v>1</v>
      </c>
      <c r="I962" s="170"/>
      <c r="L962" s="167"/>
      <c r="M962" s="171"/>
      <c r="T962" s="172"/>
      <c r="AT962" s="168" t="s">
        <v>247</v>
      </c>
      <c r="AU962" s="168" t="s">
        <v>83</v>
      </c>
      <c r="AV962" s="14" t="s">
        <v>81</v>
      </c>
      <c r="AW962" s="14" t="s">
        <v>30</v>
      </c>
      <c r="AX962" s="14" t="s">
        <v>73</v>
      </c>
      <c r="AY962" s="168" t="s">
        <v>236</v>
      </c>
    </row>
    <row r="963" spans="2:65" s="14" customFormat="1" ht="11.25">
      <c r="B963" s="167"/>
      <c r="D963" s="147" t="s">
        <v>247</v>
      </c>
      <c r="E963" s="168" t="s">
        <v>1</v>
      </c>
      <c r="F963" s="169" t="s">
        <v>1983</v>
      </c>
      <c r="H963" s="168" t="s">
        <v>1</v>
      </c>
      <c r="I963" s="170"/>
      <c r="L963" s="167"/>
      <c r="M963" s="171"/>
      <c r="T963" s="172"/>
      <c r="AT963" s="168" t="s">
        <v>247</v>
      </c>
      <c r="AU963" s="168" t="s">
        <v>83</v>
      </c>
      <c r="AV963" s="14" t="s">
        <v>81</v>
      </c>
      <c r="AW963" s="14" t="s">
        <v>30</v>
      </c>
      <c r="AX963" s="14" t="s">
        <v>73</v>
      </c>
      <c r="AY963" s="168" t="s">
        <v>236</v>
      </c>
    </row>
    <row r="964" spans="2:65" s="14" customFormat="1" ht="11.25">
      <c r="B964" s="167"/>
      <c r="D964" s="147" t="s">
        <v>247</v>
      </c>
      <c r="E964" s="168" t="s">
        <v>1</v>
      </c>
      <c r="F964" s="169" t="s">
        <v>2018</v>
      </c>
      <c r="H964" s="168" t="s">
        <v>1</v>
      </c>
      <c r="I964" s="170"/>
      <c r="L964" s="167"/>
      <c r="M964" s="171"/>
      <c r="T964" s="172"/>
      <c r="AT964" s="168" t="s">
        <v>247</v>
      </c>
      <c r="AU964" s="168" t="s">
        <v>83</v>
      </c>
      <c r="AV964" s="14" t="s">
        <v>81</v>
      </c>
      <c r="AW964" s="14" t="s">
        <v>30</v>
      </c>
      <c r="AX964" s="14" t="s">
        <v>73</v>
      </c>
      <c r="AY964" s="168" t="s">
        <v>236</v>
      </c>
    </row>
    <row r="965" spans="2:65" s="14" customFormat="1" ht="11.25">
      <c r="B965" s="167"/>
      <c r="D965" s="147" t="s">
        <v>247</v>
      </c>
      <c r="E965" s="168" t="s">
        <v>1</v>
      </c>
      <c r="F965" s="169" t="s">
        <v>2431</v>
      </c>
      <c r="H965" s="168" t="s">
        <v>1</v>
      </c>
      <c r="I965" s="170"/>
      <c r="L965" s="167"/>
      <c r="M965" s="171"/>
      <c r="T965" s="172"/>
      <c r="AT965" s="168" t="s">
        <v>247</v>
      </c>
      <c r="AU965" s="168" t="s">
        <v>83</v>
      </c>
      <c r="AV965" s="14" t="s">
        <v>81</v>
      </c>
      <c r="AW965" s="14" t="s">
        <v>30</v>
      </c>
      <c r="AX965" s="14" t="s">
        <v>73</v>
      </c>
      <c r="AY965" s="168" t="s">
        <v>236</v>
      </c>
    </row>
    <row r="966" spans="2:65" s="12" customFormat="1" ht="11.25">
      <c r="B966" s="151"/>
      <c r="D966" s="147" t="s">
        <v>247</v>
      </c>
      <c r="E966" s="152" t="s">
        <v>1</v>
      </c>
      <c r="F966" s="153" t="s">
        <v>253</v>
      </c>
      <c r="H966" s="154">
        <v>3</v>
      </c>
      <c r="I966" s="155"/>
      <c r="L966" s="151"/>
      <c r="M966" s="156"/>
      <c r="T966" s="157"/>
      <c r="AT966" s="152" t="s">
        <v>247</v>
      </c>
      <c r="AU966" s="152" t="s">
        <v>83</v>
      </c>
      <c r="AV966" s="12" t="s">
        <v>83</v>
      </c>
      <c r="AW966" s="12" t="s">
        <v>30</v>
      </c>
      <c r="AX966" s="12" t="s">
        <v>73</v>
      </c>
      <c r="AY966" s="152" t="s">
        <v>236</v>
      </c>
    </row>
    <row r="967" spans="2:65" s="15" customFormat="1" ht="11.25">
      <c r="B967" s="173"/>
      <c r="D967" s="147" t="s">
        <v>247</v>
      </c>
      <c r="E967" s="174" t="s">
        <v>1</v>
      </c>
      <c r="F967" s="175" t="s">
        <v>344</v>
      </c>
      <c r="H967" s="176">
        <v>3</v>
      </c>
      <c r="I967" s="177"/>
      <c r="L967" s="173"/>
      <c r="M967" s="178"/>
      <c r="T967" s="179"/>
      <c r="AT967" s="174" t="s">
        <v>247</v>
      </c>
      <c r="AU967" s="174" t="s">
        <v>83</v>
      </c>
      <c r="AV967" s="15" t="s">
        <v>258</v>
      </c>
      <c r="AW967" s="15" t="s">
        <v>30</v>
      </c>
      <c r="AX967" s="15" t="s">
        <v>81</v>
      </c>
      <c r="AY967" s="174" t="s">
        <v>236</v>
      </c>
    </row>
    <row r="968" spans="2:65" s="1" customFormat="1" ht="76.349999999999994" customHeight="1">
      <c r="B968" s="133"/>
      <c r="C968" s="134" t="s">
        <v>2432</v>
      </c>
      <c r="D968" s="134" t="s">
        <v>239</v>
      </c>
      <c r="E968" s="135" t="s">
        <v>2433</v>
      </c>
      <c r="F968" s="136" t="s">
        <v>2434</v>
      </c>
      <c r="G968" s="137" t="s">
        <v>528</v>
      </c>
      <c r="H968" s="138">
        <v>790</v>
      </c>
      <c r="I968" s="139"/>
      <c r="J968" s="140">
        <f>ROUND(I968*H968,2)</f>
        <v>0</v>
      </c>
      <c r="K968" s="136" t="s">
        <v>243</v>
      </c>
      <c r="L968" s="33"/>
      <c r="M968" s="141" t="s">
        <v>1</v>
      </c>
      <c r="N968" s="142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341</v>
      </c>
      <c r="AT968" s="145" t="s">
        <v>239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341</v>
      </c>
      <c r="BM968" s="145" t="s">
        <v>2435</v>
      </c>
    </row>
    <row r="969" spans="2:65" s="1" customFormat="1" ht="48.75">
      <c r="B969" s="33"/>
      <c r="D969" s="147" t="s">
        <v>246</v>
      </c>
      <c r="F969" s="148" t="s">
        <v>2434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4" customFormat="1" ht="11.25">
      <c r="B970" s="167"/>
      <c r="D970" s="147" t="s">
        <v>247</v>
      </c>
      <c r="E970" s="168" t="s">
        <v>1</v>
      </c>
      <c r="F970" s="169" t="s">
        <v>1983</v>
      </c>
      <c r="H970" s="168" t="s">
        <v>1</v>
      </c>
      <c r="I970" s="170"/>
      <c r="L970" s="167"/>
      <c r="M970" s="171"/>
      <c r="T970" s="172"/>
      <c r="AT970" s="168" t="s">
        <v>247</v>
      </c>
      <c r="AU970" s="168" t="s">
        <v>83</v>
      </c>
      <c r="AV970" s="14" t="s">
        <v>81</v>
      </c>
      <c r="AW970" s="14" t="s">
        <v>30</v>
      </c>
      <c r="AX970" s="14" t="s">
        <v>73</v>
      </c>
      <c r="AY970" s="168" t="s">
        <v>236</v>
      </c>
    </row>
    <row r="971" spans="2:65" s="14" customFormat="1" ht="11.25">
      <c r="B971" s="167"/>
      <c r="D971" s="147" t="s">
        <v>247</v>
      </c>
      <c r="E971" s="168" t="s">
        <v>1</v>
      </c>
      <c r="F971" s="169" t="s">
        <v>2436</v>
      </c>
      <c r="H971" s="168" t="s">
        <v>1</v>
      </c>
      <c r="I971" s="170"/>
      <c r="L971" s="167"/>
      <c r="M971" s="171"/>
      <c r="T971" s="172"/>
      <c r="AT971" s="168" t="s">
        <v>247</v>
      </c>
      <c r="AU971" s="168" t="s">
        <v>83</v>
      </c>
      <c r="AV971" s="14" t="s">
        <v>81</v>
      </c>
      <c r="AW971" s="14" t="s">
        <v>30</v>
      </c>
      <c r="AX971" s="14" t="s">
        <v>73</v>
      </c>
      <c r="AY971" s="168" t="s">
        <v>236</v>
      </c>
    </row>
    <row r="972" spans="2:65" s="12" customFormat="1" ht="11.25">
      <c r="B972" s="151"/>
      <c r="D972" s="147" t="s">
        <v>247</v>
      </c>
      <c r="E972" s="152" t="s">
        <v>1</v>
      </c>
      <c r="F972" s="153" t="s">
        <v>2437</v>
      </c>
      <c r="H972" s="154">
        <v>790</v>
      </c>
      <c r="I972" s="155"/>
      <c r="L972" s="151"/>
      <c r="M972" s="156"/>
      <c r="T972" s="157"/>
      <c r="AT972" s="152" t="s">
        <v>247</v>
      </c>
      <c r="AU972" s="152" t="s">
        <v>83</v>
      </c>
      <c r="AV972" s="12" t="s">
        <v>83</v>
      </c>
      <c r="AW972" s="12" t="s">
        <v>30</v>
      </c>
      <c r="AX972" s="12" t="s">
        <v>73</v>
      </c>
      <c r="AY972" s="152" t="s">
        <v>236</v>
      </c>
    </row>
    <row r="973" spans="2:65" s="15" customFormat="1" ht="11.25">
      <c r="B973" s="173"/>
      <c r="D973" s="147" t="s">
        <v>247</v>
      </c>
      <c r="E973" s="174" t="s">
        <v>1</v>
      </c>
      <c r="F973" s="175" t="s">
        <v>344</v>
      </c>
      <c r="H973" s="176">
        <v>790</v>
      </c>
      <c r="I973" s="177"/>
      <c r="L973" s="173"/>
      <c r="M973" s="178"/>
      <c r="T973" s="179"/>
      <c r="AT973" s="174" t="s">
        <v>247</v>
      </c>
      <c r="AU973" s="174" t="s">
        <v>83</v>
      </c>
      <c r="AV973" s="15" t="s">
        <v>258</v>
      </c>
      <c r="AW973" s="15" t="s">
        <v>30</v>
      </c>
      <c r="AX973" s="15" t="s">
        <v>81</v>
      </c>
      <c r="AY973" s="174" t="s">
        <v>236</v>
      </c>
    </row>
    <row r="974" spans="2:65" s="1" customFormat="1" ht="49.15" customHeight="1">
      <c r="B974" s="133"/>
      <c r="C974" s="134" t="s">
        <v>2229</v>
      </c>
      <c r="D974" s="134" t="s">
        <v>239</v>
      </c>
      <c r="E974" s="135" t="s">
        <v>2438</v>
      </c>
      <c r="F974" s="136" t="s">
        <v>2439</v>
      </c>
      <c r="G974" s="137" t="s">
        <v>340</v>
      </c>
      <c r="H974" s="138">
        <v>2</v>
      </c>
      <c r="I974" s="139"/>
      <c r="J974" s="140">
        <f>ROUND(I974*H974,2)</f>
        <v>0</v>
      </c>
      <c r="K974" s="136" t="s">
        <v>243</v>
      </c>
      <c r="L974" s="33"/>
      <c r="M974" s="141" t="s">
        <v>1</v>
      </c>
      <c r="N974" s="142" t="s">
        <v>38</v>
      </c>
      <c r="P974" s="143">
        <f>O974*H974</f>
        <v>0</v>
      </c>
      <c r="Q974" s="143">
        <v>0</v>
      </c>
      <c r="R974" s="143">
        <f>Q974*H974</f>
        <v>0</v>
      </c>
      <c r="S974" s="143">
        <v>0</v>
      </c>
      <c r="T974" s="144">
        <f>S974*H974</f>
        <v>0</v>
      </c>
      <c r="AR974" s="145" t="s">
        <v>341</v>
      </c>
      <c r="AT974" s="145" t="s">
        <v>239</v>
      </c>
      <c r="AU974" s="145" t="s">
        <v>83</v>
      </c>
      <c r="AY974" s="18" t="s">
        <v>236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81</v>
      </c>
      <c r="BK974" s="146">
        <f>ROUND(I974*H974,2)</f>
        <v>0</v>
      </c>
      <c r="BL974" s="18" t="s">
        <v>341</v>
      </c>
      <c r="BM974" s="145" t="s">
        <v>2440</v>
      </c>
    </row>
    <row r="975" spans="2:65" s="1" customFormat="1" ht="29.25">
      <c r="B975" s="33"/>
      <c r="D975" s="147" t="s">
        <v>246</v>
      </c>
      <c r="F975" s="148" t="s">
        <v>2439</v>
      </c>
      <c r="I975" s="149"/>
      <c r="L975" s="33"/>
      <c r="M975" s="150"/>
      <c r="T975" s="57"/>
      <c r="AT975" s="18" t="s">
        <v>246</v>
      </c>
      <c r="AU975" s="18" t="s">
        <v>83</v>
      </c>
    </row>
    <row r="976" spans="2:65" s="14" customFormat="1" ht="11.25">
      <c r="B976" s="167"/>
      <c r="D976" s="147" t="s">
        <v>247</v>
      </c>
      <c r="E976" s="168" t="s">
        <v>1</v>
      </c>
      <c r="F976" s="169" t="s">
        <v>1983</v>
      </c>
      <c r="H976" s="168" t="s">
        <v>1</v>
      </c>
      <c r="I976" s="170"/>
      <c r="L976" s="167"/>
      <c r="M976" s="171"/>
      <c r="T976" s="172"/>
      <c r="AT976" s="168" t="s">
        <v>247</v>
      </c>
      <c r="AU976" s="168" t="s">
        <v>83</v>
      </c>
      <c r="AV976" s="14" t="s">
        <v>81</v>
      </c>
      <c r="AW976" s="14" t="s">
        <v>30</v>
      </c>
      <c r="AX976" s="14" t="s">
        <v>73</v>
      </c>
      <c r="AY976" s="168" t="s">
        <v>236</v>
      </c>
    </row>
    <row r="977" spans="2:65" s="14" customFormat="1" ht="11.25">
      <c r="B977" s="167"/>
      <c r="D977" s="147" t="s">
        <v>247</v>
      </c>
      <c r="E977" s="168" t="s">
        <v>1</v>
      </c>
      <c r="F977" s="169" t="s">
        <v>2441</v>
      </c>
      <c r="H977" s="168" t="s">
        <v>1</v>
      </c>
      <c r="I977" s="170"/>
      <c r="L977" s="167"/>
      <c r="M977" s="171"/>
      <c r="T977" s="172"/>
      <c r="AT977" s="168" t="s">
        <v>247</v>
      </c>
      <c r="AU977" s="168" t="s">
        <v>83</v>
      </c>
      <c r="AV977" s="14" t="s">
        <v>81</v>
      </c>
      <c r="AW977" s="14" t="s">
        <v>30</v>
      </c>
      <c r="AX977" s="14" t="s">
        <v>73</v>
      </c>
      <c r="AY977" s="168" t="s">
        <v>236</v>
      </c>
    </row>
    <row r="978" spans="2:65" s="12" customFormat="1" ht="11.25">
      <c r="B978" s="151"/>
      <c r="D978" s="147" t="s">
        <v>247</v>
      </c>
      <c r="E978" s="152" t="s">
        <v>1</v>
      </c>
      <c r="F978" s="153" t="s">
        <v>83</v>
      </c>
      <c r="H978" s="154">
        <v>2</v>
      </c>
      <c r="I978" s="155"/>
      <c r="L978" s="151"/>
      <c r="M978" s="156"/>
      <c r="T978" s="157"/>
      <c r="AT978" s="152" t="s">
        <v>247</v>
      </c>
      <c r="AU978" s="152" t="s">
        <v>83</v>
      </c>
      <c r="AV978" s="12" t="s">
        <v>83</v>
      </c>
      <c r="AW978" s="12" t="s">
        <v>30</v>
      </c>
      <c r="AX978" s="12" t="s">
        <v>73</v>
      </c>
      <c r="AY978" s="152" t="s">
        <v>236</v>
      </c>
    </row>
    <row r="979" spans="2:65" s="15" customFormat="1" ht="11.25">
      <c r="B979" s="173"/>
      <c r="D979" s="147" t="s">
        <v>247</v>
      </c>
      <c r="E979" s="174" t="s">
        <v>1</v>
      </c>
      <c r="F979" s="175" t="s">
        <v>344</v>
      </c>
      <c r="H979" s="176">
        <v>2</v>
      </c>
      <c r="I979" s="177"/>
      <c r="L979" s="173"/>
      <c r="M979" s="178"/>
      <c r="T979" s="179"/>
      <c r="AT979" s="174" t="s">
        <v>247</v>
      </c>
      <c r="AU979" s="174" t="s">
        <v>83</v>
      </c>
      <c r="AV979" s="15" t="s">
        <v>258</v>
      </c>
      <c r="AW979" s="15" t="s">
        <v>30</v>
      </c>
      <c r="AX979" s="15" t="s">
        <v>81</v>
      </c>
      <c r="AY979" s="174" t="s">
        <v>236</v>
      </c>
    </row>
    <row r="980" spans="2:65" s="1" customFormat="1" ht="16.5" customHeight="1">
      <c r="B980" s="133"/>
      <c r="C980" s="134" t="s">
        <v>2442</v>
      </c>
      <c r="D980" s="134" t="s">
        <v>239</v>
      </c>
      <c r="E980" s="135" t="s">
        <v>2443</v>
      </c>
      <c r="F980" s="136" t="s">
        <v>2444</v>
      </c>
      <c r="G980" s="137" t="s">
        <v>340</v>
      </c>
      <c r="H980" s="138">
        <v>2</v>
      </c>
      <c r="I980" s="139"/>
      <c r="J980" s="140">
        <f>ROUND(I980*H980,2)</f>
        <v>0</v>
      </c>
      <c r="K980" s="136" t="s">
        <v>243</v>
      </c>
      <c r="L980" s="33"/>
      <c r="M980" s="141" t="s">
        <v>1</v>
      </c>
      <c r="N980" s="142" t="s">
        <v>38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341</v>
      </c>
      <c r="AT980" s="145" t="s">
        <v>239</v>
      </c>
      <c r="AU980" s="145" t="s">
        <v>83</v>
      </c>
      <c r="AY980" s="18" t="s">
        <v>236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81</v>
      </c>
      <c r="BK980" s="146">
        <f>ROUND(I980*H980,2)</f>
        <v>0</v>
      </c>
      <c r="BL980" s="18" t="s">
        <v>341</v>
      </c>
      <c r="BM980" s="145" t="s">
        <v>2445</v>
      </c>
    </row>
    <row r="981" spans="2:65" s="1" customFormat="1" ht="11.25">
      <c r="B981" s="33"/>
      <c r="D981" s="147" t="s">
        <v>246</v>
      </c>
      <c r="F981" s="148" t="s">
        <v>2444</v>
      </c>
      <c r="I981" s="149"/>
      <c r="L981" s="33"/>
      <c r="M981" s="150"/>
      <c r="T981" s="57"/>
      <c r="AT981" s="18" t="s">
        <v>246</v>
      </c>
      <c r="AU981" s="18" t="s">
        <v>83</v>
      </c>
    </row>
    <row r="982" spans="2:65" s="14" customFormat="1" ht="11.25">
      <c r="B982" s="167"/>
      <c r="D982" s="147" t="s">
        <v>247</v>
      </c>
      <c r="E982" s="168" t="s">
        <v>1</v>
      </c>
      <c r="F982" s="169" t="s">
        <v>1983</v>
      </c>
      <c r="H982" s="168" t="s">
        <v>1</v>
      </c>
      <c r="I982" s="170"/>
      <c r="L982" s="167"/>
      <c r="M982" s="171"/>
      <c r="T982" s="172"/>
      <c r="AT982" s="168" t="s">
        <v>247</v>
      </c>
      <c r="AU982" s="168" t="s">
        <v>83</v>
      </c>
      <c r="AV982" s="14" t="s">
        <v>81</v>
      </c>
      <c r="AW982" s="14" t="s">
        <v>30</v>
      </c>
      <c r="AX982" s="14" t="s">
        <v>73</v>
      </c>
      <c r="AY982" s="168" t="s">
        <v>236</v>
      </c>
    </row>
    <row r="983" spans="2:65" s="14" customFormat="1" ht="11.25">
      <c r="B983" s="167"/>
      <c r="D983" s="147" t="s">
        <v>247</v>
      </c>
      <c r="E983" s="168" t="s">
        <v>1</v>
      </c>
      <c r="F983" s="169" t="s">
        <v>2446</v>
      </c>
      <c r="H983" s="168" t="s">
        <v>1</v>
      </c>
      <c r="I983" s="170"/>
      <c r="L983" s="167"/>
      <c r="M983" s="171"/>
      <c r="T983" s="172"/>
      <c r="AT983" s="168" t="s">
        <v>247</v>
      </c>
      <c r="AU983" s="168" t="s">
        <v>83</v>
      </c>
      <c r="AV983" s="14" t="s">
        <v>81</v>
      </c>
      <c r="AW983" s="14" t="s">
        <v>30</v>
      </c>
      <c r="AX983" s="14" t="s">
        <v>73</v>
      </c>
      <c r="AY983" s="168" t="s">
        <v>236</v>
      </c>
    </row>
    <row r="984" spans="2:65" s="12" customFormat="1" ht="11.25">
      <c r="B984" s="151"/>
      <c r="D984" s="147" t="s">
        <v>247</v>
      </c>
      <c r="E984" s="152" t="s">
        <v>1</v>
      </c>
      <c r="F984" s="153" t="s">
        <v>83</v>
      </c>
      <c r="H984" s="154">
        <v>2</v>
      </c>
      <c r="I984" s="155"/>
      <c r="L984" s="151"/>
      <c r="M984" s="156"/>
      <c r="T984" s="157"/>
      <c r="AT984" s="152" t="s">
        <v>247</v>
      </c>
      <c r="AU984" s="152" t="s">
        <v>83</v>
      </c>
      <c r="AV984" s="12" t="s">
        <v>83</v>
      </c>
      <c r="AW984" s="12" t="s">
        <v>30</v>
      </c>
      <c r="AX984" s="12" t="s">
        <v>73</v>
      </c>
      <c r="AY984" s="152" t="s">
        <v>236</v>
      </c>
    </row>
    <row r="985" spans="2:65" s="15" customFormat="1" ht="11.25">
      <c r="B985" s="173"/>
      <c r="D985" s="147" t="s">
        <v>247</v>
      </c>
      <c r="E985" s="174" t="s">
        <v>1</v>
      </c>
      <c r="F985" s="175" t="s">
        <v>344</v>
      </c>
      <c r="H985" s="176">
        <v>2</v>
      </c>
      <c r="I985" s="177"/>
      <c r="L985" s="173"/>
      <c r="M985" s="178"/>
      <c r="T985" s="179"/>
      <c r="AT985" s="174" t="s">
        <v>247</v>
      </c>
      <c r="AU985" s="174" t="s">
        <v>83</v>
      </c>
      <c r="AV985" s="15" t="s">
        <v>258</v>
      </c>
      <c r="AW985" s="15" t="s">
        <v>30</v>
      </c>
      <c r="AX985" s="15" t="s">
        <v>81</v>
      </c>
      <c r="AY985" s="174" t="s">
        <v>236</v>
      </c>
    </row>
    <row r="986" spans="2:65" s="1" customFormat="1" ht="62.65" customHeight="1">
      <c r="B986" s="133"/>
      <c r="C986" s="134" t="s">
        <v>2095</v>
      </c>
      <c r="D986" s="134" t="s">
        <v>239</v>
      </c>
      <c r="E986" s="135" t="s">
        <v>2447</v>
      </c>
      <c r="F986" s="136" t="s">
        <v>2448</v>
      </c>
      <c r="G986" s="137" t="s">
        <v>340</v>
      </c>
      <c r="H986" s="138">
        <v>2</v>
      </c>
      <c r="I986" s="139"/>
      <c r="J986" s="140">
        <f>ROUND(I986*H986,2)</f>
        <v>0</v>
      </c>
      <c r="K986" s="136" t="s">
        <v>243</v>
      </c>
      <c r="L986" s="33"/>
      <c r="M986" s="141" t="s">
        <v>1</v>
      </c>
      <c r="N986" s="142" t="s">
        <v>38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341</v>
      </c>
      <c r="AT986" s="145" t="s">
        <v>239</v>
      </c>
      <c r="AU986" s="145" t="s">
        <v>83</v>
      </c>
      <c r="AY986" s="18" t="s">
        <v>236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341</v>
      </c>
      <c r="BM986" s="145" t="s">
        <v>2449</v>
      </c>
    </row>
    <row r="987" spans="2:65" s="1" customFormat="1" ht="39">
      <c r="B987" s="33"/>
      <c r="D987" s="147" t="s">
        <v>246</v>
      </c>
      <c r="F987" s="148" t="s">
        <v>2448</v>
      </c>
      <c r="I987" s="149"/>
      <c r="L987" s="33"/>
      <c r="M987" s="150"/>
      <c r="T987" s="57"/>
      <c r="AT987" s="18" t="s">
        <v>246</v>
      </c>
      <c r="AU987" s="18" t="s">
        <v>83</v>
      </c>
    </row>
    <row r="988" spans="2:65" s="14" customFormat="1" ht="11.25">
      <c r="B988" s="167"/>
      <c r="D988" s="147" t="s">
        <v>247</v>
      </c>
      <c r="E988" s="168" t="s">
        <v>1</v>
      </c>
      <c r="F988" s="169" t="s">
        <v>1983</v>
      </c>
      <c r="H988" s="168" t="s">
        <v>1</v>
      </c>
      <c r="I988" s="170"/>
      <c r="L988" s="167"/>
      <c r="M988" s="171"/>
      <c r="T988" s="172"/>
      <c r="AT988" s="168" t="s">
        <v>247</v>
      </c>
      <c r="AU988" s="168" t="s">
        <v>83</v>
      </c>
      <c r="AV988" s="14" t="s">
        <v>81</v>
      </c>
      <c r="AW988" s="14" t="s">
        <v>30</v>
      </c>
      <c r="AX988" s="14" t="s">
        <v>73</v>
      </c>
      <c r="AY988" s="168" t="s">
        <v>236</v>
      </c>
    </row>
    <row r="989" spans="2:65" s="14" customFormat="1" ht="11.25">
      <c r="B989" s="167"/>
      <c r="D989" s="147" t="s">
        <v>247</v>
      </c>
      <c r="E989" s="168" t="s">
        <v>1</v>
      </c>
      <c r="F989" s="169" t="s">
        <v>2450</v>
      </c>
      <c r="H989" s="168" t="s">
        <v>1</v>
      </c>
      <c r="I989" s="170"/>
      <c r="L989" s="167"/>
      <c r="M989" s="171"/>
      <c r="T989" s="172"/>
      <c r="AT989" s="168" t="s">
        <v>247</v>
      </c>
      <c r="AU989" s="168" t="s">
        <v>83</v>
      </c>
      <c r="AV989" s="14" t="s">
        <v>81</v>
      </c>
      <c r="AW989" s="14" t="s">
        <v>30</v>
      </c>
      <c r="AX989" s="14" t="s">
        <v>73</v>
      </c>
      <c r="AY989" s="168" t="s">
        <v>236</v>
      </c>
    </row>
    <row r="990" spans="2:65" s="12" customFormat="1" ht="11.25">
      <c r="B990" s="151"/>
      <c r="D990" s="147" t="s">
        <v>247</v>
      </c>
      <c r="E990" s="152" t="s">
        <v>1</v>
      </c>
      <c r="F990" s="153" t="s">
        <v>83</v>
      </c>
      <c r="H990" s="154">
        <v>2</v>
      </c>
      <c r="I990" s="155"/>
      <c r="L990" s="151"/>
      <c r="M990" s="156"/>
      <c r="T990" s="157"/>
      <c r="AT990" s="152" t="s">
        <v>247</v>
      </c>
      <c r="AU990" s="152" t="s">
        <v>83</v>
      </c>
      <c r="AV990" s="12" t="s">
        <v>83</v>
      </c>
      <c r="AW990" s="12" t="s">
        <v>30</v>
      </c>
      <c r="AX990" s="12" t="s">
        <v>73</v>
      </c>
      <c r="AY990" s="152" t="s">
        <v>236</v>
      </c>
    </row>
    <row r="991" spans="2:65" s="15" customFormat="1" ht="11.25">
      <c r="B991" s="173"/>
      <c r="D991" s="147" t="s">
        <v>247</v>
      </c>
      <c r="E991" s="174" t="s">
        <v>1</v>
      </c>
      <c r="F991" s="175" t="s">
        <v>344</v>
      </c>
      <c r="H991" s="176">
        <v>2</v>
      </c>
      <c r="I991" s="177"/>
      <c r="L991" s="173"/>
      <c r="M991" s="178"/>
      <c r="T991" s="179"/>
      <c r="AT991" s="174" t="s">
        <v>247</v>
      </c>
      <c r="AU991" s="174" t="s">
        <v>83</v>
      </c>
      <c r="AV991" s="15" t="s">
        <v>258</v>
      </c>
      <c r="AW991" s="15" t="s">
        <v>30</v>
      </c>
      <c r="AX991" s="15" t="s">
        <v>81</v>
      </c>
      <c r="AY991" s="174" t="s">
        <v>236</v>
      </c>
    </row>
    <row r="992" spans="2:65" s="1" customFormat="1" ht="62.65" customHeight="1">
      <c r="B992" s="133"/>
      <c r="C992" s="134" t="s">
        <v>2451</v>
      </c>
      <c r="D992" s="134" t="s">
        <v>239</v>
      </c>
      <c r="E992" s="135" t="s">
        <v>2452</v>
      </c>
      <c r="F992" s="136" t="s">
        <v>2453</v>
      </c>
      <c r="G992" s="137" t="s">
        <v>340</v>
      </c>
      <c r="H992" s="138">
        <v>2</v>
      </c>
      <c r="I992" s="139"/>
      <c r="J992" s="140">
        <f>ROUND(I992*H992,2)</f>
        <v>0</v>
      </c>
      <c r="K992" s="136" t="s">
        <v>243</v>
      </c>
      <c r="L992" s="33"/>
      <c r="M992" s="141" t="s">
        <v>1</v>
      </c>
      <c r="N992" s="142" t="s">
        <v>38</v>
      </c>
      <c r="P992" s="143">
        <f>O992*H992</f>
        <v>0</v>
      </c>
      <c r="Q992" s="143">
        <v>0</v>
      </c>
      <c r="R992" s="143">
        <f>Q992*H992</f>
        <v>0</v>
      </c>
      <c r="S992" s="143">
        <v>0</v>
      </c>
      <c r="T992" s="144">
        <f>S992*H992</f>
        <v>0</v>
      </c>
      <c r="AR992" s="145" t="s">
        <v>341</v>
      </c>
      <c r="AT992" s="145" t="s">
        <v>239</v>
      </c>
      <c r="AU992" s="145" t="s">
        <v>83</v>
      </c>
      <c r="AY992" s="18" t="s">
        <v>236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81</v>
      </c>
      <c r="BK992" s="146">
        <f>ROUND(I992*H992,2)</f>
        <v>0</v>
      </c>
      <c r="BL992" s="18" t="s">
        <v>341</v>
      </c>
      <c r="BM992" s="145" t="s">
        <v>2454</v>
      </c>
    </row>
    <row r="993" spans="2:65" s="1" customFormat="1" ht="39">
      <c r="B993" s="33"/>
      <c r="D993" s="147" t="s">
        <v>246</v>
      </c>
      <c r="F993" s="148" t="s">
        <v>2453</v>
      </c>
      <c r="I993" s="149"/>
      <c r="L993" s="33"/>
      <c r="M993" s="150"/>
      <c r="T993" s="57"/>
      <c r="AT993" s="18" t="s">
        <v>246</v>
      </c>
      <c r="AU993" s="18" t="s">
        <v>83</v>
      </c>
    </row>
    <row r="994" spans="2:65" s="14" customFormat="1" ht="11.25">
      <c r="B994" s="167"/>
      <c r="D994" s="147" t="s">
        <v>247</v>
      </c>
      <c r="E994" s="168" t="s">
        <v>1</v>
      </c>
      <c r="F994" s="169" t="s">
        <v>1983</v>
      </c>
      <c r="H994" s="168" t="s">
        <v>1</v>
      </c>
      <c r="I994" s="170"/>
      <c r="L994" s="167"/>
      <c r="M994" s="171"/>
      <c r="T994" s="172"/>
      <c r="AT994" s="168" t="s">
        <v>247</v>
      </c>
      <c r="AU994" s="168" t="s">
        <v>83</v>
      </c>
      <c r="AV994" s="14" t="s">
        <v>81</v>
      </c>
      <c r="AW994" s="14" t="s">
        <v>30</v>
      </c>
      <c r="AX994" s="14" t="s">
        <v>73</v>
      </c>
      <c r="AY994" s="168" t="s">
        <v>236</v>
      </c>
    </row>
    <row r="995" spans="2:65" s="14" customFormat="1" ht="11.25">
      <c r="B995" s="167"/>
      <c r="D995" s="147" t="s">
        <v>247</v>
      </c>
      <c r="E995" s="168" t="s">
        <v>1</v>
      </c>
      <c r="F995" s="169" t="s">
        <v>2455</v>
      </c>
      <c r="H995" s="168" t="s">
        <v>1</v>
      </c>
      <c r="I995" s="170"/>
      <c r="L995" s="167"/>
      <c r="M995" s="171"/>
      <c r="T995" s="172"/>
      <c r="AT995" s="168" t="s">
        <v>247</v>
      </c>
      <c r="AU995" s="168" t="s">
        <v>83</v>
      </c>
      <c r="AV995" s="14" t="s">
        <v>81</v>
      </c>
      <c r="AW995" s="14" t="s">
        <v>30</v>
      </c>
      <c r="AX995" s="14" t="s">
        <v>73</v>
      </c>
      <c r="AY995" s="168" t="s">
        <v>236</v>
      </c>
    </row>
    <row r="996" spans="2:65" s="12" customFormat="1" ht="11.25">
      <c r="B996" s="151"/>
      <c r="D996" s="147" t="s">
        <v>247</v>
      </c>
      <c r="E996" s="152" t="s">
        <v>1</v>
      </c>
      <c r="F996" s="153" t="s">
        <v>83</v>
      </c>
      <c r="H996" s="154">
        <v>2</v>
      </c>
      <c r="I996" s="155"/>
      <c r="L996" s="151"/>
      <c r="M996" s="156"/>
      <c r="T996" s="157"/>
      <c r="AT996" s="152" t="s">
        <v>247</v>
      </c>
      <c r="AU996" s="152" t="s">
        <v>83</v>
      </c>
      <c r="AV996" s="12" t="s">
        <v>83</v>
      </c>
      <c r="AW996" s="12" t="s">
        <v>30</v>
      </c>
      <c r="AX996" s="12" t="s">
        <v>73</v>
      </c>
      <c r="AY996" s="152" t="s">
        <v>236</v>
      </c>
    </row>
    <row r="997" spans="2:65" s="15" customFormat="1" ht="11.25">
      <c r="B997" s="173"/>
      <c r="D997" s="147" t="s">
        <v>247</v>
      </c>
      <c r="E997" s="174" t="s">
        <v>1</v>
      </c>
      <c r="F997" s="175" t="s">
        <v>344</v>
      </c>
      <c r="H997" s="176">
        <v>2</v>
      </c>
      <c r="I997" s="177"/>
      <c r="L997" s="173"/>
      <c r="M997" s="178"/>
      <c r="T997" s="179"/>
      <c r="AT997" s="174" t="s">
        <v>247</v>
      </c>
      <c r="AU997" s="174" t="s">
        <v>83</v>
      </c>
      <c r="AV997" s="15" t="s">
        <v>258</v>
      </c>
      <c r="AW997" s="15" t="s">
        <v>30</v>
      </c>
      <c r="AX997" s="15" t="s">
        <v>81</v>
      </c>
      <c r="AY997" s="174" t="s">
        <v>236</v>
      </c>
    </row>
    <row r="998" spans="2:65" s="1" customFormat="1" ht="62.65" customHeight="1">
      <c r="B998" s="133"/>
      <c r="C998" s="134" t="s">
        <v>2237</v>
      </c>
      <c r="D998" s="134" t="s">
        <v>239</v>
      </c>
      <c r="E998" s="135" t="s">
        <v>2456</v>
      </c>
      <c r="F998" s="136" t="s">
        <v>2457</v>
      </c>
      <c r="G998" s="137" t="s">
        <v>340</v>
      </c>
      <c r="H998" s="138">
        <v>2</v>
      </c>
      <c r="I998" s="139"/>
      <c r="J998" s="140">
        <f>ROUND(I998*H998,2)</f>
        <v>0</v>
      </c>
      <c r="K998" s="136" t="s">
        <v>243</v>
      </c>
      <c r="L998" s="33"/>
      <c r="M998" s="141" t="s">
        <v>1</v>
      </c>
      <c r="N998" s="142" t="s">
        <v>38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341</v>
      </c>
      <c r="AT998" s="145" t="s">
        <v>239</v>
      </c>
      <c r="AU998" s="145" t="s">
        <v>83</v>
      </c>
      <c r="AY998" s="18" t="s">
        <v>236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341</v>
      </c>
      <c r="BM998" s="145" t="s">
        <v>2458</v>
      </c>
    </row>
    <row r="999" spans="2:65" s="1" customFormat="1" ht="39">
      <c r="B999" s="33"/>
      <c r="D999" s="147" t="s">
        <v>246</v>
      </c>
      <c r="F999" s="148" t="s">
        <v>2457</v>
      </c>
      <c r="I999" s="149"/>
      <c r="L999" s="33"/>
      <c r="M999" s="150"/>
      <c r="T999" s="57"/>
      <c r="AT999" s="18" t="s">
        <v>246</v>
      </c>
      <c r="AU999" s="18" t="s">
        <v>83</v>
      </c>
    </row>
    <row r="1000" spans="2:65" s="14" customFormat="1" ht="11.25">
      <c r="B1000" s="167"/>
      <c r="D1000" s="147" t="s">
        <v>247</v>
      </c>
      <c r="E1000" s="168" t="s">
        <v>1</v>
      </c>
      <c r="F1000" s="169" t="s">
        <v>1983</v>
      </c>
      <c r="H1000" s="168" t="s">
        <v>1</v>
      </c>
      <c r="I1000" s="170"/>
      <c r="L1000" s="167"/>
      <c r="M1000" s="171"/>
      <c r="T1000" s="172"/>
      <c r="AT1000" s="168" t="s">
        <v>247</v>
      </c>
      <c r="AU1000" s="168" t="s">
        <v>83</v>
      </c>
      <c r="AV1000" s="14" t="s">
        <v>81</v>
      </c>
      <c r="AW1000" s="14" t="s">
        <v>30</v>
      </c>
      <c r="AX1000" s="14" t="s">
        <v>73</v>
      </c>
      <c r="AY1000" s="168" t="s">
        <v>236</v>
      </c>
    </row>
    <row r="1001" spans="2:65" s="14" customFormat="1" ht="11.25">
      <c r="B1001" s="167"/>
      <c r="D1001" s="147" t="s">
        <v>247</v>
      </c>
      <c r="E1001" s="168" t="s">
        <v>1</v>
      </c>
      <c r="F1001" s="169" t="s">
        <v>2459</v>
      </c>
      <c r="H1001" s="168" t="s">
        <v>1</v>
      </c>
      <c r="I1001" s="170"/>
      <c r="L1001" s="167"/>
      <c r="M1001" s="171"/>
      <c r="T1001" s="172"/>
      <c r="AT1001" s="168" t="s">
        <v>247</v>
      </c>
      <c r="AU1001" s="168" t="s">
        <v>83</v>
      </c>
      <c r="AV1001" s="14" t="s">
        <v>81</v>
      </c>
      <c r="AW1001" s="14" t="s">
        <v>30</v>
      </c>
      <c r="AX1001" s="14" t="s">
        <v>73</v>
      </c>
      <c r="AY1001" s="168" t="s">
        <v>236</v>
      </c>
    </row>
    <row r="1002" spans="2:65" s="12" customFormat="1" ht="11.25">
      <c r="B1002" s="151"/>
      <c r="D1002" s="147" t="s">
        <v>247</v>
      </c>
      <c r="E1002" s="152" t="s">
        <v>1</v>
      </c>
      <c r="F1002" s="153" t="s">
        <v>83</v>
      </c>
      <c r="H1002" s="154">
        <v>2</v>
      </c>
      <c r="I1002" s="155"/>
      <c r="L1002" s="151"/>
      <c r="M1002" s="156"/>
      <c r="T1002" s="157"/>
      <c r="AT1002" s="152" t="s">
        <v>247</v>
      </c>
      <c r="AU1002" s="152" t="s">
        <v>83</v>
      </c>
      <c r="AV1002" s="12" t="s">
        <v>83</v>
      </c>
      <c r="AW1002" s="12" t="s">
        <v>30</v>
      </c>
      <c r="AX1002" s="12" t="s">
        <v>73</v>
      </c>
      <c r="AY1002" s="152" t="s">
        <v>236</v>
      </c>
    </row>
    <row r="1003" spans="2:65" s="15" customFormat="1" ht="11.25">
      <c r="B1003" s="173"/>
      <c r="D1003" s="147" t="s">
        <v>247</v>
      </c>
      <c r="E1003" s="174" t="s">
        <v>1</v>
      </c>
      <c r="F1003" s="175" t="s">
        <v>344</v>
      </c>
      <c r="H1003" s="176">
        <v>2</v>
      </c>
      <c r="I1003" s="177"/>
      <c r="L1003" s="173"/>
      <c r="M1003" s="178"/>
      <c r="T1003" s="179"/>
      <c r="AT1003" s="174" t="s">
        <v>247</v>
      </c>
      <c r="AU1003" s="174" t="s">
        <v>83</v>
      </c>
      <c r="AV1003" s="15" t="s">
        <v>258</v>
      </c>
      <c r="AW1003" s="15" t="s">
        <v>30</v>
      </c>
      <c r="AX1003" s="15" t="s">
        <v>81</v>
      </c>
      <c r="AY1003" s="174" t="s">
        <v>236</v>
      </c>
    </row>
    <row r="1004" spans="2:65" s="1" customFormat="1" ht="55.5" customHeight="1">
      <c r="B1004" s="133"/>
      <c r="C1004" s="134" t="s">
        <v>2460</v>
      </c>
      <c r="D1004" s="134" t="s">
        <v>239</v>
      </c>
      <c r="E1004" s="135" t="s">
        <v>2461</v>
      </c>
      <c r="F1004" s="136" t="s">
        <v>2462</v>
      </c>
      <c r="G1004" s="137" t="s">
        <v>340</v>
      </c>
      <c r="H1004" s="138">
        <v>2</v>
      </c>
      <c r="I1004" s="139"/>
      <c r="J1004" s="140">
        <f>ROUND(I1004*H1004,2)</f>
        <v>0</v>
      </c>
      <c r="K1004" s="136" t="s">
        <v>243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</v>
      </c>
      <c r="T1004" s="144">
        <f>S1004*H1004</f>
        <v>0</v>
      </c>
      <c r="AR1004" s="145" t="s">
        <v>341</v>
      </c>
      <c r="AT1004" s="145" t="s">
        <v>239</v>
      </c>
      <c r="AU1004" s="145" t="s">
        <v>83</v>
      </c>
      <c r="AY1004" s="18" t="s">
        <v>236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341</v>
      </c>
      <c r="BM1004" s="145" t="s">
        <v>2463</v>
      </c>
    </row>
    <row r="1005" spans="2:65" s="1" customFormat="1" ht="39">
      <c r="B1005" s="33"/>
      <c r="D1005" s="147" t="s">
        <v>246</v>
      </c>
      <c r="F1005" s="148" t="s">
        <v>2462</v>
      </c>
      <c r="I1005" s="149"/>
      <c r="L1005" s="33"/>
      <c r="M1005" s="150"/>
      <c r="T1005" s="57"/>
      <c r="AT1005" s="18" t="s">
        <v>246</v>
      </c>
      <c r="AU1005" s="18" t="s">
        <v>83</v>
      </c>
    </row>
    <row r="1006" spans="2:65" s="14" customFormat="1" ht="11.25">
      <c r="B1006" s="167"/>
      <c r="D1006" s="147" t="s">
        <v>247</v>
      </c>
      <c r="E1006" s="168" t="s">
        <v>1</v>
      </c>
      <c r="F1006" s="169" t="s">
        <v>1983</v>
      </c>
      <c r="H1006" s="168" t="s">
        <v>1</v>
      </c>
      <c r="I1006" s="170"/>
      <c r="L1006" s="167"/>
      <c r="M1006" s="171"/>
      <c r="T1006" s="172"/>
      <c r="AT1006" s="168" t="s">
        <v>247</v>
      </c>
      <c r="AU1006" s="168" t="s">
        <v>83</v>
      </c>
      <c r="AV1006" s="14" t="s">
        <v>81</v>
      </c>
      <c r="AW1006" s="14" t="s">
        <v>30</v>
      </c>
      <c r="AX1006" s="14" t="s">
        <v>73</v>
      </c>
      <c r="AY1006" s="168" t="s">
        <v>236</v>
      </c>
    </row>
    <row r="1007" spans="2:65" s="14" customFormat="1" ht="11.25">
      <c r="B1007" s="167"/>
      <c r="D1007" s="147" t="s">
        <v>247</v>
      </c>
      <c r="E1007" s="168" t="s">
        <v>1</v>
      </c>
      <c r="F1007" s="169" t="s">
        <v>2464</v>
      </c>
      <c r="H1007" s="168" t="s">
        <v>1</v>
      </c>
      <c r="I1007" s="170"/>
      <c r="L1007" s="167"/>
      <c r="M1007" s="171"/>
      <c r="T1007" s="172"/>
      <c r="AT1007" s="168" t="s">
        <v>247</v>
      </c>
      <c r="AU1007" s="168" t="s">
        <v>83</v>
      </c>
      <c r="AV1007" s="14" t="s">
        <v>81</v>
      </c>
      <c r="AW1007" s="14" t="s">
        <v>30</v>
      </c>
      <c r="AX1007" s="14" t="s">
        <v>73</v>
      </c>
      <c r="AY1007" s="168" t="s">
        <v>236</v>
      </c>
    </row>
    <row r="1008" spans="2:65" s="12" customFormat="1" ht="11.25">
      <c r="B1008" s="151"/>
      <c r="D1008" s="147" t="s">
        <v>247</v>
      </c>
      <c r="E1008" s="152" t="s">
        <v>1</v>
      </c>
      <c r="F1008" s="153" t="s">
        <v>81</v>
      </c>
      <c r="H1008" s="154">
        <v>1</v>
      </c>
      <c r="I1008" s="155"/>
      <c r="L1008" s="151"/>
      <c r="M1008" s="156"/>
      <c r="T1008" s="157"/>
      <c r="AT1008" s="152" t="s">
        <v>247</v>
      </c>
      <c r="AU1008" s="152" t="s">
        <v>83</v>
      </c>
      <c r="AV1008" s="12" t="s">
        <v>83</v>
      </c>
      <c r="AW1008" s="12" t="s">
        <v>30</v>
      </c>
      <c r="AX1008" s="12" t="s">
        <v>73</v>
      </c>
      <c r="AY1008" s="152" t="s">
        <v>236</v>
      </c>
    </row>
    <row r="1009" spans="2:65" s="14" customFormat="1" ht="11.25">
      <c r="B1009" s="167"/>
      <c r="D1009" s="147" t="s">
        <v>247</v>
      </c>
      <c r="E1009" s="168" t="s">
        <v>1</v>
      </c>
      <c r="F1009" s="169" t="s">
        <v>2465</v>
      </c>
      <c r="H1009" s="168" t="s">
        <v>1</v>
      </c>
      <c r="I1009" s="170"/>
      <c r="L1009" s="167"/>
      <c r="M1009" s="171"/>
      <c r="T1009" s="172"/>
      <c r="AT1009" s="168" t="s">
        <v>247</v>
      </c>
      <c r="AU1009" s="168" t="s">
        <v>83</v>
      </c>
      <c r="AV1009" s="14" t="s">
        <v>81</v>
      </c>
      <c r="AW1009" s="14" t="s">
        <v>30</v>
      </c>
      <c r="AX1009" s="14" t="s">
        <v>73</v>
      </c>
      <c r="AY1009" s="168" t="s">
        <v>236</v>
      </c>
    </row>
    <row r="1010" spans="2:65" s="12" customFormat="1" ht="11.25">
      <c r="B1010" s="151"/>
      <c r="D1010" s="147" t="s">
        <v>247</v>
      </c>
      <c r="E1010" s="152" t="s">
        <v>1</v>
      </c>
      <c r="F1010" s="153" t="s">
        <v>81</v>
      </c>
      <c r="H1010" s="154">
        <v>1</v>
      </c>
      <c r="I1010" s="155"/>
      <c r="L1010" s="151"/>
      <c r="M1010" s="156"/>
      <c r="T1010" s="157"/>
      <c r="AT1010" s="152" t="s">
        <v>247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236</v>
      </c>
    </row>
    <row r="1011" spans="2:65" s="15" customFormat="1" ht="11.25">
      <c r="B1011" s="173"/>
      <c r="D1011" s="147" t="s">
        <v>247</v>
      </c>
      <c r="E1011" s="174" t="s">
        <v>1</v>
      </c>
      <c r="F1011" s="175" t="s">
        <v>344</v>
      </c>
      <c r="H1011" s="176">
        <v>2</v>
      </c>
      <c r="I1011" s="177"/>
      <c r="L1011" s="173"/>
      <c r="M1011" s="178"/>
      <c r="T1011" s="179"/>
      <c r="AT1011" s="174" t="s">
        <v>247</v>
      </c>
      <c r="AU1011" s="174" t="s">
        <v>83</v>
      </c>
      <c r="AV1011" s="15" t="s">
        <v>258</v>
      </c>
      <c r="AW1011" s="15" t="s">
        <v>30</v>
      </c>
      <c r="AX1011" s="15" t="s">
        <v>81</v>
      </c>
      <c r="AY1011" s="174" t="s">
        <v>236</v>
      </c>
    </row>
    <row r="1012" spans="2:65" s="1" customFormat="1" ht="55.5" customHeight="1">
      <c r="B1012" s="133"/>
      <c r="C1012" s="134" t="s">
        <v>2241</v>
      </c>
      <c r="D1012" s="134" t="s">
        <v>239</v>
      </c>
      <c r="E1012" s="135" t="s">
        <v>2466</v>
      </c>
      <c r="F1012" s="136" t="s">
        <v>2467</v>
      </c>
      <c r="G1012" s="137" t="s">
        <v>340</v>
      </c>
      <c r="H1012" s="138">
        <v>1</v>
      </c>
      <c r="I1012" s="139"/>
      <c r="J1012" s="140">
        <f>ROUND(I1012*H1012,2)</f>
        <v>0</v>
      </c>
      <c r="K1012" s="136" t="s">
        <v>243</v>
      </c>
      <c r="L1012" s="33"/>
      <c r="M1012" s="141" t="s">
        <v>1</v>
      </c>
      <c r="N1012" s="142" t="s">
        <v>38</v>
      </c>
      <c r="P1012" s="143">
        <f>O1012*H1012</f>
        <v>0</v>
      </c>
      <c r="Q1012" s="143">
        <v>0</v>
      </c>
      <c r="R1012" s="143">
        <f>Q1012*H1012</f>
        <v>0</v>
      </c>
      <c r="S1012" s="143">
        <v>0</v>
      </c>
      <c r="T1012" s="144">
        <f>S1012*H1012</f>
        <v>0</v>
      </c>
      <c r="AR1012" s="145" t="s">
        <v>341</v>
      </c>
      <c r="AT1012" s="145" t="s">
        <v>239</v>
      </c>
      <c r="AU1012" s="145" t="s">
        <v>83</v>
      </c>
      <c r="AY1012" s="18" t="s">
        <v>236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8" t="s">
        <v>81</v>
      </c>
      <c r="BK1012" s="146">
        <f>ROUND(I1012*H1012,2)</f>
        <v>0</v>
      </c>
      <c r="BL1012" s="18" t="s">
        <v>341</v>
      </c>
      <c r="BM1012" s="145" t="s">
        <v>2468</v>
      </c>
    </row>
    <row r="1013" spans="2:65" s="1" customFormat="1" ht="39">
      <c r="B1013" s="33"/>
      <c r="D1013" s="147" t="s">
        <v>246</v>
      </c>
      <c r="F1013" s="148" t="s">
        <v>2467</v>
      </c>
      <c r="I1013" s="149"/>
      <c r="L1013" s="33"/>
      <c r="M1013" s="150"/>
      <c r="T1013" s="57"/>
      <c r="AT1013" s="18" t="s">
        <v>246</v>
      </c>
      <c r="AU1013" s="18" t="s">
        <v>83</v>
      </c>
    </row>
    <row r="1014" spans="2:65" s="14" customFormat="1" ht="11.25">
      <c r="B1014" s="167"/>
      <c r="D1014" s="147" t="s">
        <v>247</v>
      </c>
      <c r="E1014" s="168" t="s">
        <v>1</v>
      </c>
      <c r="F1014" s="169" t="s">
        <v>1983</v>
      </c>
      <c r="H1014" s="168" t="s">
        <v>1</v>
      </c>
      <c r="I1014" s="170"/>
      <c r="L1014" s="167"/>
      <c r="M1014" s="171"/>
      <c r="T1014" s="172"/>
      <c r="AT1014" s="168" t="s">
        <v>247</v>
      </c>
      <c r="AU1014" s="168" t="s">
        <v>83</v>
      </c>
      <c r="AV1014" s="14" t="s">
        <v>81</v>
      </c>
      <c r="AW1014" s="14" t="s">
        <v>30</v>
      </c>
      <c r="AX1014" s="14" t="s">
        <v>73</v>
      </c>
      <c r="AY1014" s="168" t="s">
        <v>236</v>
      </c>
    </row>
    <row r="1015" spans="2:65" s="14" customFormat="1" ht="11.25">
      <c r="B1015" s="167"/>
      <c r="D1015" s="147" t="s">
        <v>247</v>
      </c>
      <c r="E1015" s="168" t="s">
        <v>1</v>
      </c>
      <c r="F1015" s="169" t="s">
        <v>2464</v>
      </c>
      <c r="H1015" s="168" t="s">
        <v>1</v>
      </c>
      <c r="I1015" s="170"/>
      <c r="L1015" s="167"/>
      <c r="M1015" s="171"/>
      <c r="T1015" s="172"/>
      <c r="AT1015" s="168" t="s">
        <v>247</v>
      </c>
      <c r="AU1015" s="168" t="s">
        <v>83</v>
      </c>
      <c r="AV1015" s="14" t="s">
        <v>81</v>
      </c>
      <c r="AW1015" s="14" t="s">
        <v>30</v>
      </c>
      <c r="AX1015" s="14" t="s">
        <v>73</v>
      </c>
      <c r="AY1015" s="168" t="s">
        <v>236</v>
      </c>
    </row>
    <row r="1016" spans="2:65" s="12" customFormat="1" ht="11.25">
      <c r="B1016" s="151"/>
      <c r="D1016" s="147" t="s">
        <v>247</v>
      </c>
      <c r="E1016" s="152" t="s">
        <v>1</v>
      </c>
      <c r="F1016" s="153" t="s">
        <v>81</v>
      </c>
      <c r="H1016" s="154">
        <v>1</v>
      </c>
      <c r="I1016" s="155"/>
      <c r="L1016" s="151"/>
      <c r="M1016" s="156"/>
      <c r="T1016" s="157"/>
      <c r="AT1016" s="152" t="s">
        <v>247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236</v>
      </c>
    </row>
    <row r="1017" spans="2:65" s="15" customFormat="1" ht="11.25">
      <c r="B1017" s="173"/>
      <c r="D1017" s="147" t="s">
        <v>247</v>
      </c>
      <c r="E1017" s="174" t="s">
        <v>1</v>
      </c>
      <c r="F1017" s="175" t="s">
        <v>344</v>
      </c>
      <c r="H1017" s="176">
        <v>1</v>
      </c>
      <c r="I1017" s="177"/>
      <c r="L1017" s="173"/>
      <c r="M1017" s="178"/>
      <c r="T1017" s="179"/>
      <c r="AT1017" s="174" t="s">
        <v>247</v>
      </c>
      <c r="AU1017" s="174" t="s">
        <v>83</v>
      </c>
      <c r="AV1017" s="15" t="s">
        <v>258</v>
      </c>
      <c r="AW1017" s="15" t="s">
        <v>30</v>
      </c>
      <c r="AX1017" s="15" t="s">
        <v>81</v>
      </c>
      <c r="AY1017" s="174" t="s">
        <v>236</v>
      </c>
    </row>
    <row r="1018" spans="2:65" s="1" customFormat="1" ht="37.9" customHeight="1">
      <c r="B1018" s="133"/>
      <c r="C1018" s="134" t="s">
        <v>2469</v>
      </c>
      <c r="D1018" s="134" t="s">
        <v>239</v>
      </c>
      <c r="E1018" s="135" t="s">
        <v>2470</v>
      </c>
      <c r="F1018" s="136" t="s">
        <v>2471</v>
      </c>
      <c r="G1018" s="137" t="s">
        <v>340</v>
      </c>
      <c r="H1018" s="138">
        <v>2</v>
      </c>
      <c r="I1018" s="139"/>
      <c r="J1018" s="140">
        <f>ROUND(I1018*H1018,2)</f>
        <v>0</v>
      </c>
      <c r="K1018" s="136" t="s">
        <v>243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341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341</v>
      </c>
      <c r="BM1018" s="145" t="s">
        <v>2472</v>
      </c>
    </row>
    <row r="1019" spans="2:65" s="1" customFormat="1" ht="19.5">
      <c r="B1019" s="33"/>
      <c r="D1019" s="147" t="s">
        <v>246</v>
      </c>
      <c r="F1019" s="148" t="s">
        <v>2471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4" customFormat="1" ht="11.25">
      <c r="B1020" s="167"/>
      <c r="D1020" s="147" t="s">
        <v>247</v>
      </c>
      <c r="E1020" s="168" t="s">
        <v>1</v>
      </c>
      <c r="F1020" s="169" t="s">
        <v>1983</v>
      </c>
      <c r="H1020" s="168" t="s">
        <v>1</v>
      </c>
      <c r="I1020" s="170"/>
      <c r="L1020" s="167"/>
      <c r="M1020" s="171"/>
      <c r="T1020" s="172"/>
      <c r="AT1020" s="168" t="s">
        <v>247</v>
      </c>
      <c r="AU1020" s="168" t="s">
        <v>83</v>
      </c>
      <c r="AV1020" s="14" t="s">
        <v>81</v>
      </c>
      <c r="AW1020" s="14" t="s">
        <v>30</v>
      </c>
      <c r="AX1020" s="14" t="s">
        <v>73</v>
      </c>
      <c r="AY1020" s="168" t="s">
        <v>236</v>
      </c>
    </row>
    <row r="1021" spans="2:65" s="14" customFormat="1" ht="11.25">
      <c r="B1021" s="167"/>
      <c r="D1021" s="147" t="s">
        <v>247</v>
      </c>
      <c r="E1021" s="168" t="s">
        <v>1</v>
      </c>
      <c r="F1021" s="169" t="s">
        <v>2473</v>
      </c>
      <c r="H1021" s="168" t="s">
        <v>1</v>
      </c>
      <c r="I1021" s="170"/>
      <c r="L1021" s="167"/>
      <c r="M1021" s="171"/>
      <c r="T1021" s="172"/>
      <c r="AT1021" s="168" t="s">
        <v>247</v>
      </c>
      <c r="AU1021" s="168" t="s">
        <v>83</v>
      </c>
      <c r="AV1021" s="14" t="s">
        <v>81</v>
      </c>
      <c r="AW1021" s="14" t="s">
        <v>30</v>
      </c>
      <c r="AX1021" s="14" t="s">
        <v>73</v>
      </c>
      <c r="AY1021" s="168" t="s">
        <v>236</v>
      </c>
    </row>
    <row r="1022" spans="2:65" s="12" customFormat="1" ht="11.25">
      <c r="B1022" s="151"/>
      <c r="D1022" s="147" t="s">
        <v>247</v>
      </c>
      <c r="E1022" s="152" t="s">
        <v>1</v>
      </c>
      <c r="F1022" s="153" t="s">
        <v>83</v>
      </c>
      <c r="H1022" s="154">
        <v>2</v>
      </c>
      <c r="I1022" s="155"/>
      <c r="L1022" s="151"/>
      <c r="M1022" s="156"/>
      <c r="T1022" s="157"/>
      <c r="AT1022" s="152" t="s">
        <v>247</v>
      </c>
      <c r="AU1022" s="152" t="s">
        <v>83</v>
      </c>
      <c r="AV1022" s="12" t="s">
        <v>83</v>
      </c>
      <c r="AW1022" s="12" t="s">
        <v>30</v>
      </c>
      <c r="AX1022" s="12" t="s">
        <v>73</v>
      </c>
      <c r="AY1022" s="152" t="s">
        <v>236</v>
      </c>
    </row>
    <row r="1023" spans="2:65" s="15" customFormat="1" ht="11.25">
      <c r="B1023" s="173"/>
      <c r="D1023" s="147" t="s">
        <v>247</v>
      </c>
      <c r="E1023" s="174" t="s">
        <v>1</v>
      </c>
      <c r="F1023" s="175" t="s">
        <v>344</v>
      </c>
      <c r="H1023" s="176">
        <v>2</v>
      </c>
      <c r="I1023" s="177"/>
      <c r="L1023" s="173"/>
      <c r="M1023" s="178"/>
      <c r="T1023" s="179"/>
      <c r="AT1023" s="174" t="s">
        <v>247</v>
      </c>
      <c r="AU1023" s="174" t="s">
        <v>83</v>
      </c>
      <c r="AV1023" s="15" t="s">
        <v>258</v>
      </c>
      <c r="AW1023" s="15" t="s">
        <v>30</v>
      </c>
      <c r="AX1023" s="15" t="s">
        <v>81</v>
      </c>
      <c r="AY1023" s="174" t="s">
        <v>236</v>
      </c>
    </row>
    <row r="1024" spans="2:65" s="1" customFormat="1" ht="24.2" customHeight="1">
      <c r="B1024" s="133"/>
      <c r="C1024" s="134" t="s">
        <v>2249</v>
      </c>
      <c r="D1024" s="134" t="s">
        <v>239</v>
      </c>
      <c r="E1024" s="135" t="s">
        <v>2474</v>
      </c>
      <c r="F1024" s="136" t="s">
        <v>2475</v>
      </c>
      <c r="G1024" s="137" t="s">
        <v>340</v>
      </c>
      <c r="H1024" s="138">
        <v>1</v>
      </c>
      <c r="I1024" s="139"/>
      <c r="J1024" s="140">
        <f>ROUND(I1024*H1024,2)</f>
        <v>0</v>
      </c>
      <c r="K1024" s="136" t="s">
        <v>1994</v>
      </c>
      <c r="L1024" s="33"/>
      <c r="M1024" s="141" t="s">
        <v>1</v>
      </c>
      <c r="N1024" s="142" t="s">
        <v>38</v>
      </c>
      <c r="P1024" s="143">
        <f>O1024*H1024</f>
        <v>0</v>
      </c>
      <c r="Q1024" s="143">
        <v>0</v>
      </c>
      <c r="R1024" s="143">
        <f>Q1024*H1024</f>
        <v>0</v>
      </c>
      <c r="S1024" s="143">
        <v>0</v>
      </c>
      <c r="T1024" s="144">
        <f>S1024*H1024</f>
        <v>0</v>
      </c>
      <c r="AR1024" s="145" t="s">
        <v>341</v>
      </c>
      <c r="AT1024" s="145" t="s">
        <v>239</v>
      </c>
      <c r="AU1024" s="145" t="s">
        <v>83</v>
      </c>
      <c r="AY1024" s="18" t="s">
        <v>236</v>
      </c>
      <c r="BE1024" s="146">
        <f>IF(N1024="základní",J1024,0)</f>
        <v>0</v>
      </c>
      <c r="BF1024" s="146">
        <f>IF(N1024="snížená",J1024,0)</f>
        <v>0</v>
      </c>
      <c r="BG1024" s="146">
        <f>IF(N1024="zákl. přenesená",J1024,0)</f>
        <v>0</v>
      </c>
      <c r="BH1024" s="146">
        <f>IF(N1024="sníž. přenesená",J1024,0)</f>
        <v>0</v>
      </c>
      <c r="BI1024" s="146">
        <f>IF(N1024="nulová",J1024,0)</f>
        <v>0</v>
      </c>
      <c r="BJ1024" s="18" t="s">
        <v>81</v>
      </c>
      <c r="BK1024" s="146">
        <f>ROUND(I1024*H1024,2)</f>
        <v>0</v>
      </c>
      <c r="BL1024" s="18" t="s">
        <v>341</v>
      </c>
      <c r="BM1024" s="145" t="s">
        <v>2476</v>
      </c>
    </row>
    <row r="1025" spans="2:65" s="1" customFormat="1" ht="11.25">
      <c r="B1025" s="33"/>
      <c r="D1025" s="147" t="s">
        <v>246</v>
      </c>
      <c r="F1025" s="148" t="s">
        <v>2475</v>
      </c>
      <c r="I1025" s="149"/>
      <c r="L1025" s="33"/>
      <c r="M1025" s="150"/>
      <c r="T1025" s="57"/>
      <c r="AT1025" s="18" t="s">
        <v>246</v>
      </c>
      <c r="AU1025" s="18" t="s">
        <v>83</v>
      </c>
    </row>
    <row r="1026" spans="2:65" s="14" customFormat="1" ht="11.25">
      <c r="B1026" s="167"/>
      <c r="D1026" s="147" t="s">
        <v>247</v>
      </c>
      <c r="E1026" s="168" t="s">
        <v>1</v>
      </c>
      <c r="F1026" s="169" t="s">
        <v>1983</v>
      </c>
      <c r="H1026" s="168" t="s">
        <v>1</v>
      </c>
      <c r="I1026" s="170"/>
      <c r="L1026" s="167"/>
      <c r="M1026" s="171"/>
      <c r="T1026" s="172"/>
      <c r="AT1026" s="168" t="s">
        <v>247</v>
      </c>
      <c r="AU1026" s="168" t="s">
        <v>83</v>
      </c>
      <c r="AV1026" s="14" t="s">
        <v>81</v>
      </c>
      <c r="AW1026" s="14" t="s">
        <v>30</v>
      </c>
      <c r="AX1026" s="14" t="s">
        <v>73</v>
      </c>
      <c r="AY1026" s="168" t="s">
        <v>236</v>
      </c>
    </row>
    <row r="1027" spans="2:65" s="14" customFormat="1" ht="11.25">
      <c r="B1027" s="167"/>
      <c r="D1027" s="147" t="s">
        <v>247</v>
      </c>
      <c r="E1027" s="168" t="s">
        <v>1</v>
      </c>
      <c r="F1027" s="169" t="s">
        <v>2477</v>
      </c>
      <c r="H1027" s="168" t="s">
        <v>1</v>
      </c>
      <c r="I1027" s="170"/>
      <c r="L1027" s="167"/>
      <c r="M1027" s="171"/>
      <c r="T1027" s="172"/>
      <c r="AT1027" s="168" t="s">
        <v>247</v>
      </c>
      <c r="AU1027" s="168" t="s">
        <v>83</v>
      </c>
      <c r="AV1027" s="14" t="s">
        <v>81</v>
      </c>
      <c r="AW1027" s="14" t="s">
        <v>30</v>
      </c>
      <c r="AX1027" s="14" t="s">
        <v>73</v>
      </c>
      <c r="AY1027" s="168" t="s">
        <v>236</v>
      </c>
    </row>
    <row r="1028" spans="2:65" s="12" customFormat="1" ht="11.25">
      <c r="B1028" s="151"/>
      <c r="D1028" s="147" t="s">
        <v>247</v>
      </c>
      <c r="E1028" s="152" t="s">
        <v>1</v>
      </c>
      <c r="F1028" s="153" t="s">
        <v>81</v>
      </c>
      <c r="H1028" s="154">
        <v>1</v>
      </c>
      <c r="I1028" s="155"/>
      <c r="L1028" s="151"/>
      <c r="M1028" s="156"/>
      <c r="T1028" s="157"/>
      <c r="AT1028" s="152" t="s">
        <v>247</v>
      </c>
      <c r="AU1028" s="152" t="s">
        <v>83</v>
      </c>
      <c r="AV1028" s="12" t="s">
        <v>83</v>
      </c>
      <c r="AW1028" s="12" t="s">
        <v>30</v>
      </c>
      <c r="AX1028" s="12" t="s">
        <v>73</v>
      </c>
      <c r="AY1028" s="152" t="s">
        <v>236</v>
      </c>
    </row>
    <row r="1029" spans="2:65" s="15" customFormat="1" ht="11.25">
      <c r="B1029" s="173"/>
      <c r="D1029" s="147" t="s">
        <v>247</v>
      </c>
      <c r="E1029" s="174" t="s">
        <v>1</v>
      </c>
      <c r="F1029" s="175" t="s">
        <v>344</v>
      </c>
      <c r="H1029" s="176">
        <v>1</v>
      </c>
      <c r="I1029" s="177"/>
      <c r="L1029" s="173"/>
      <c r="M1029" s="178"/>
      <c r="T1029" s="179"/>
      <c r="AT1029" s="174" t="s">
        <v>247</v>
      </c>
      <c r="AU1029" s="174" t="s">
        <v>83</v>
      </c>
      <c r="AV1029" s="15" t="s">
        <v>258</v>
      </c>
      <c r="AW1029" s="15" t="s">
        <v>30</v>
      </c>
      <c r="AX1029" s="15" t="s">
        <v>81</v>
      </c>
      <c r="AY1029" s="174" t="s">
        <v>236</v>
      </c>
    </row>
    <row r="1030" spans="2:65" s="1" customFormat="1" ht="37.9" customHeight="1">
      <c r="B1030" s="133"/>
      <c r="C1030" s="134" t="s">
        <v>2478</v>
      </c>
      <c r="D1030" s="134" t="s">
        <v>239</v>
      </c>
      <c r="E1030" s="135" t="s">
        <v>2479</v>
      </c>
      <c r="F1030" s="136" t="s">
        <v>2480</v>
      </c>
      <c r="G1030" s="137" t="s">
        <v>340</v>
      </c>
      <c r="H1030" s="138">
        <v>2</v>
      </c>
      <c r="I1030" s="139"/>
      <c r="J1030" s="140">
        <f>ROUND(I1030*H1030,2)</f>
        <v>0</v>
      </c>
      <c r="K1030" s="136" t="s">
        <v>243</v>
      </c>
      <c r="L1030" s="33"/>
      <c r="M1030" s="141" t="s">
        <v>1</v>
      </c>
      <c r="N1030" s="142" t="s">
        <v>38</v>
      </c>
      <c r="P1030" s="143">
        <f>O1030*H1030</f>
        <v>0</v>
      </c>
      <c r="Q1030" s="143">
        <v>0</v>
      </c>
      <c r="R1030" s="143">
        <f>Q1030*H1030</f>
        <v>0</v>
      </c>
      <c r="S1030" s="143">
        <v>0</v>
      </c>
      <c r="T1030" s="144">
        <f>S1030*H1030</f>
        <v>0</v>
      </c>
      <c r="AR1030" s="145" t="s">
        <v>341</v>
      </c>
      <c r="AT1030" s="145" t="s">
        <v>239</v>
      </c>
      <c r="AU1030" s="145" t="s">
        <v>83</v>
      </c>
      <c r="AY1030" s="18" t="s">
        <v>236</v>
      </c>
      <c r="BE1030" s="146">
        <f>IF(N1030="základní",J1030,0)</f>
        <v>0</v>
      </c>
      <c r="BF1030" s="146">
        <f>IF(N1030="snížená",J1030,0)</f>
        <v>0</v>
      </c>
      <c r="BG1030" s="146">
        <f>IF(N1030="zákl. přenesená",J1030,0)</f>
        <v>0</v>
      </c>
      <c r="BH1030" s="146">
        <f>IF(N1030="sníž. přenesená",J1030,0)</f>
        <v>0</v>
      </c>
      <c r="BI1030" s="146">
        <f>IF(N1030="nulová",J1030,0)</f>
        <v>0</v>
      </c>
      <c r="BJ1030" s="18" t="s">
        <v>81</v>
      </c>
      <c r="BK1030" s="146">
        <f>ROUND(I1030*H1030,2)</f>
        <v>0</v>
      </c>
      <c r="BL1030" s="18" t="s">
        <v>341</v>
      </c>
      <c r="BM1030" s="145" t="s">
        <v>2481</v>
      </c>
    </row>
    <row r="1031" spans="2:65" s="1" customFormat="1" ht="19.5">
      <c r="B1031" s="33"/>
      <c r="D1031" s="147" t="s">
        <v>246</v>
      </c>
      <c r="F1031" s="148" t="s">
        <v>2480</v>
      </c>
      <c r="I1031" s="149"/>
      <c r="L1031" s="33"/>
      <c r="M1031" s="150"/>
      <c r="T1031" s="57"/>
      <c r="AT1031" s="18" t="s">
        <v>246</v>
      </c>
      <c r="AU1031" s="18" t="s">
        <v>83</v>
      </c>
    </row>
    <row r="1032" spans="2:65" s="14" customFormat="1" ht="11.25">
      <c r="B1032" s="167"/>
      <c r="D1032" s="147" t="s">
        <v>247</v>
      </c>
      <c r="E1032" s="168" t="s">
        <v>1</v>
      </c>
      <c r="F1032" s="169" t="s">
        <v>1983</v>
      </c>
      <c r="H1032" s="168" t="s">
        <v>1</v>
      </c>
      <c r="I1032" s="170"/>
      <c r="L1032" s="167"/>
      <c r="M1032" s="171"/>
      <c r="T1032" s="172"/>
      <c r="AT1032" s="168" t="s">
        <v>247</v>
      </c>
      <c r="AU1032" s="168" t="s">
        <v>83</v>
      </c>
      <c r="AV1032" s="14" t="s">
        <v>81</v>
      </c>
      <c r="AW1032" s="14" t="s">
        <v>30</v>
      </c>
      <c r="AX1032" s="14" t="s">
        <v>73</v>
      </c>
      <c r="AY1032" s="168" t="s">
        <v>236</v>
      </c>
    </row>
    <row r="1033" spans="2:65" s="14" customFormat="1" ht="11.25">
      <c r="B1033" s="167"/>
      <c r="D1033" s="147" t="s">
        <v>247</v>
      </c>
      <c r="E1033" s="168" t="s">
        <v>1</v>
      </c>
      <c r="F1033" s="169" t="s">
        <v>2482</v>
      </c>
      <c r="H1033" s="168" t="s">
        <v>1</v>
      </c>
      <c r="I1033" s="170"/>
      <c r="L1033" s="167"/>
      <c r="M1033" s="171"/>
      <c r="T1033" s="172"/>
      <c r="AT1033" s="168" t="s">
        <v>247</v>
      </c>
      <c r="AU1033" s="168" t="s">
        <v>83</v>
      </c>
      <c r="AV1033" s="14" t="s">
        <v>81</v>
      </c>
      <c r="AW1033" s="14" t="s">
        <v>30</v>
      </c>
      <c r="AX1033" s="14" t="s">
        <v>73</v>
      </c>
      <c r="AY1033" s="168" t="s">
        <v>236</v>
      </c>
    </row>
    <row r="1034" spans="2:65" s="12" customFormat="1" ht="11.25">
      <c r="B1034" s="151"/>
      <c r="D1034" s="147" t="s">
        <v>247</v>
      </c>
      <c r="E1034" s="152" t="s">
        <v>1</v>
      </c>
      <c r="F1034" s="153" t="s">
        <v>83</v>
      </c>
      <c r="H1034" s="154">
        <v>2</v>
      </c>
      <c r="I1034" s="155"/>
      <c r="L1034" s="151"/>
      <c r="M1034" s="156"/>
      <c r="T1034" s="157"/>
      <c r="AT1034" s="152" t="s">
        <v>247</v>
      </c>
      <c r="AU1034" s="152" t="s">
        <v>83</v>
      </c>
      <c r="AV1034" s="12" t="s">
        <v>83</v>
      </c>
      <c r="AW1034" s="12" t="s">
        <v>30</v>
      </c>
      <c r="AX1034" s="12" t="s">
        <v>73</v>
      </c>
      <c r="AY1034" s="152" t="s">
        <v>236</v>
      </c>
    </row>
    <row r="1035" spans="2:65" s="15" customFormat="1" ht="11.25">
      <c r="B1035" s="173"/>
      <c r="D1035" s="147" t="s">
        <v>247</v>
      </c>
      <c r="E1035" s="174" t="s">
        <v>1</v>
      </c>
      <c r="F1035" s="175" t="s">
        <v>344</v>
      </c>
      <c r="H1035" s="176">
        <v>2</v>
      </c>
      <c r="I1035" s="177"/>
      <c r="L1035" s="173"/>
      <c r="M1035" s="178"/>
      <c r="T1035" s="179"/>
      <c r="AT1035" s="174" t="s">
        <v>247</v>
      </c>
      <c r="AU1035" s="174" t="s">
        <v>83</v>
      </c>
      <c r="AV1035" s="15" t="s">
        <v>258</v>
      </c>
      <c r="AW1035" s="15" t="s">
        <v>30</v>
      </c>
      <c r="AX1035" s="15" t="s">
        <v>81</v>
      </c>
      <c r="AY1035" s="174" t="s">
        <v>236</v>
      </c>
    </row>
    <row r="1036" spans="2:65" s="1" customFormat="1" ht="24.2" customHeight="1">
      <c r="B1036" s="133"/>
      <c r="C1036" s="134" t="s">
        <v>2255</v>
      </c>
      <c r="D1036" s="134" t="s">
        <v>239</v>
      </c>
      <c r="E1036" s="135" t="s">
        <v>2483</v>
      </c>
      <c r="F1036" s="136" t="s">
        <v>2484</v>
      </c>
      <c r="G1036" s="137" t="s">
        <v>340</v>
      </c>
      <c r="H1036" s="138">
        <v>3</v>
      </c>
      <c r="I1036" s="139"/>
      <c r="J1036" s="140">
        <f>ROUND(I1036*H1036,2)</f>
        <v>0</v>
      </c>
      <c r="K1036" s="136" t="s">
        <v>243</v>
      </c>
      <c r="L1036" s="33"/>
      <c r="M1036" s="141" t="s">
        <v>1</v>
      </c>
      <c r="N1036" s="142" t="s">
        <v>38</v>
      </c>
      <c r="P1036" s="143">
        <f>O1036*H1036</f>
        <v>0</v>
      </c>
      <c r="Q1036" s="143">
        <v>0</v>
      </c>
      <c r="R1036" s="143">
        <f>Q1036*H1036</f>
        <v>0</v>
      </c>
      <c r="S1036" s="143">
        <v>0</v>
      </c>
      <c r="T1036" s="144">
        <f>S1036*H1036</f>
        <v>0</v>
      </c>
      <c r="AR1036" s="145" t="s">
        <v>341</v>
      </c>
      <c r="AT1036" s="145" t="s">
        <v>239</v>
      </c>
      <c r="AU1036" s="145" t="s">
        <v>83</v>
      </c>
      <c r="AY1036" s="18" t="s">
        <v>236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81</v>
      </c>
      <c r="BK1036" s="146">
        <f>ROUND(I1036*H1036,2)</f>
        <v>0</v>
      </c>
      <c r="BL1036" s="18" t="s">
        <v>341</v>
      </c>
      <c r="BM1036" s="145" t="s">
        <v>2485</v>
      </c>
    </row>
    <row r="1037" spans="2:65" s="1" customFormat="1" ht="19.5">
      <c r="B1037" s="33"/>
      <c r="D1037" s="147" t="s">
        <v>246</v>
      </c>
      <c r="F1037" s="148" t="s">
        <v>2484</v>
      </c>
      <c r="I1037" s="149"/>
      <c r="L1037" s="33"/>
      <c r="M1037" s="150"/>
      <c r="T1037" s="57"/>
      <c r="AT1037" s="18" t="s">
        <v>246</v>
      </c>
      <c r="AU1037" s="18" t="s">
        <v>83</v>
      </c>
    </row>
    <row r="1038" spans="2:65" s="14" customFormat="1" ht="11.25">
      <c r="B1038" s="167"/>
      <c r="D1038" s="147" t="s">
        <v>247</v>
      </c>
      <c r="E1038" s="168" t="s">
        <v>1</v>
      </c>
      <c r="F1038" s="169" t="s">
        <v>1983</v>
      </c>
      <c r="H1038" s="168" t="s">
        <v>1</v>
      </c>
      <c r="I1038" s="170"/>
      <c r="L1038" s="167"/>
      <c r="M1038" s="171"/>
      <c r="T1038" s="172"/>
      <c r="AT1038" s="168" t="s">
        <v>247</v>
      </c>
      <c r="AU1038" s="168" t="s">
        <v>83</v>
      </c>
      <c r="AV1038" s="14" t="s">
        <v>81</v>
      </c>
      <c r="AW1038" s="14" t="s">
        <v>30</v>
      </c>
      <c r="AX1038" s="14" t="s">
        <v>73</v>
      </c>
      <c r="AY1038" s="168" t="s">
        <v>236</v>
      </c>
    </row>
    <row r="1039" spans="2:65" s="14" customFormat="1" ht="11.25">
      <c r="B1039" s="167"/>
      <c r="D1039" s="147" t="s">
        <v>247</v>
      </c>
      <c r="E1039" s="168" t="s">
        <v>1</v>
      </c>
      <c r="F1039" s="169" t="s">
        <v>2486</v>
      </c>
      <c r="H1039" s="168" t="s">
        <v>1</v>
      </c>
      <c r="I1039" s="170"/>
      <c r="L1039" s="167"/>
      <c r="M1039" s="171"/>
      <c r="T1039" s="172"/>
      <c r="AT1039" s="168" t="s">
        <v>247</v>
      </c>
      <c r="AU1039" s="168" t="s">
        <v>83</v>
      </c>
      <c r="AV1039" s="14" t="s">
        <v>81</v>
      </c>
      <c r="AW1039" s="14" t="s">
        <v>30</v>
      </c>
      <c r="AX1039" s="14" t="s">
        <v>73</v>
      </c>
      <c r="AY1039" s="168" t="s">
        <v>236</v>
      </c>
    </row>
    <row r="1040" spans="2:65" s="12" customFormat="1" ht="11.25">
      <c r="B1040" s="151"/>
      <c r="D1040" s="147" t="s">
        <v>247</v>
      </c>
      <c r="E1040" s="152" t="s">
        <v>1</v>
      </c>
      <c r="F1040" s="153" t="s">
        <v>253</v>
      </c>
      <c r="H1040" s="154">
        <v>3</v>
      </c>
      <c r="I1040" s="155"/>
      <c r="L1040" s="151"/>
      <c r="M1040" s="156"/>
      <c r="T1040" s="157"/>
      <c r="AT1040" s="152" t="s">
        <v>247</v>
      </c>
      <c r="AU1040" s="152" t="s">
        <v>83</v>
      </c>
      <c r="AV1040" s="12" t="s">
        <v>83</v>
      </c>
      <c r="AW1040" s="12" t="s">
        <v>30</v>
      </c>
      <c r="AX1040" s="12" t="s">
        <v>73</v>
      </c>
      <c r="AY1040" s="152" t="s">
        <v>236</v>
      </c>
    </row>
    <row r="1041" spans="2:65" s="15" customFormat="1" ht="11.25">
      <c r="B1041" s="173"/>
      <c r="D1041" s="147" t="s">
        <v>247</v>
      </c>
      <c r="E1041" s="174" t="s">
        <v>1</v>
      </c>
      <c r="F1041" s="175" t="s">
        <v>344</v>
      </c>
      <c r="H1041" s="176">
        <v>3</v>
      </c>
      <c r="I1041" s="177"/>
      <c r="L1041" s="173"/>
      <c r="M1041" s="178"/>
      <c r="T1041" s="179"/>
      <c r="AT1041" s="174" t="s">
        <v>247</v>
      </c>
      <c r="AU1041" s="174" t="s">
        <v>83</v>
      </c>
      <c r="AV1041" s="15" t="s">
        <v>258</v>
      </c>
      <c r="AW1041" s="15" t="s">
        <v>30</v>
      </c>
      <c r="AX1041" s="15" t="s">
        <v>81</v>
      </c>
      <c r="AY1041" s="174" t="s">
        <v>236</v>
      </c>
    </row>
    <row r="1042" spans="2:65" s="11" customFormat="1" ht="22.9" customHeight="1">
      <c r="B1042" s="121"/>
      <c r="D1042" s="122" t="s">
        <v>72</v>
      </c>
      <c r="E1042" s="131" t="s">
        <v>2487</v>
      </c>
      <c r="F1042" s="131" t="s">
        <v>2488</v>
      </c>
      <c r="I1042" s="124"/>
      <c r="J1042" s="132">
        <f>BK1042</f>
        <v>0</v>
      </c>
      <c r="L1042" s="121"/>
      <c r="M1042" s="126"/>
      <c r="P1042" s="127">
        <f>SUM(P1043:P1181)</f>
        <v>0</v>
      </c>
      <c r="R1042" s="127">
        <f>SUM(R1043:R1181)</f>
        <v>0</v>
      </c>
      <c r="T1042" s="128">
        <f>SUM(T1043:T1181)</f>
        <v>0</v>
      </c>
      <c r="AR1042" s="122" t="s">
        <v>253</v>
      </c>
      <c r="AT1042" s="129" t="s">
        <v>72</v>
      </c>
      <c r="AU1042" s="129" t="s">
        <v>81</v>
      </c>
      <c r="AY1042" s="122" t="s">
        <v>236</v>
      </c>
      <c r="BK1042" s="130">
        <f>SUM(BK1043:BK1181)</f>
        <v>0</v>
      </c>
    </row>
    <row r="1043" spans="2:65" s="1" customFormat="1" ht="24.2" customHeight="1">
      <c r="B1043" s="133"/>
      <c r="C1043" s="134" t="s">
        <v>2489</v>
      </c>
      <c r="D1043" s="134" t="s">
        <v>239</v>
      </c>
      <c r="E1043" s="135" t="s">
        <v>2490</v>
      </c>
      <c r="F1043" s="136" t="s">
        <v>2491</v>
      </c>
      <c r="G1043" s="137" t="s">
        <v>2233</v>
      </c>
      <c r="H1043" s="138">
        <v>0.22500000000000001</v>
      </c>
      <c r="I1043" s="139"/>
      <c r="J1043" s="140">
        <f>ROUND(I1043*H1043,2)</f>
        <v>0</v>
      </c>
      <c r="K1043" s="136" t="s">
        <v>243</v>
      </c>
      <c r="L1043" s="33"/>
      <c r="M1043" s="141" t="s">
        <v>1</v>
      </c>
      <c r="N1043" s="142" t="s">
        <v>38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341</v>
      </c>
      <c r="AT1043" s="145" t="s">
        <v>239</v>
      </c>
      <c r="AU1043" s="145" t="s">
        <v>83</v>
      </c>
      <c r="AY1043" s="18" t="s">
        <v>236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81</v>
      </c>
      <c r="BK1043" s="146">
        <f>ROUND(I1043*H1043,2)</f>
        <v>0</v>
      </c>
      <c r="BL1043" s="18" t="s">
        <v>341</v>
      </c>
      <c r="BM1043" s="145" t="s">
        <v>2492</v>
      </c>
    </row>
    <row r="1044" spans="2:65" s="1" customFormat="1" ht="19.5">
      <c r="B1044" s="33"/>
      <c r="D1044" s="147" t="s">
        <v>246</v>
      </c>
      <c r="F1044" s="148" t="s">
        <v>2491</v>
      </c>
      <c r="I1044" s="149"/>
      <c r="L1044" s="33"/>
      <c r="M1044" s="150"/>
      <c r="T1044" s="57"/>
      <c r="AT1044" s="18" t="s">
        <v>246</v>
      </c>
      <c r="AU1044" s="18" t="s">
        <v>83</v>
      </c>
    </row>
    <row r="1045" spans="2:65" s="14" customFormat="1" ht="11.25">
      <c r="B1045" s="167"/>
      <c r="D1045" s="147" t="s">
        <v>247</v>
      </c>
      <c r="E1045" s="168" t="s">
        <v>1</v>
      </c>
      <c r="F1045" s="169" t="s">
        <v>1983</v>
      </c>
      <c r="H1045" s="168" t="s">
        <v>1</v>
      </c>
      <c r="I1045" s="170"/>
      <c r="L1045" s="167"/>
      <c r="M1045" s="171"/>
      <c r="T1045" s="172"/>
      <c r="AT1045" s="168" t="s">
        <v>247</v>
      </c>
      <c r="AU1045" s="168" t="s">
        <v>83</v>
      </c>
      <c r="AV1045" s="14" t="s">
        <v>81</v>
      </c>
      <c r="AW1045" s="14" t="s">
        <v>30</v>
      </c>
      <c r="AX1045" s="14" t="s">
        <v>73</v>
      </c>
      <c r="AY1045" s="168" t="s">
        <v>236</v>
      </c>
    </row>
    <row r="1046" spans="2:65" s="14" customFormat="1" ht="11.25">
      <c r="B1046" s="167"/>
      <c r="D1046" s="147" t="s">
        <v>247</v>
      </c>
      <c r="E1046" s="168" t="s">
        <v>1</v>
      </c>
      <c r="F1046" s="169" t="s">
        <v>2493</v>
      </c>
      <c r="H1046" s="168" t="s">
        <v>1</v>
      </c>
      <c r="I1046" s="170"/>
      <c r="L1046" s="167"/>
      <c r="M1046" s="171"/>
      <c r="T1046" s="172"/>
      <c r="AT1046" s="168" t="s">
        <v>247</v>
      </c>
      <c r="AU1046" s="168" t="s">
        <v>83</v>
      </c>
      <c r="AV1046" s="14" t="s">
        <v>81</v>
      </c>
      <c r="AW1046" s="14" t="s">
        <v>30</v>
      </c>
      <c r="AX1046" s="14" t="s">
        <v>73</v>
      </c>
      <c r="AY1046" s="168" t="s">
        <v>236</v>
      </c>
    </row>
    <row r="1047" spans="2:65" s="12" customFormat="1" ht="11.25">
      <c r="B1047" s="151"/>
      <c r="D1047" s="147" t="s">
        <v>247</v>
      </c>
      <c r="E1047" s="152" t="s">
        <v>1</v>
      </c>
      <c r="F1047" s="153" t="s">
        <v>2494</v>
      </c>
      <c r="H1047" s="154">
        <v>0.185</v>
      </c>
      <c r="I1047" s="155"/>
      <c r="L1047" s="151"/>
      <c r="M1047" s="156"/>
      <c r="T1047" s="157"/>
      <c r="AT1047" s="152" t="s">
        <v>247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236</v>
      </c>
    </row>
    <row r="1048" spans="2:65" s="14" customFormat="1" ht="11.25">
      <c r="B1048" s="167"/>
      <c r="D1048" s="147" t="s">
        <v>247</v>
      </c>
      <c r="E1048" s="168" t="s">
        <v>1</v>
      </c>
      <c r="F1048" s="169" t="s">
        <v>2495</v>
      </c>
      <c r="H1048" s="168" t="s">
        <v>1</v>
      </c>
      <c r="I1048" s="170"/>
      <c r="L1048" s="167"/>
      <c r="M1048" s="171"/>
      <c r="T1048" s="172"/>
      <c r="AT1048" s="168" t="s">
        <v>247</v>
      </c>
      <c r="AU1048" s="168" t="s">
        <v>83</v>
      </c>
      <c r="AV1048" s="14" t="s">
        <v>81</v>
      </c>
      <c r="AW1048" s="14" t="s">
        <v>30</v>
      </c>
      <c r="AX1048" s="14" t="s">
        <v>73</v>
      </c>
      <c r="AY1048" s="168" t="s">
        <v>236</v>
      </c>
    </row>
    <row r="1049" spans="2:65" s="12" customFormat="1" ht="11.25">
      <c r="B1049" s="151"/>
      <c r="D1049" s="147" t="s">
        <v>247</v>
      </c>
      <c r="E1049" s="152" t="s">
        <v>1</v>
      </c>
      <c r="F1049" s="153" t="s">
        <v>2496</v>
      </c>
      <c r="H1049" s="154">
        <v>5.0000000000000001E-3</v>
      </c>
      <c r="I1049" s="155"/>
      <c r="L1049" s="151"/>
      <c r="M1049" s="156"/>
      <c r="T1049" s="157"/>
      <c r="AT1049" s="152" t="s">
        <v>247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236</v>
      </c>
    </row>
    <row r="1050" spans="2:65" s="14" customFormat="1" ht="11.25">
      <c r="B1050" s="167"/>
      <c r="D1050" s="147" t="s">
        <v>247</v>
      </c>
      <c r="E1050" s="168" t="s">
        <v>1</v>
      </c>
      <c r="F1050" s="169" t="s">
        <v>2497</v>
      </c>
      <c r="H1050" s="168" t="s">
        <v>1</v>
      </c>
      <c r="I1050" s="170"/>
      <c r="L1050" s="167"/>
      <c r="M1050" s="171"/>
      <c r="T1050" s="172"/>
      <c r="AT1050" s="168" t="s">
        <v>247</v>
      </c>
      <c r="AU1050" s="168" t="s">
        <v>83</v>
      </c>
      <c r="AV1050" s="14" t="s">
        <v>81</v>
      </c>
      <c r="AW1050" s="14" t="s">
        <v>30</v>
      </c>
      <c r="AX1050" s="14" t="s">
        <v>73</v>
      </c>
      <c r="AY1050" s="168" t="s">
        <v>236</v>
      </c>
    </row>
    <row r="1051" spans="2:65" s="12" customFormat="1" ht="11.25">
      <c r="B1051" s="151"/>
      <c r="D1051" s="147" t="s">
        <v>247</v>
      </c>
      <c r="E1051" s="152" t="s">
        <v>1</v>
      </c>
      <c r="F1051" s="153" t="s">
        <v>2498</v>
      </c>
      <c r="H1051" s="154">
        <v>3.5000000000000003E-2</v>
      </c>
      <c r="I1051" s="155"/>
      <c r="L1051" s="151"/>
      <c r="M1051" s="156"/>
      <c r="T1051" s="157"/>
      <c r="AT1051" s="152" t="s">
        <v>247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236</v>
      </c>
    </row>
    <row r="1052" spans="2:65" s="15" customFormat="1" ht="11.25">
      <c r="B1052" s="173"/>
      <c r="D1052" s="147" t="s">
        <v>247</v>
      </c>
      <c r="E1052" s="174" t="s">
        <v>1</v>
      </c>
      <c r="F1052" s="175" t="s">
        <v>344</v>
      </c>
      <c r="H1052" s="176">
        <v>0.22500000000000001</v>
      </c>
      <c r="I1052" s="177"/>
      <c r="L1052" s="173"/>
      <c r="M1052" s="178"/>
      <c r="T1052" s="179"/>
      <c r="AT1052" s="174" t="s">
        <v>247</v>
      </c>
      <c r="AU1052" s="174" t="s">
        <v>83</v>
      </c>
      <c r="AV1052" s="15" t="s">
        <v>258</v>
      </c>
      <c r="AW1052" s="15" t="s">
        <v>30</v>
      </c>
      <c r="AX1052" s="15" t="s">
        <v>81</v>
      </c>
      <c r="AY1052" s="174" t="s">
        <v>236</v>
      </c>
    </row>
    <row r="1053" spans="2:65" s="1" customFormat="1" ht="21.75" customHeight="1">
      <c r="B1053" s="133"/>
      <c r="C1053" s="134" t="s">
        <v>2260</v>
      </c>
      <c r="D1053" s="134" t="s">
        <v>239</v>
      </c>
      <c r="E1053" s="135" t="s">
        <v>2499</v>
      </c>
      <c r="F1053" s="136" t="s">
        <v>2500</v>
      </c>
      <c r="G1053" s="137" t="s">
        <v>2233</v>
      </c>
      <c r="H1053" s="138">
        <v>0.22500000000000001</v>
      </c>
      <c r="I1053" s="139"/>
      <c r="J1053" s="140">
        <f>ROUND(I1053*H1053,2)</f>
        <v>0</v>
      </c>
      <c r="K1053" s="136" t="s">
        <v>243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341</v>
      </c>
      <c r="AT1053" s="145" t="s">
        <v>239</v>
      </c>
      <c r="AU1053" s="145" t="s">
        <v>83</v>
      </c>
      <c r="AY1053" s="18" t="s">
        <v>236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341</v>
      </c>
      <c r="BM1053" s="145" t="s">
        <v>2501</v>
      </c>
    </row>
    <row r="1054" spans="2:65" s="1" customFormat="1" ht="11.25">
      <c r="B1054" s="33"/>
      <c r="D1054" s="147" t="s">
        <v>246</v>
      </c>
      <c r="F1054" s="148" t="s">
        <v>2500</v>
      </c>
      <c r="I1054" s="149"/>
      <c r="L1054" s="33"/>
      <c r="M1054" s="150"/>
      <c r="T1054" s="57"/>
      <c r="AT1054" s="18" t="s">
        <v>246</v>
      </c>
      <c r="AU1054" s="18" t="s">
        <v>83</v>
      </c>
    </row>
    <row r="1055" spans="2:65" s="14" customFormat="1" ht="11.25">
      <c r="B1055" s="167"/>
      <c r="D1055" s="147" t="s">
        <v>247</v>
      </c>
      <c r="E1055" s="168" t="s">
        <v>1</v>
      </c>
      <c r="F1055" s="169" t="s">
        <v>1983</v>
      </c>
      <c r="H1055" s="168" t="s">
        <v>1</v>
      </c>
      <c r="I1055" s="170"/>
      <c r="L1055" s="167"/>
      <c r="M1055" s="171"/>
      <c r="T1055" s="172"/>
      <c r="AT1055" s="168" t="s">
        <v>247</v>
      </c>
      <c r="AU1055" s="168" t="s">
        <v>83</v>
      </c>
      <c r="AV1055" s="14" t="s">
        <v>81</v>
      </c>
      <c r="AW1055" s="14" t="s">
        <v>30</v>
      </c>
      <c r="AX1055" s="14" t="s">
        <v>73</v>
      </c>
      <c r="AY1055" s="168" t="s">
        <v>236</v>
      </c>
    </row>
    <row r="1056" spans="2:65" s="14" customFormat="1" ht="11.25">
      <c r="B1056" s="167"/>
      <c r="D1056" s="147" t="s">
        <v>247</v>
      </c>
      <c r="E1056" s="168" t="s">
        <v>1</v>
      </c>
      <c r="F1056" s="169" t="s">
        <v>2493</v>
      </c>
      <c r="H1056" s="168" t="s">
        <v>1</v>
      </c>
      <c r="I1056" s="170"/>
      <c r="L1056" s="167"/>
      <c r="M1056" s="171"/>
      <c r="T1056" s="172"/>
      <c r="AT1056" s="168" t="s">
        <v>247</v>
      </c>
      <c r="AU1056" s="168" t="s">
        <v>83</v>
      </c>
      <c r="AV1056" s="14" t="s">
        <v>81</v>
      </c>
      <c r="AW1056" s="14" t="s">
        <v>30</v>
      </c>
      <c r="AX1056" s="14" t="s">
        <v>73</v>
      </c>
      <c r="AY1056" s="168" t="s">
        <v>236</v>
      </c>
    </row>
    <row r="1057" spans="2:65" s="12" customFormat="1" ht="11.25">
      <c r="B1057" s="151"/>
      <c r="D1057" s="147" t="s">
        <v>247</v>
      </c>
      <c r="E1057" s="152" t="s">
        <v>1</v>
      </c>
      <c r="F1057" s="153" t="s">
        <v>2494</v>
      </c>
      <c r="H1057" s="154">
        <v>0.185</v>
      </c>
      <c r="I1057" s="155"/>
      <c r="L1057" s="151"/>
      <c r="M1057" s="156"/>
      <c r="T1057" s="157"/>
      <c r="AT1057" s="152" t="s">
        <v>247</v>
      </c>
      <c r="AU1057" s="152" t="s">
        <v>83</v>
      </c>
      <c r="AV1057" s="12" t="s">
        <v>83</v>
      </c>
      <c r="AW1057" s="12" t="s">
        <v>30</v>
      </c>
      <c r="AX1057" s="12" t="s">
        <v>73</v>
      </c>
      <c r="AY1057" s="152" t="s">
        <v>236</v>
      </c>
    </row>
    <row r="1058" spans="2:65" s="14" customFormat="1" ht="11.25">
      <c r="B1058" s="167"/>
      <c r="D1058" s="147" t="s">
        <v>247</v>
      </c>
      <c r="E1058" s="168" t="s">
        <v>1</v>
      </c>
      <c r="F1058" s="169" t="s">
        <v>2495</v>
      </c>
      <c r="H1058" s="168" t="s">
        <v>1</v>
      </c>
      <c r="I1058" s="170"/>
      <c r="L1058" s="167"/>
      <c r="M1058" s="171"/>
      <c r="T1058" s="172"/>
      <c r="AT1058" s="168" t="s">
        <v>247</v>
      </c>
      <c r="AU1058" s="168" t="s">
        <v>83</v>
      </c>
      <c r="AV1058" s="14" t="s">
        <v>81</v>
      </c>
      <c r="AW1058" s="14" t="s">
        <v>30</v>
      </c>
      <c r="AX1058" s="14" t="s">
        <v>73</v>
      </c>
      <c r="AY1058" s="168" t="s">
        <v>236</v>
      </c>
    </row>
    <row r="1059" spans="2:65" s="12" customFormat="1" ht="11.25">
      <c r="B1059" s="151"/>
      <c r="D1059" s="147" t="s">
        <v>247</v>
      </c>
      <c r="E1059" s="152" t="s">
        <v>1</v>
      </c>
      <c r="F1059" s="153" t="s">
        <v>2496</v>
      </c>
      <c r="H1059" s="154">
        <v>5.0000000000000001E-3</v>
      </c>
      <c r="I1059" s="155"/>
      <c r="L1059" s="151"/>
      <c r="M1059" s="156"/>
      <c r="T1059" s="157"/>
      <c r="AT1059" s="152" t="s">
        <v>247</v>
      </c>
      <c r="AU1059" s="152" t="s">
        <v>83</v>
      </c>
      <c r="AV1059" s="12" t="s">
        <v>83</v>
      </c>
      <c r="AW1059" s="12" t="s">
        <v>30</v>
      </c>
      <c r="AX1059" s="12" t="s">
        <v>73</v>
      </c>
      <c r="AY1059" s="152" t="s">
        <v>236</v>
      </c>
    </row>
    <row r="1060" spans="2:65" s="14" customFormat="1" ht="11.25">
      <c r="B1060" s="167"/>
      <c r="D1060" s="147" t="s">
        <v>247</v>
      </c>
      <c r="E1060" s="168" t="s">
        <v>1</v>
      </c>
      <c r="F1060" s="169" t="s">
        <v>2497</v>
      </c>
      <c r="H1060" s="168" t="s">
        <v>1</v>
      </c>
      <c r="I1060" s="170"/>
      <c r="L1060" s="167"/>
      <c r="M1060" s="171"/>
      <c r="T1060" s="172"/>
      <c r="AT1060" s="168" t="s">
        <v>247</v>
      </c>
      <c r="AU1060" s="168" t="s">
        <v>83</v>
      </c>
      <c r="AV1060" s="14" t="s">
        <v>81</v>
      </c>
      <c r="AW1060" s="14" t="s">
        <v>30</v>
      </c>
      <c r="AX1060" s="14" t="s">
        <v>73</v>
      </c>
      <c r="AY1060" s="168" t="s">
        <v>236</v>
      </c>
    </row>
    <row r="1061" spans="2:65" s="12" customFormat="1" ht="11.25">
      <c r="B1061" s="151"/>
      <c r="D1061" s="147" t="s">
        <v>247</v>
      </c>
      <c r="E1061" s="152" t="s">
        <v>1</v>
      </c>
      <c r="F1061" s="153" t="s">
        <v>2498</v>
      </c>
      <c r="H1061" s="154">
        <v>3.5000000000000003E-2</v>
      </c>
      <c r="I1061" s="155"/>
      <c r="L1061" s="151"/>
      <c r="M1061" s="156"/>
      <c r="T1061" s="157"/>
      <c r="AT1061" s="152" t="s">
        <v>247</v>
      </c>
      <c r="AU1061" s="152" t="s">
        <v>83</v>
      </c>
      <c r="AV1061" s="12" t="s">
        <v>83</v>
      </c>
      <c r="AW1061" s="12" t="s">
        <v>30</v>
      </c>
      <c r="AX1061" s="12" t="s">
        <v>73</v>
      </c>
      <c r="AY1061" s="152" t="s">
        <v>236</v>
      </c>
    </row>
    <row r="1062" spans="2:65" s="15" customFormat="1" ht="11.25">
      <c r="B1062" s="173"/>
      <c r="D1062" s="147" t="s">
        <v>247</v>
      </c>
      <c r="E1062" s="174" t="s">
        <v>1</v>
      </c>
      <c r="F1062" s="175" t="s">
        <v>344</v>
      </c>
      <c r="H1062" s="176">
        <v>0.22500000000000001</v>
      </c>
      <c r="I1062" s="177"/>
      <c r="L1062" s="173"/>
      <c r="M1062" s="178"/>
      <c r="T1062" s="179"/>
      <c r="AT1062" s="174" t="s">
        <v>247</v>
      </c>
      <c r="AU1062" s="174" t="s">
        <v>83</v>
      </c>
      <c r="AV1062" s="15" t="s">
        <v>258</v>
      </c>
      <c r="AW1062" s="15" t="s">
        <v>30</v>
      </c>
      <c r="AX1062" s="15" t="s">
        <v>81</v>
      </c>
      <c r="AY1062" s="174" t="s">
        <v>236</v>
      </c>
    </row>
    <row r="1063" spans="2:65" s="1" customFormat="1" ht="55.5" customHeight="1">
      <c r="B1063" s="133"/>
      <c r="C1063" s="134" t="s">
        <v>2502</v>
      </c>
      <c r="D1063" s="134" t="s">
        <v>239</v>
      </c>
      <c r="E1063" s="135" t="s">
        <v>2503</v>
      </c>
      <c r="F1063" s="136" t="s">
        <v>2504</v>
      </c>
      <c r="G1063" s="137" t="s">
        <v>539</v>
      </c>
      <c r="H1063" s="138">
        <v>3.1440000000000001</v>
      </c>
      <c r="I1063" s="139"/>
      <c r="J1063" s="140">
        <f>ROUND(I1063*H1063,2)</f>
        <v>0</v>
      </c>
      <c r="K1063" s="136" t="s">
        <v>243</v>
      </c>
      <c r="L1063" s="33"/>
      <c r="M1063" s="141" t="s">
        <v>1</v>
      </c>
      <c r="N1063" s="142" t="s">
        <v>38</v>
      </c>
      <c r="P1063" s="143">
        <f>O1063*H1063</f>
        <v>0</v>
      </c>
      <c r="Q1063" s="143">
        <v>0</v>
      </c>
      <c r="R1063" s="143">
        <f>Q1063*H1063</f>
        <v>0</v>
      </c>
      <c r="S1063" s="143">
        <v>0</v>
      </c>
      <c r="T1063" s="144">
        <f>S1063*H1063</f>
        <v>0</v>
      </c>
      <c r="AR1063" s="145" t="s">
        <v>341</v>
      </c>
      <c r="AT1063" s="145" t="s">
        <v>239</v>
      </c>
      <c r="AU1063" s="145" t="s">
        <v>83</v>
      </c>
      <c r="AY1063" s="18" t="s">
        <v>236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8" t="s">
        <v>81</v>
      </c>
      <c r="BK1063" s="146">
        <f>ROUND(I1063*H1063,2)</f>
        <v>0</v>
      </c>
      <c r="BL1063" s="18" t="s">
        <v>341</v>
      </c>
      <c r="BM1063" s="145" t="s">
        <v>2505</v>
      </c>
    </row>
    <row r="1064" spans="2:65" s="1" customFormat="1" ht="39">
      <c r="B1064" s="33"/>
      <c r="D1064" s="147" t="s">
        <v>246</v>
      </c>
      <c r="F1064" s="148" t="s">
        <v>2504</v>
      </c>
      <c r="I1064" s="149"/>
      <c r="L1064" s="33"/>
      <c r="M1064" s="150"/>
      <c r="T1064" s="57"/>
      <c r="AT1064" s="18" t="s">
        <v>246</v>
      </c>
      <c r="AU1064" s="18" t="s">
        <v>83</v>
      </c>
    </row>
    <row r="1065" spans="2:65" s="14" customFormat="1" ht="11.25">
      <c r="B1065" s="167"/>
      <c r="D1065" s="147" t="s">
        <v>247</v>
      </c>
      <c r="E1065" s="168" t="s">
        <v>1</v>
      </c>
      <c r="F1065" s="169" t="s">
        <v>2018</v>
      </c>
      <c r="H1065" s="168" t="s">
        <v>1</v>
      </c>
      <c r="I1065" s="170"/>
      <c r="L1065" s="167"/>
      <c r="M1065" s="171"/>
      <c r="T1065" s="172"/>
      <c r="AT1065" s="168" t="s">
        <v>247</v>
      </c>
      <c r="AU1065" s="168" t="s">
        <v>83</v>
      </c>
      <c r="AV1065" s="14" t="s">
        <v>81</v>
      </c>
      <c r="AW1065" s="14" t="s">
        <v>30</v>
      </c>
      <c r="AX1065" s="14" t="s">
        <v>73</v>
      </c>
      <c r="AY1065" s="168" t="s">
        <v>236</v>
      </c>
    </row>
    <row r="1066" spans="2:65" s="14" customFormat="1" ht="11.25">
      <c r="B1066" s="167"/>
      <c r="D1066" s="147" t="s">
        <v>247</v>
      </c>
      <c r="E1066" s="168" t="s">
        <v>1</v>
      </c>
      <c r="F1066" s="169" t="s">
        <v>2506</v>
      </c>
      <c r="H1066" s="168" t="s">
        <v>1</v>
      </c>
      <c r="I1066" s="170"/>
      <c r="L1066" s="167"/>
      <c r="M1066" s="171"/>
      <c r="T1066" s="172"/>
      <c r="AT1066" s="168" t="s">
        <v>247</v>
      </c>
      <c r="AU1066" s="168" t="s">
        <v>83</v>
      </c>
      <c r="AV1066" s="14" t="s">
        <v>81</v>
      </c>
      <c r="AW1066" s="14" t="s">
        <v>30</v>
      </c>
      <c r="AX1066" s="14" t="s">
        <v>73</v>
      </c>
      <c r="AY1066" s="168" t="s">
        <v>236</v>
      </c>
    </row>
    <row r="1067" spans="2:65" s="12" customFormat="1" ht="11.25">
      <c r="B1067" s="151"/>
      <c r="D1067" s="147" t="s">
        <v>247</v>
      </c>
      <c r="E1067" s="152" t="s">
        <v>1</v>
      </c>
      <c r="F1067" s="153" t="s">
        <v>2020</v>
      </c>
      <c r="H1067" s="154">
        <v>0.64800000000000002</v>
      </c>
      <c r="I1067" s="155"/>
      <c r="L1067" s="151"/>
      <c r="M1067" s="156"/>
      <c r="T1067" s="157"/>
      <c r="AT1067" s="152" t="s">
        <v>247</v>
      </c>
      <c r="AU1067" s="152" t="s">
        <v>83</v>
      </c>
      <c r="AV1067" s="12" t="s">
        <v>83</v>
      </c>
      <c r="AW1067" s="12" t="s">
        <v>30</v>
      </c>
      <c r="AX1067" s="12" t="s">
        <v>73</v>
      </c>
      <c r="AY1067" s="152" t="s">
        <v>236</v>
      </c>
    </row>
    <row r="1068" spans="2:65" s="14" customFormat="1" ht="11.25">
      <c r="B1068" s="167"/>
      <c r="D1068" s="147" t="s">
        <v>247</v>
      </c>
      <c r="E1068" s="168" t="s">
        <v>1</v>
      </c>
      <c r="F1068" s="169" t="s">
        <v>1983</v>
      </c>
      <c r="H1068" s="168" t="s">
        <v>1</v>
      </c>
      <c r="I1068" s="170"/>
      <c r="L1068" s="167"/>
      <c r="M1068" s="171"/>
      <c r="T1068" s="172"/>
      <c r="AT1068" s="168" t="s">
        <v>247</v>
      </c>
      <c r="AU1068" s="168" t="s">
        <v>83</v>
      </c>
      <c r="AV1068" s="14" t="s">
        <v>81</v>
      </c>
      <c r="AW1068" s="14" t="s">
        <v>30</v>
      </c>
      <c r="AX1068" s="14" t="s">
        <v>73</v>
      </c>
      <c r="AY1068" s="168" t="s">
        <v>236</v>
      </c>
    </row>
    <row r="1069" spans="2:65" s="14" customFormat="1" ht="11.25">
      <c r="B1069" s="167"/>
      <c r="D1069" s="147" t="s">
        <v>247</v>
      </c>
      <c r="E1069" s="168" t="s">
        <v>1</v>
      </c>
      <c r="F1069" s="169" t="s">
        <v>2507</v>
      </c>
      <c r="H1069" s="168" t="s">
        <v>1</v>
      </c>
      <c r="I1069" s="170"/>
      <c r="L1069" s="167"/>
      <c r="M1069" s="171"/>
      <c r="T1069" s="172"/>
      <c r="AT1069" s="168" t="s">
        <v>247</v>
      </c>
      <c r="AU1069" s="168" t="s">
        <v>83</v>
      </c>
      <c r="AV1069" s="14" t="s">
        <v>81</v>
      </c>
      <c r="AW1069" s="14" t="s">
        <v>30</v>
      </c>
      <c r="AX1069" s="14" t="s">
        <v>73</v>
      </c>
      <c r="AY1069" s="168" t="s">
        <v>236</v>
      </c>
    </row>
    <row r="1070" spans="2:65" s="12" customFormat="1" ht="11.25">
      <c r="B1070" s="151"/>
      <c r="D1070" s="147" t="s">
        <v>247</v>
      </c>
      <c r="E1070" s="152" t="s">
        <v>1</v>
      </c>
      <c r="F1070" s="153" t="s">
        <v>2508</v>
      </c>
      <c r="H1070" s="154">
        <v>1.2</v>
      </c>
      <c r="I1070" s="155"/>
      <c r="L1070" s="151"/>
      <c r="M1070" s="156"/>
      <c r="T1070" s="157"/>
      <c r="AT1070" s="152" t="s">
        <v>247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236</v>
      </c>
    </row>
    <row r="1071" spans="2:65" s="14" customFormat="1" ht="11.25">
      <c r="B1071" s="167"/>
      <c r="D1071" s="147" t="s">
        <v>247</v>
      </c>
      <c r="E1071" s="168" t="s">
        <v>1</v>
      </c>
      <c r="F1071" s="169" t="s">
        <v>2509</v>
      </c>
      <c r="H1071" s="168" t="s">
        <v>1</v>
      </c>
      <c r="I1071" s="170"/>
      <c r="L1071" s="167"/>
      <c r="M1071" s="171"/>
      <c r="T1071" s="172"/>
      <c r="AT1071" s="168" t="s">
        <v>247</v>
      </c>
      <c r="AU1071" s="168" t="s">
        <v>83</v>
      </c>
      <c r="AV1071" s="14" t="s">
        <v>81</v>
      </c>
      <c r="AW1071" s="14" t="s">
        <v>30</v>
      </c>
      <c r="AX1071" s="14" t="s">
        <v>73</v>
      </c>
      <c r="AY1071" s="168" t="s">
        <v>236</v>
      </c>
    </row>
    <row r="1072" spans="2:65" s="12" customFormat="1" ht="11.25">
      <c r="B1072" s="151"/>
      <c r="D1072" s="147" t="s">
        <v>247</v>
      </c>
      <c r="E1072" s="152" t="s">
        <v>1</v>
      </c>
      <c r="F1072" s="153" t="s">
        <v>2028</v>
      </c>
      <c r="H1072" s="154">
        <v>1.296</v>
      </c>
      <c r="I1072" s="155"/>
      <c r="L1072" s="151"/>
      <c r="M1072" s="156"/>
      <c r="T1072" s="157"/>
      <c r="AT1072" s="152" t="s">
        <v>247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236</v>
      </c>
    </row>
    <row r="1073" spans="2:65" s="15" customFormat="1" ht="11.25">
      <c r="B1073" s="173"/>
      <c r="D1073" s="147" t="s">
        <v>247</v>
      </c>
      <c r="E1073" s="174" t="s">
        <v>1</v>
      </c>
      <c r="F1073" s="175" t="s">
        <v>344</v>
      </c>
      <c r="H1073" s="176">
        <v>3.1440000000000001</v>
      </c>
      <c r="I1073" s="177"/>
      <c r="L1073" s="173"/>
      <c r="M1073" s="178"/>
      <c r="T1073" s="179"/>
      <c r="AT1073" s="174" t="s">
        <v>247</v>
      </c>
      <c r="AU1073" s="174" t="s">
        <v>83</v>
      </c>
      <c r="AV1073" s="15" t="s">
        <v>258</v>
      </c>
      <c r="AW1073" s="15" t="s">
        <v>30</v>
      </c>
      <c r="AX1073" s="15" t="s">
        <v>81</v>
      </c>
      <c r="AY1073" s="174" t="s">
        <v>236</v>
      </c>
    </row>
    <row r="1074" spans="2:65" s="1" customFormat="1" ht="16.5" customHeight="1">
      <c r="B1074" s="133"/>
      <c r="C1074" s="180" t="s">
        <v>2268</v>
      </c>
      <c r="D1074" s="180" t="s">
        <v>333</v>
      </c>
      <c r="E1074" s="181" t="s">
        <v>2510</v>
      </c>
      <c r="F1074" s="182" t="s">
        <v>2511</v>
      </c>
      <c r="G1074" s="183" t="s">
        <v>340</v>
      </c>
      <c r="H1074" s="184">
        <v>6</v>
      </c>
      <c r="I1074" s="185"/>
      <c r="J1074" s="186">
        <f>ROUND(I1074*H1074,2)</f>
        <v>0</v>
      </c>
      <c r="K1074" s="182" t="s">
        <v>1994</v>
      </c>
      <c r="L1074" s="187"/>
      <c r="M1074" s="188" t="s">
        <v>1</v>
      </c>
      <c r="N1074" s="189" t="s">
        <v>38</v>
      </c>
      <c r="P1074" s="143">
        <f>O1074*H1074</f>
        <v>0</v>
      </c>
      <c r="Q1074" s="143">
        <v>0</v>
      </c>
      <c r="R1074" s="143">
        <f>Q1074*H1074</f>
        <v>0</v>
      </c>
      <c r="S1074" s="143">
        <v>0</v>
      </c>
      <c r="T1074" s="144">
        <f>S1074*H1074</f>
        <v>0</v>
      </c>
      <c r="AR1074" s="145" t="s">
        <v>348</v>
      </c>
      <c r="AT1074" s="145" t="s">
        <v>333</v>
      </c>
      <c r="AU1074" s="145" t="s">
        <v>83</v>
      </c>
      <c r="AY1074" s="18" t="s">
        <v>236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81</v>
      </c>
      <c r="BK1074" s="146">
        <f>ROUND(I1074*H1074,2)</f>
        <v>0</v>
      </c>
      <c r="BL1074" s="18" t="s">
        <v>341</v>
      </c>
      <c r="BM1074" s="145" t="s">
        <v>2512</v>
      </c>
    </row>
    <row r="1075" spans="2:65" s="1" customFormat="1" ht="11.25">
      <c r="B1075" s="33"/>
      <c r="D1075" s="147" t="s">
        <v>246</v>
      </c>
      <c r="F1075" s="148" t="s">
        <v>2511</v>
      </c>
      <c r="I1075" s="149"/>
      <c r="L1075" s="33"/>
      <c r="M1075" s="150"/>
      <c r="T1075" s="57"/>
      <c r="AT1075" s="18" t="s">
        <v>246</v>
      </c>
      <c r="AU1075" s="18" t="s">
        <v>83</v>
      </c>
    </row>
    <row r="1076" spans="2:65" s="14" customFormat="1" ht="11.25">
      <c r="B1076" s="167"/>
      <c r="D1076" s="147" t="s">
        <v>247</v>
      </c>
      <c r="E1076" s="168" t="s">
        <v>1</v>
      </c>
      <c r="F1076" s="169" t="s">
        <v>1983</v>
      </c>
      <c r="H1076" s="168" t="s">
        <v>1</v>
      </c>
      <c r="I1076" s="170"/>
      <c r="L1076" s="167"/>
      <c r="M1076" s="171"/>
      <c r="T1076" s="172"/>
      <c r="AT1076" s="168" t="s">
        <v>247</v>
      </c>
      <c r="AU1076" s="168" t="s">
        <v>83</v>
      </c>
      <c r="AV1076" s="14" t="s">
        <v>81</v>
      </c>
      <c r="AW1076" s="14" t="s">
        <v>30</v>
      </c>
      <c r="AX1076" s="14" t="s">
        <v>73</v>
      </c>
      <c r="AY1076" s="168" t="s">
        <v>236</v>
      </c>
    </row>
    <row r="1077" spans="2:65" s="14" customFormat="1" ht="11.25">
      <c r="B1077" s="167"/>
      <c r="D1077" s="147" t="s">
        <v>247</v>
      </c>
      <c r="E1077" s="168" t="s">
        <v>1</v>
      </c>
      <c r="F1077" s="169" t="s">
        <v>2513</v>
      </c>
      <c r="H1077" s="168" t="s">
        <v>1</v>
      </c>
      <c r="I1077" s="170"/>
      <c r="L1077" s="167"/>
      <c r="M1077" s="171"/>
      <c r="T1077" s="172"/>
      <c r="AT1077" s="168" t="s">
        <v>247</v>
      </c>
      <c r="AU1077" s="168" t="s">
        <v>83</v>
      </c>
      <c r="AV1077" s="14" t="s">
        <v>81</v>
      </c>
      <c r="AW1077" s="14" t="s">
        <v>30</v>
      </c>
      <c r="AX1077" s="14" t="s">
        <v>73</v>
      </c>
      <c r="AY1077" s="168" t="s">
        <v>236</v>
      </c>
    </row>
    <row r="1078" spans="2:65" s="12" customFormat="1" ht="11.25">
      <c r="B1078" s="151"/>
      <c r="D1078" s="147" t="s">
        <v>247</v>
      </c>
      <c r="E1078" s="152" t="s">
        <v>1</v>
      </c>
      <c r="F1078" s="153" t="s">
        <v>265</v>
      </c>
      <c r="H1078" s="154">
        <v>6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5" customFormat="1" ht="11.25">
      <c r="B1079" s="173"/>
      <c r="D1079" s="147" t="s">
        <v>247</v>
      </c>
      <c r="E1079" s="174" t="s">
        <v>1</v>
      </c>
      <c r="F1079" s="175" t="s">
        <v>344</v>
      </c>
      <c r="H1079" s="176">
        <v>6</v>
      </c>
      <c r="I1079" s="177"/>
      <c r="L1079" s="173"/>
      <c r="M1079" s="178"/>
      <c r="T1079" s="179"/>
      <c r="AT1079" s="174" t="s">
        <v>247</v>
      </c>
      <c r="AU1079" s="174" t="s">
        <v>83</v>
      </c>
      <c r="AV1079" s="15" t="s">
        <v>258</v>
      </c>
      <c r="AW1079" s="15" t="s">
        <v>30</v>
      </c>
      <c r="AX1079" s="15" t="s">
        <v>81</v>
      </c>
      <c r="AY1079" s="174" t="s">
        <v>236</v>
      </c>
    </row>
    <row r="1080" spans="2:65" s="1" customFormat="1" ht="66.75" customHeight="1">
      <c r="B1080" s="133"/>
      <c r="C1080" s="134" t="s">
        <v>2514</v>
      </c>
      <c r="D1080" s="134" t="s">
        <v>239</v>
      </c>
      <c r="E1080" s="135" t="s">
        <v>2515</v>
      </c>
      <c r="F1080" s="136" t="s">
        <v>2516</v>
      </c>
      <c r="G1080" s="137" t="s">
        <v>528</v>
      </c>
      <c r="H1080" s="138">
        <v>185</v>
      </c>
      <c r="I1080" s="139"/>
      <c r="J1080" s="140">
        <f>ROUND(I1080*H1080,2)</f>
        <v>0</v>
      </c>
      <c r="K1080" s="136" t="s">
        <v>243</v>
      </c>
      <c r="L1080" s="33"/>
      <c r="M1080" s="141" t="s">
        <v>1</v>
      </c>
      <c r="N1080" s="142" t="s">
        <v>38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341</v>
      </c>
      <c r="AT1080" s="145" t="s">
        <v>239</v>
      </c>
      <c r="AU1080" s="145" t="s">
        <v>83</v>
      </c>
      <c r="AY1080" s="18" t="s">
        <v>236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341</v>
      </c>
      <c r="BM1080" s="145" t="s">
        <v>2517</v>
      </c>
    </row>
    <row r="1081" spans="2:65" s="1" customFormat="1" ht="39">
      <c r="B1081" s="33"/>
      <c r="D1081" s="147" t="s">
        <v>246</v>
      </c>
      <c r="F1081" s="148" t="s">
        <v>2516</v>
      </c>
      <c r="I1081" s="149"/>
      <c r="L1081" s="33"/>
      <c r="M1081" s="150"/>
      <c r="T1081" s="57"/>
      <c r="AT1081" s="18" t="s">
        <v>246</v>
      </c>
      <c r="AU1081" s="18" t="s">
        <v>83</v>
      </c>
    </row>
    <row r="1082" spans="2:65" s="14" customFormat="1" ht="11.25">
      <c r="B1082" s="167"/>
      <c r="D1082" s="147" t="s">
        <v>247</v>
      </c>
      <c r="E1082" s="168" t="s">
        <v>1</v>
      </c>
      <c r="F1082" s="169" t="s">
        <v>1983</v>
      </c>
      <c r="H1082" s="168" t="s">
        <v>1</v>
      </c>
      <c r="I1082" s="170"/>
      <c r="L1082" s="167"/>
      <c r="M1082" s="171"/>
      <c r="T1082" s="172"/>
      <c r="AT1082" s="168" t="s">
        <v>247</v>
      </c>
      <c r="AU1082" s="168" t="s">
        <v>83</v>
      </c>
      <c r="AV1082" s="14" t="s">
        <v>81</v>
      </c>
      <c r="AW1082" s="14" t="s">
        <v>30</v>
      </c>
      <c r="AX1082" s="14" t="s">
        <v>73</v>
      </c>
      <c r="AY1082" s="168" t="s">
        <v>236</v>
      </c>
    </row>
    <row r="1083" spans="2:65" s="14" customFormat="1" ht="11.25">
      <c r="B1083" s="167"/>
      <c r="D1083" s="147" t="s">
        <v>247</v>
      </c>
      <c r="E1083" s="168" t="s">
        <v>1</v>
      </c>
      <c r="F1083" s="169" t="s">
        <v>2493</v>
      </c>
      <c r="H1083" s="168" t="s">
        <v>1</v>
      </c>
      <c r="I1083" s="170"/>
      <c r="L1083" s="167"/>
      <c r="M1083" s="171"/>
      <c r="T1083" s="172"/>
      <c r="AT1083" s="168" t="s">
        <v>247</v>
      </c>
      <c r="AU1083" s="168" t="s">
        <v>83</v>
      </c>
      <c r="AV1083" s="14" t="s">
        <v>81</v>
      </c>
      <c r="AW1083" s="14" t="s">
        <v>30</v>
      </c>
      <c r="AX1083" s="14" t="s">
        <v>73</v>
      </c>
      <c r="AY1083" s="168" t="s">
        <v>236</v>
      </c>
    </row>
    <row r="1084" spans="2:65" s="12" customFormat="1" ht="22.5">
      <c r="B1084" s="151"/>
      <c r="D1084" s="147" t="s">
        <v>247</v>
      </c>
      <c r="E1084" s="152" t="s">
        <v>1</v>
      </c>
      <c r="F1084" s="153" t="s">
        <v>2518</v>
      </c>
      <c r="H1084" s="154">
        <v>185</v>
      </c>
      <c r="I1084" s="155"/>
      <c r="L1084" s="151"/>
      <c r="M1084" s="156"/>
      <c r="T1084" s="157"/>
      <c r="AT1084" s="152" t="s">
        <v>247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236</v>
      </c>
    </row>
    <row r="1085" spans="2:65" s="15" customFormat="1" ht="11.25">
      <c r="B1085" s="173"/>
      <c r="D1085" s="147" t="s">
        <v>247</v>
      </c>
      <c r="E1085" s="174" t="s">
        <v>1</v>
      </c>
      <c r="F1085" s="175" t="s">
        <v>344</v>
      </c>
      <c r="H1085" s="176">
        <v>185</v>
      </c>
      <c r="I1085" s="177"/>
      <c r="L1085" s="173"/>
      <c r="M1085" s="178"/>
      <c r="T1085" s="179"/>
      <c r="AT1085" s="174" t="s">
        <v>247</v>
      </c>
      <c r="AU1085" s="174" t="s">
        <v>83</v>
      </c>
      <c r="AV1085" s="15" t="s">
        <v>258</v>
      </c>
      <c r="AW1085" s="15" t="s">
        <v>30</v>
      </c>
      <c r="AX1085" s="15" t="s">
        <v>81</v>
      </c>
      <c r="AY1085" s="174" t="s">
        <v>236</v>
      </c>
    </row>
    <row r="1086" spans="2:65" s="1" customFormat="1" ht="66.75" customHeight="1">
      <c r="B1086" s="133"/>
      <c r="C1086" s="134" t="s">
        <v>2273</v>
      </c>
      <c r="D1086" s="134" t="s">
        <v>239</v>
      </c>
      <c r="E1086" s="135" t="s">
        <v>2519</v>
      </c>
      <c r="F1086" s="136" t="s">
        <v>2520</v>
      </c>
      <c r="G1086" s="137" t="s">
        <v>528</v>
      </c>
      <c r="H1086" s="138">
        <v>5</v>
      </c>
      <c r="I1086" s="139"/>
      <c r="J1086" s="140">
        <f>ROUND(I1086*H1086,2)</f>
        <v>0</v>
      </c>
      <c r="K1086" s="136" t="s">
        <v>243</v>
      </c>
      <c r="L1086" s="33"/>
      <c r="M1086" s="141" t="s">
        <v>1</v>
      </c>
      <c r="N1086" s="142" t="s">
        <v>38</v>
      </c>
      <c r="P1086" s="143">
        <f>O1086*H1086</f>
        <v>0</v>
      </c>
      <c r="Q1086" s="143">
        <v>0</v>
      </c>
      <c r="R1086" s="143">
        <f>Q1086*H1086</f>
        <v>0</v>
      </c>
      <c r="S1086" s="143">
        <v>0</v>
      </c>
      <c r="T1086" s="144">
        <f>S1086*H1086</f>
        <v>0</v>
      </c>
      <c r="AR1086" s="145" t="s">
        <v>341</v>
      </c>
      <c r="AT1086" s="145" t="s">
        <v>239</v>
      </c>
      <c r="AU1086" s="145" t="s">
        <v>83</v>
      </c>
      <c r="AY1086" s="18" t="s">
        <v>236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8" t="s">
        <v>81</v>
      </c>
      <c r="BK1086" s="146">
        <f>ROUND(I1086*H1086,2)</f>
        <v>0</v>
      </c>
      <c r="BL1086" s="18" t="s">
        <v>341</v>
      </c>
      <c r="BM1086" s="145" t="s">
        <v>2521</v>
      </c>
    </row>
    <row r="1087" spans="2:65" s="1" customFormat="1" ht="39">
      <c r="B1087" s="33"/>
      <c r="D1087" s="147" t="s">
        <v>246</v>
      </c>
      <c r="F1087" s="148" t="s">
        <v>2520</v>
      </c>
      <c r="I1087" s="149"/>
      <c r="L1087" s="33"/>
      <c r="M1087" s="150"/>
      <c r="T1087" s="57"/>
      <c r="AT1087" s="18" t="s">
        <v>246</v>
      </c>
      <c r="AU1087" s="18" t="s">
        <v>83</v>
      </c>
    </row>
    <row r="1088" spans="2:65" s="14" customFormat="1" ht="11.25">
      <c r="B1088" s="167"/>
      <c r="D1088" s="147" t="s">
        <v>247</v>
      </c>
      <c r="E1088" s="168" t="s">
        <v>1</v>
      </c>
      <c r="F1088" s="169" t="s">
        <v>1983</v>
      </c>
      <c r="H1088" s="168" t="s">
        <v>1</v>
      </c>
      <c r="I1088" s="170"/>
      <c r="L1088" s="167"/>
      <c r="M1088" s="171"/>
      <c r="T1088" s="172"/>
      <c r="AT1088" s="168" t="s">
        <v>247</v>
      </c>
      <c r="AU1088" s="168" t="s">
        <v>83</v>
      </c>
      <c r="AV1088" s="14" t="s">
        <v>81</v>
      </c>
      <c r="AW1088" s="14" t="s">
        <v>30</v>
      </c>
      <c r="AX1088" s="14" t="s">
        <v>73</v>
      </c>
      <c r="AY1088" s="168" t="s">
        <v>236</v>
      </c>
    </row>
    <row r="1089" spans="2:65" s="14" customFormat="1" ht="11.25">
      <c r="B1089" s="167"/>
      <c r="D1089" s="147" t="s">
        <v>247</v>
      </c>
      <c r="E1089" s="168" t="s">
        <v>1</v>
      </c>
      <c r="F1089" s="169" t="s">
        <v>2495</v>
      </c>
      <c r="H1089" s="168" t="s">
        <v>1</v>
      </c>
      <c r="I1089" s="170"/>
      <c r="L1089" s="167"/>
      <c r="M1089" s="171"/>
      <c r="T1089" s="172"/>
      <c r="AT1089" s="168" t="s">
        <v>247</v>
      </c>
      <c r="AU1089" s="168" t="s">
        <v>83</v>
      </c>
      <c r="AV1089" s="14" t="s">
        <v>81</v>
      </c>
      <c r="AW1089" s="14" t="s">
        <v>30</v>
      </c>
      <c r="AX1089" s="14" t="s">
        <v>73</v>
      </c>
      <c r="AY1089" s="168" t="s">
        <v>236</v>
      </c>
    </row>
    <row r="1090" spans="2:65" s="12" customFormat="1" ht="11.25">
      <c r="B1090" s="151"/>
      <c r="D1090" s="147" t="s">
        <v>247</v>
      </c>
      <c r="E1090" s="152" t="s">
        <v>1</v>
      </c>
      <c r="F1090" s="153" t="s">
        <v>235</v>
      </c>
      <c r="H1090" s="154">
        <v>5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5" customFormat="1" ht="11.25">
      <c r="B1091" s="173"/>
      <c r="D1091" s="147" t="s">
        <v>247</v>
      </c>
      <c r="E1091" s="174" t="s">
        <v>1</v>
      </c>
      <c r="F1091" s="175" t="s">
        <v>344</v>
      </c>
      <c r="H1091" s="176">
        <v>5</v>
      </c>
      <c r="I1091" s="177"/>
      <c r="L1091" s="173"/>
      <c r="M1091" s="178"/>
      <c r="T1091" s="179"/>
      <c r="AT1091" s="174" t="s">
        <v>247</v>
      </c>
      <c r="AU1091" s="174" t="s">
        <v>83</v>
      </c>
      <c r="AV1091" s="15" t="s">
        <v>258</v>
      </c>
      <c r="AW1091" s="15" t="s">
        <v>30</v>
      </c>
      <c r="AX1091" s="15" t="s">
        <v>81</v>
      </c>
      <c r="AY1091" s="174" t="s">
        <v>236</v>
      </c>
    </row>
    <row r="1092" spans="2:65" s="1" customFormat="1" ht="66.75" customHeight="1">
      <c r="B1092" s="133"/>
      <c r="C1092" s="134" t="s">
        <v>2522</v>
      </c>
      <c r="D1092" s="134" t="s">
        <v>239</v>
      </c>
      <c r="E1092" s="135" t="s">
        <v>2523</v>
      </c>
      <c r="F1092" s="136" t="s">
        <v>2524</v>
      </c>
      <c r="G1092" s="137" t="s">
        <v>528</v>
      </c>
      <c r="H1092" s="138">
        <v>35</v>
      </c>
      <c r="I1092" s="139"/>
      <c r="J1092" s="140">
        <f>ROUND(I1092*H1092,2)</f>
        <v>0</v>
      </c>
      <c r="K1092" s="136" t="s">
        <v>243</v>
      </c>
      <c r="L1092" s="33"/>
      <c r="M1092" s="141" t="s">
        <v>1</v>
      </c>
      <c r="N1092" s="142" t="s">
        <v>38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341</v>
      </c>
      <c r="AT1092" s="145" t="s">
        <v>239</v>
      </c>
      <c r="AU1092" s="145" t="s">
        <v>83</v>
      </c>
      <c r="AY1092" s="18" t="s">
        <v>236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341</v>
      </c>
      <c r="BM1092" s="145" t="s">
        <v>2525</v>
      </c>
    </row>
    <row r="1093" spans="2:65" s="1" customFormat="1" ht="39">
      <c r="B1093" s="33"/>
      <c r="D1093" s="147" t="s">
        <v>246</v>
      </c>
      <c r="F1093" s="148" t="s">
        <v>2524</v>
      </c>
      <c r="I1093" s="149"/>
      <c r="L1093" s="33"/>
      <c r="M1093" s="150"/>
      <c r="T1093" s="57"/>
      <c r="AT1093" s="18" t="s">
        <v>246</v>
      </c>
      <c r="AU1093" s="18" t="s">
        <v>83</v>
      </c>
    </row>
    <row r="1094" spans="2:65" s="14" customFormat="1" ht="11.25">
      <c r="B1094" s="167"/>
      <c r="D1094" s="147" t="s">
        <v>247</v>
      </c>
      <c r="E1094" s="168" t="s">
        <v>1</v>
      </c>
      <c r="F1094" s="169" t="s">
        <v>1983</v>
      </c>
      <c r="H1094" s="168" t="s">
        <v>1</v>
      </c>
      <c r="I1094" s="170"/>
      <c r="L1094" s="167"/>
      <c r="M1094" s="171"/>
      <c r="T1094" s="172"/>
      <c r="AT1094" s="168" t="s">
        <v>247</v>
      </c>
      <c r="AU1094" s="168" t="s">
        <v>83</v>
      </c>
      <c r="AV1094" s="14" t="s">
        <v>81</v>
      </c>
      <c r="AW1094" s="14" t="s">
        <v>30</v>
      </c>
      <c r="AX1094" s="14" t="s">
        <v>73</v>
      </c>
      <c r="AY1094" s="168" t="s">
        <v>236</v>
      </c>
    </row>
    <row r="1095" spans="2:65" s="14" customFormat="1" ht="11.25">
      <c r="B1095" s="167"/>
      <c r="D1095" s="147" t="s">
        <v>247</v>
      </c>
      <c r="E1095" s="168" t="s">
        <v>1</v>
      </c>
      <c r="F1095" s="169" t="s">
        <v>2497</v>
      </c>
      <c r="H1095" s="168" t="s">
        <v>1</v>
      </c>
      <c r="I1095" s="170"/>
      <c r="L1095" s="167"/>
      <c r="M1095" s="171"/>
      <c r="T1095" s="172"/>
      <c r="AT1095" s="168" t="s">
        <v>247</v>
      </c>
      <c r="AU1095" s="168" t="s">
        <v>83</v>
      </c>
      <c r="AV1095" s="14" t="s">
        <v>81</v>
      </c>
      <c r="AW1095" s="14" t="s">
        <v>30</v>
      </c>
      <c r="AX1095" s="14" t="s">
        <v>73</v>
      </c>
      <c r="AY1095" s="168" t="s">
        <v>236</v>
      </c>
    </row>
    <row r="1096" spans="2:65" s="12" customFormat="1" ht="11.25">
      <c r="B1096" s="151"/>
      <c r="D1096" s="147" t="s">
        <v>247</v>
      </c>
      <c r="E1096" s="152" t="s">
        <v>1</v>
      </c>
      <c r="F1096" s="153" t="s">
        <v>2526</v>
      </c>
      <c r="H1096" s="154">
        <v>35</v>
      </c>
      <c r="I1096" s="155"/>
      <c r="L1096" s="151"/>
      <c r="M1096" s="156"/>
      <c r="T1096" s="157"/>
      <c r="AT1096" s="152" t="s">
        <v>247</v>
      </c>
      <c r="AU1096" s="152" t="s">
        <v>83</v>
      </c>
      <c r="AV1096" s="12" t="s">
        <v>83</v>
      </c>
      <c r="AW1096" s="12" t="s">
        <v>30</v>
      </c>
      <c r="AX1096" s="12" t="s">
        <v>73</v>
      </c>
      <c r="AY1096" s="152" t="s">
        <v>236</v>
      </c>
    </row>
    <row r="1097" spans="2:65" s="15" customFormat="1" ht="11.25">
      <c r="B1097" s="173"/>
      <c r="D1097" s="147" t="s">
        <v>247</v>
      </c>
      <c r="E1097" s="174" t="s">
        <v>1</v>
      </c>
      <c r="F1097" s="175" t="s">
        <v>344</v>
      </c>
      <c r="H1097" s="176">
        <v>35</v>
      </c>
      <c r="I1097" s="177"/>
      <c r="L1097" s="173"/>
      <c r="M1097" s="178"/>
      <c r="T1097" s="179"/>
      <c r="AT1097" s="174" t="s">
        <v>247</v>
      </c>
      <c r="AU1097" s="174" t="s">
        <v>83</v>
      </c>
      <c r="AV1097" s="15" t="s">
        <v>258</v>
      </c>
      <c r="AW1097" s="15" t="s">
        <v>30</v>
      </c>
      <c r="AX1097" s="15" t="s">
        <v>81</v>
      </c>
      <c r="AY1097" s="174" t="s">
        <v>236</v>
      </c>
    </row>
    <row r="1098" spans="2:65" s="1" customFormat="1" ht="55.5" customHeight="1">
      <c r="B1098" s="133"/>
      <c r="C1098" s="134" t="s">
        <v>2277</v>
      </c>
      <c r="D1098" s="134" t="s">
        <v>239</v>
      </c>
      <c r="E1098" s="135" t="s">
        <v>2527</v>
      </c>
      <c r="F1098" s="136" t="s">
        <v>2528</v>
      </c>
      <c r="G1098" s="137" t="s">
        <v>528</v>
      </c>
      <c r="H1098" s="138">
        <v>185</v>
      </c>
      <c r="I1098" s="139"/>
      <c r="J1098" s="140">
        <f>ROUND(I1098*H1098,2)</f>
        <v>0</v>
      </c>
      <c r="K1098" s="136" t="s">
        <v>243</v>
      </c>
      <c r="L1098" s="33"/>
      <c r="M1098" s="141" t="s">
        <v>1</v>
      </c>
      <c r="N1098" s="142" t="s">
        <v>38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341</v>
      </c>
      <c r="AT1098" s="145" t="s">
        <v>239</v>
      </c>
      <c r="AU1098" s="145" t="s">
        <v>83</v>
      </c>
      <c r="AY1098" s="18" t="s">
        <v>236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81</v>
      </c>
      <c r="BK1098" s="146">
        <f>ROUND(I1098*H1098,2)</f>
        <v>0</v>
      </c>
      <c r="BL1098" s="18" t="s">
        <v>341</v>
      </c>
      <c r="BM1098" s="145" t="s">
        <v>2529</v>
      </c>
    </row>
    <row r="1099" spans="2:65" s="1" customFormat="1" ht="39">
      <c r="B1099" s="33"/>
      <c r="D1099" s="147" t="s">
        <v>246</v>
      </c>
      <c r="F1099" s="148" t="s">
        <v>2528</v>
      </c>
      <c r="I1099" s="149"/>
      <c r="L1099" s="33"/>
      <c r="M1099" s="150"/>
      <c r="T1099" s="57"/>
      <c r="AT1099" s="18" t="s">
        <v>246</v>
      </c>
      <c r="AU1099" s="18" t="s">
        <v>83</v>
      </c>
    </row>
    <row r="1100" spans="2:65" s="14" customFormat="1" ht="11.25">
      <c r="B1100" s="167"/>
      <c r="D1100" s="147" t="s">
        <v>247</v>
      </c>
      <c r="E1100" s="168" t="s">
        <v>1</v>
      </c>
      <c r="F1100" s="169" t="s">
        <v>1983</v>
      </c>
      <c r="H1100" s="168" t="s">
        <v>1</v>
      </c>
      <c r="I1100" s="170"/>
      <c r="L1100" s="167"/>
      <c r="M1100" s="171"/>
      <c r="T1100" s="172"/>
      <c r="AT1100" s="168" t="s">
        <v>247</v>
      </c>
      <c r="AU1100" s="168" t="s">
        <v>83</v>
      </c>
      <c r="AV1100" s="14" t="s">
        <v>81</v>
      </c>
      <c r="AW1100" s="14" t="s">
        <v>30</v>
      </c>
      <c r="AX1100" s="14" t="s">
        <v>73</v>
      </c>
      <c r="AY1100" s="168" t="s">
        <v>236</v>
      </c>
    </row>
    <row r="1101" spans="2:65" s="14" customFormat="1" ht="11.25">
      <c r="B1101" s="167"/>
      <c r="D1101" s="147" t="s">
        <v>247</v>
      </c>
      <c r="E1101" s="168" t="s">
        <v>1</v>
      </c>
      <c r="F1101" s="169" t="s">
        <v>2530</v>
      </c>
      <c r="H1101" s="168" t="s">
        <v>1</v>
      </c>
      <c r="I1101" s="170"/>
      <c r="L1101" s="167"/>
      <c r="M1101" s="171"/>
      <c r="T1101" s="172"/>
      <c r="AT1101" s="168" t="s">
        <v>247</v>
      </c>
      <c r="AU1101" s="168" t="s">
        <v>83</v>
      </c>
      <c r="AV1101" s="14" t="s">
        <v>81</v>
      </c>
      <c r="AW1101" s="14" t="s">
        <v>30</v>
      </c>
      <c r="AX1101" s="14" t="s">
        <v>73</v>
      </c>
      <c r="AY1101" s="168" t="s">
        <v>236</v>
      </c>
    </row>
    <row r="1102" spans="2:65" s="12" customFormat="1" ht="22.5">
      <c r="B1102" s="151"/>
      <c r="D1102" s="147" t="s">
        <v>247</v>
      </c>
      <c r="E1102" s="152" t="s">
        <v>1</v>
      </c>
      <c r="F1102" s="153" t="s">
        <v>2518</v>
      </c>
      <c r="H1102" s="154">
        <v>185</v>
      </c>
      <c r="I1102" s="155"/>
      <c r="L1102" s="151"/>
      <c r="M1102" s="156"/>
      <c r="T1102" s="157"/>
      <c r="AT1102" s="152" t="s">
        <v>247</v>
      </c>
      <c r="AU1102" s="152" t="s">
        <v>83</v>
      </c>
      <c r="AV1102" s="12" t="s">
        <v>83</v>
      </c>
      <c r="AW1102" s="12" t="s">
        <v>30</v>
      </c>
      <c r="AX1102" s="12" t="s">
        <v>73</v>
      </c>
      <c r="AY1102" s="152" t="s">
        <v>236</v>
      </c>
    </row>
    <row r="1103" spans="2:65" s="15" customFormat="1" ht="11.25">
      <c r="B1103" s="173"/>
      <c r="D1103" s="147" t="s">
        <v>247</v>
      </c>
      <c r="E1103" s="174" t="s">
        <v>1</v>
      </c>
      <c r="F1103" s="175" t="s">
        <v>344</v>
      </c>
      <c r="H1103" s="176">
        <v>185</v>
      </c>
      <c r="I1103" s="177"/>
      <c r="L1103" s="173"/>
      <c r="M1103" s="178"/>
      <c r="T1103" s="179"/>
      <c r="AT1103" s="174" t="s">
        <v>247</v>
      </c>
      <c r="AU1103" s="174" t="s">
        <v>83</v>
      </c>
      <c r="AV1103" s="15" t="s">
        <v>258</v>
      </c>
      <c r="AW1103" s="15" t="s">
        <v>30</v>
      </c>
      <c r="AX1103" s="15" t="s">
        <v>81</v>
      </c>
      <c r="AY1103" s="174" t="s">
        <v>236</v>
      </c>
    </row>
    <row r="1104" spans="2:65" s="1" customFormat="1" ht="55.5" customHeight="1">
      <c r="B1104" s="133"/>
      <c r="C1104" s="134" t="s">
        <v>2531</v>
      </c>
      <c r="D1104" s="134" t="s">
        <v>239</v>
      </c>
      <c r="E1104" s="135" t="s">
        <v>2532</v>
      </c>
      <c r="F1104" s="136" t="s">
        <v>2533</v>
      </c>
      <c r="G1104" s="137" t="s">
        <v>528</v>
      </c>
      <c r="H1104" s="138">
        <v>5</v>
      </c>
      <c r="I1104" s="139"/>
      <c r="J1104" s="140">
        <f>ROUND(I1104*H1104,2)</f>
        <v>0</v>
      </c>
      <c r="K1104" s="136" t="s">
        <v>243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341</v>
      </c>
      <c r="AT1104" s="145" t="s">
        <v>239</v>
      </c>
      <c r="AU1104" s="145" t="s">
        <v>83</v>
      </c>
      <c r="AY1104" s="18" t="s">
        <v>236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341</v>
      </c>
      <c r="BM1104" s="145" t="s">
        <v>2534</v>
      </c>
    </row>
    <row r="1105" spans="2:65" s="1" customFormat="1" ht="39">
      <c r="B1105" s="33"/>
      <c r="D1105" s="147" t="s">
        <v>246</v>
      </c>
      <c r="F1105" s="148" t="s">
        <v>2533</v>
      </c>
      <c r="I1105" s="149"/>
      <c r="L1105" s="33"/>
      <c r="M1105" s="150"/>
      <c r="T1105" s="57"/>
      <c r="AT1105" s="18" t="s">
        <v>246</v>
      </c>
      <c r="AU1105" s="18" t="s">
        <v>83</v>
      </c>
    </row>
    <row r="1106" spans="2:65" s="14" customFormat="1" ht="11.25">
      <c r="B1106" s="167"/>
      <c r="D1106" s="147" t="s">
        <v>247</v>
      </c>
      <c r="E1106" s="168" t="s">
        <v>1</v>
      </c>
      <c r="F1106" s="169" t="s">
        <v>1983</v>
      </c>
      <c r="H1106" s="168" t="s">
        <v>1</v>
      </c>
      <c r="I1106" s="170"/>
      <c r="L1106" s="167"/>
      <c r="M1106" s="171"/>
      <c r="T1106" s="172"/>
      <c r="AT1106" s="168" t="s">
        <v>247</v>
      </c>
      <c r="AU1106" s="168" t="s">
        <v>83</v>
      </c>
      <c r="AV1106" s="14" t="s">
        <v>81</v>
      </c>
      <c r="AW1106" s="14" t="s">
        <v>30</v>
      </c>
      <c r="AX1106" s="14" t="s">
        <v>73</v>
      </c>
      <c r="AY1106" s="168" t="s">
        <v>236</v>
      </c>
    </row>
    <row r="1107" spans="2:65" s="14" customFormat="1" ht="11.25">
      <c r="B1107" s="167"/>
      <c r="D1107" s="147" t="s">
        <v>247</v>
      </c>
      <c r="E1107" s="168" t="s">
        <v>1</v>
      </c>
      <c r="F1107" s="169" t="s">
        <v>2535</v>
      </c>
      <c r="H1107" s="168" t="s">
        <v>1</v>
      </c>
      <c r="I1107" s="170"/>
      <c r="L1107" s="167"/>
      <c r="M1107" s="171"/>
      <c r="T1107" s="172"/>
      <c r="AT1107" s="168" t="s">
        <v>247</v>
      </c>
      <c r="AU1107" s="168" t="s">
        <v>83</v>
      </c>
      <c r="AV1107" s="14" t="s">
        <v>81</v>
      </c>
      <c r="AW1107" s="14" t="s">
        <v>30</v>
      </c>
      <c r="AX1107" s="14" t="s">
        <v>73</v>
      </c>
      <c r="AY1107" s="168" t="s">
        <v>236</v>
      </c>
    </row>
    <row r="1108" spans="2:65" s="12" customFormat="1" ht="11.25">
      <c r="B1108" s="151"/>
      <c r="D1108" s="147" t="s">
        <v>247</v>
      </c>
      <c r="E1108" s="152" t="s">
        <v>1</v>
      </c>
      <c r="F1108" s="153" t="s">
        <v>235</v>
      </c>
      <c r="H1108" s="154">
        <v>5</v>
      </c>
      <c r="I1108" s="155"/>
      <c r="L1108" s="151"/>
      <c r="M1108" s="156"/>
      <c r="T1108" s="157"/>
      <c r="AT1108" s="152" t="s">
        <v>247</v>
      </c>
      <c r="AU1108" s="152" t="s">
        <v>83</v>
      </c>
      <c r="AV1108" s="12" t="s">
        <v>83</v>
      </c>
      <c r="AW1108" s="12" t="s">
        <v>30</v>
      </c>
      <c r="AX1108" s="12" t="s">
        <v>73</v>
      </c>
      <c r="AY1108" s="152" t="s">
        <v>236</v>
      </c>
    </row>
    <row r="1109" spans="2:65" s="15" customFormat="1" ht="11.25">
      <c r="B1109" s="173"/>
      <c r="D1109" s="147" t="s">
        <v>247</v>
      </c>
      <c r="E1109" s="174" t="s">
        <v>1</v>
      </c>
      <c r="F1109" s="175" t="s">
        <v>344</v>
      </c>
      <c r="H1109" s="176">
        <v>5</v>
      </c>
      <c r="I1109" s="177"/>
      <c r="L1109" s="173"/>
      <c r="M1109" s="178"/>
      <c r="T1109" s="179"/>
      <c r="AT1109" s="174" t="s">
        <v>247</v>
      </c>
      <c r="AU1109" s="174" t="s">
        <v>83</v>
      </c>
      <c r="AV1109" s="15" t="s">
        <v>258</v>
      </c>
      <c r="AW1109" s="15" t="s">
        <v>30</v>
      </c>
      <c r="AX1109" s="15" t="s">
        <v>81</v>
      </c>
      <c r="AY1109" s="174" t="s">
        <v>236</v>
      </c>
    </row>
    <row r="1110" spans="2:65" s="1" customFormat="1" ht="55.5" customHeight="1">
      <c r="B1110" s="133"/>
      <c r="C1110" s="134" t="s">
        <v>2283</v>
      </c>
      <c r="D1110" s="134" t="s">
        <v>239</v>
      </c>
      <c r="E1110" s="135" t="s">
        <v>2536</v>
      </c>
      <c r="F1110" s="136" t="s">
        <v>2537</v>
      </c>
      <c r="G1110" s="137" t="s">
        <v>528</v>
      </c>
      <c r="H1110" s="138">
        <v>35</v>
      </c>
      <c r="I1110" s="139"/>
      <c r="J1110" s="140">
        <f>ROUND(I1110*H1110,2)</f>
        <v>0</v>
      </c>
      <c r="K1110" s="136" t="s">
        <v>243</v>
      </c>
      <c r="L1110" s="33"/>
      <c r="M1110" s="141" t="s">
        <v>1</v>
      </c>
      <c r="N1110" s="142" t="s">
        <v>38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341</v>
      </c>
      <c r="AT1110" s="145" t="s">
        <v>239</v>
      </c>
      <c r="AU1110" s="145" t="s">
        <v>83</v>
      </c>
      <c r="AY1110" s="18" t="s">
        <v>236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8" t="s">
        <v>81</v>
      </c>
      <c r="BK1110" s="146">
        <f>ROUND(I1110*H1110,2)</f>
        <v>0</v>
      </c>
      <c r="BL1110" s="18" t="s">
        <v>341</v>
      </c>
      <c r="BM1110" s="145" t="s">
        <v>348</v>
      </c>
    </row>
    <row r="1111" spans="2:65" s="1" customFormat="1" ht="39">
      <c r="B1111" s="33"/>
      <c r="D1111" s="147" t="s">
        <v>246</v>
      </c>
      <c r="F1111" s="148" t="s">
        <v>2537</v>
      </c>
      <c r="I1111" s="149"/>
      <c r="L1111" s="33"/>
      <c r="M1111" s="150"/>
      <c r="T1111" s="57"/>
      <c r="AT1111" s="18" t="s">
        <v>246</v>
      </c>
      <c r="AU1111" s="18" t="s">
        <v>83</v>
      </c>
    </row>
    <row r="1112" spans="2:65" s="14" customFormat="1" ht="11.25">
      <c r="B1112" s="167"/>
      <c r="D1112" s="147" t="s">
        <v>247</v>
      </c>
      <c r="E1112" s="168" t="s">
        <v>1</v>
      </c>
      <c r="F1112" s="169" t="s">
        <v>1983</v>
      </c>
      <c r="H1112" s="168" t="s">
        <v>1</v>
      </c>
      <c r="I1112" s="170"/>
      <c r="L1112" s="167"/>
      <c r="M1112" s="171"/>
      <c r="T1112" s="172"/>
      <c r="AT1112" s="168" t="s">
        <v>247</v>
      </c>
      <c r="AU1112" s="168" t="s">
        <v>83</v>
      </c>
      <c r="AV1112" s="14" t="s">
        <v>81</v>
      </c>
      <c r="AW1112" s="14" t="s">
        <v>30</v>
      </c>
      <c r="AX1112" s="14" t="s">
        <v>73</v>
      </c>
      <c r="AY1112" s="168" t="s">
        <v>236</v>
      </c>
    </row>
    <row r="1113" spans="2:65" s="14" customFormat="1" ht="11.25">
      <c r="B1113" s="167"/>
      <c r="D1113" s="147" t="s">
        <v>247</v>
      </c>
      <c r="E1113" s="168" t="s">
        <v>1</v>
      </c>
      <c r="F1113" s="169" t="s">
        <v>2538</v>
      </c>
      <c r="H1113" s="168" t="s">
        <v>1</v>
      </c>
      <c r="I1113" s="170"/>
      <c r="L1113" s="167"/>
      <c r="M1113" s="171"/>
      <c r="T1113" s="172"/>
      <c r="AT1113" s="168" t="s">
        <v>247</v>
      </c>
      <c r="AU1113" s="168" t="s">
        <v>83</v>
      </c>
      <c r="AV1113" s="14" t="s">
        <v>81</v>
      </c>
      <c r="AW1113" s="14" t="s">
        <v>30</v>
      </c>
      <c r="AX1113" s="14" t="s">
        <v>73</v>
      </c>
      <c r="AY1113" s="168" t="s">
        <v>236</v>
      </c>
    </row>
    <row r="1114" spans="2:65" s="12" customFormat="1" ht="11.25">
      <c r="B1114" s="151"/>
      <c r="D1114" s="147" t="s">
        <v>247</v>
      </c>
      <c r="E1114" s="152" t="s">
        <v>1</v>
      </c>
      <c r="F1114" s="153" t="s">
        <v>2526</v>
      </c>
      <c r="H1114" s="154">
        <v>35</v>
      </c>
      <c r="I1114" s="155"/>
      <c r="L1114" s="151"/>
      <c r="M1114" s="156"/>
      <c r="T1114" s="157"/>
      <c r="AT1114" s="152" t="s">
        <v>247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236</v>
      </c>
    </row>
    <row r="1115" spans="2:65" s="15" customFormat="1" ht="11.25">
      <c r="B1115" s="173"/>
      <c r="D1115" s="147" t="s">
        <v>247</v>
      </c>
      <c r="E1115" s="174" t="s">
        <v>1</v>
      </c>
      <c r="F1115" s="175" t="s">
        <v>344</v>
      </c>
      <c r="H1115" s="176">
        <v>35</v>
      </c>
      <c r="I1115" s="177"/>
      <c r="L1115" s="173"/>
      <c r="M1115" s="178"/>
      <c r="T1115" s="179"/>
      <c r="AT1115" s="174" t="s">
        <v>247</v>
      </c>
      <c r="AU1115" s="174" t="s">
        <v>83</v>
      </c>
      <c r="AV1115" s="15" t="s">
        <v>258</v>
      </c>
      <c r="AW1115" s="15" t="s">
        <v>30</v>
      </c>
      <c r="AX1115" s="15" t="s">
        <v>81</v>
      </c>
      <c r="AY1115" s="174" t="s">
        <v>236</v>
      </c>
    </row>
    <row r="1116" spans="2:65" s="1" customFormat="1" ht="24.2" customHeight="1">
      <c r="B1116" s="133"/>
      <c r="C1116" s="134" t="s">
        <v>2539</v>
      </c>
      <c r="D1116" s="134" t="s">
        <v>239</v>
      </c>
      <c r="E1116" s="135" t="s">
        <v>2540</v>
      </c>
      <c r="F1116" s="136" t="s">
        <v>2541</v>
      </c>
      <c r="G1116" s="137" t="s">
        <v>539</v>
      </c>
      <c r="H1116" s="138">
        <v>7.4729999999999999</v>
      </c>
      <c r="I1116" s="139"/>
      <c r="J1116" s="140">
        <f>ROUND(I1116*H1116,2)</f>
        <v>0</v>
      </c>
      <c r="K1116" s="136" t="s">
        <v>243</v>
      </c>
      <c r="L1116" s="33"/>
      <c r="M1116" s="141" t="s">
        <v>1</v>
      </c>
      <c r="N1116" s="142" t="s">
        <v>38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341</v>
      </c>
      <c r="AT1116" s="145" t="s">
        <v>239</v>
      </c>
      <c r="AU1116" s="145" t="s">
        <v>83</v>
      </c>
      <c r="AY1116" s="18" t="s">
        <v>236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81</v>
      </c>
      <c r="BK1116" s="146">
        <f>ROUND(I1116*H1116,2)</f>
        <v>0</v>
      </c>
      <c r="BL1116" s="18" t="s">
        <v>341</v>
      </c>
      <c r="BM1116" s="145" t="s">
        <v>2542</v>
      </c>
    </row>
    <row r="1117" spans="2:65" s="1" customFormat="1" ht="19.5">
      <c r="B1117" s="33"/>
      <c r="D1117" s="147" t="s">
        <v>246</v>
      </c>
      <c r="F1117" s="148" t="s">
        <v>2541</v>
      </c>
      <c r="I1117" s="149"/>
      <c r="L1117" s="33"/>
      <c r="M1117" s="150"/>
      <c r="T1117" s="57"/>
      <c r="AT1117" s="18" t="s">
        <v>246</v>
      </c>
      <c r="AU1117" s="18" t="s">
        <v>83</v>
      </c>
    </row>
    <row r="1118" spans="2:65" s="14" customFormat="1" ht="11.25">
      <c r="B1118" s="167"/>
      <c r="D1118" s="147" t="s">
        <v>247</v>
      </c>
      <c r="E1118" s="168" t="s">
        <v>1</v>
      </c>
      <c r="F1118" s="169" t="s">
        <v>2018</v>
      </c>
      <c r="H1118" s="168" t="s">
        <v>1</v>
      </c>
      <c r="I1118" s="170"/>
      <c r="L1118" s="167"/>
      <c r="M1118" s="171"/>
      <c r="T1118" s="172"/>
      <c r="AT1118" s="168" t="s">
        <v>247</v>
      </c>
      <c r="AU1118" s="168" t="s">
        <v>83</v>
      </c>
      <c r="AV1118" s="14" t="s">
        <v>81</v>
      </c>
      <c r="AW1118" s="14" t="s">
        <v>30</v>
      </c>
      <c r="AX1118" s="14" t="s">
        <v>73</v>
      </c>
      <c r="AY1118" s="168" t="s">
        <v>236</v>
      </c>
    </row>
    <row r="1119" spans="2:65" s="14" customFormat="1" ht="11.25">
      <c r="B1119" s="167"/>
      <c r="D1119" s="147" t="s">
        <v>247</v>
      </c>
      <c r="E1119" s="168" t="s">
        <v>1</v>
      </c>
      <c r="F1119" s="169" t="s">
        <v>2543</v>
      </c>
      <c r="H1119" s="168" t="s">
        <v>1</v>
      </c>
      <c r="I1119" s="170"/>
      <c r="L1119" s="167"/>
      <c r="M1119" s="171"/>
      <c r="T1119" s="172"/>
      <c r="AT1119" s="168" t="s">
        <v>247</v>
      </c>
      <c r="AU1119" s="168" t="s">
        <v>83</v>
      </c>
      <c r="AV1119" s="14" t="s">
        <v>81</v>
      </c>
      <c r="AW1119" s="14" t="s">
        <v>30</v>
      </c>
      <c r="AX1119" s="14" t="s">
        <v>73</v>
      </c>
      <c r="AY1119" s="168" t="s">
        <v>236</v>
      </c>
    </row>
    <row r="1120" spans="2:65" s="12" customFormat="1" ht="11.25">
      <c r="B1120" s="151"/>
      <c r="D1120" s="147" t="s">
        <v>247</v>
      </c>
      <c r="E1120" s="152" t="s">
        <v>1</v>
      </c>
      <c r="F1120" s="153" t="s">
        <v>2020</v>
      </c>
      <c r="H1120" s="154">
        <v>0.64800000000000002</v>
      </c>
      <c r="I1120" s="155"/>
      <c r="L1120" s="151"/>
      <c r="M1120" s="156"/>
      <c r="T1120" s="157"/>
      <c r="AT1120" s="152" t="s">
        <v>247</v>
      </c>
      <c r="AU1120" s="152" t="s">
        <v>83</v>
      </c>
      <c r="AV1120" s="12" t="s">
        <v>83</v>
      </c>
      <c r="AW1120" s="12" t="s">
        <v>30</v>
      </c>
      <c r="AX1120" s="12" t="s">
        <v>73</v>
      </c>
      <c r="AY1120" s="152" t="s">
        <v>236</v>
      </c>
    </row>
    <row r="1121" spans="2:65" s="14" customFormat="1" ht="11.25">
      <c r="B1121" s="167"/>
      <c r="D1121" s="147" t="s">
        <v>247</v>
      </c>
      <c r="E1121" s="168" t="s">
        <v>1</v>
      </c>
      <c r="F1121" s="169" t="s">
        <v>2544</v>
      </c>
      <c r="H1121" s="168" t="s">
        <v>1</v>
      </c>
      <c r="I1121" s="170"/>
      <c r="L1121" s="167"/>
      <c r="M1121" s="171"/>
      <c r="T1121" s="172"/>
      <c r="AT1121" s="168" t="s">
        <v>247</v>
      </c>
      <c r="AU1121" s="168" t="s">
        <v>83</v>
      </c>
      <c r="AV1121" s="14" t="s">
        <v>81</v>
      </c>
      <c r="AW1121" s="14" t="s">
        <v>30</v>
      </c>
      <c r="AX1121" s="14" t="s">
        <v>73</v>
      </c>
      <c r="AY1121" s="168" t="s">
        <v>236</v>
      </c>
    </row>
    <row r="1122" spans="2:65" s="12" customFormat="1" ht="11.25">
      <c r="B1122" s="151"/>
      <c r="D1122" s="147" t="s">
        <v>247</v>
      </c>
      <c r="E1122" s="152" t="s">
        <v>1</v>
      </c>
      <c r="F1122" s="153" t="s">
        <v>2026</v>
      </c>
      <c r="H1122" s="154">
        <v>6.8250000000000002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65" s="15" customFormat="1" ht="11.25">
      <c r="B1123" s="173"/>
      <c r="D1123" s="147" t="s">
        <v>247</v>
      </c>
      <c r="E1123" s="174" t="s">
        <v>1</v>
      </c>
      <c r="F1123" s="175" t="s">
        <v>344</v>
      </c>
      <c r="H1123" s="176">
        <v>7.4729999999999999</v>
      </c>
      <c r="I1123" s="177"/>
      <c r="L1123" s="173"/>
      <c r="M1123" s="178"/>
      <c r="T1123" s="179"/>
      <c r="AT1123" s="174" t="s">
        <v>247</v>
      </c>
      <c r="AU1123" s="174" t="s">
        <v>83</v>
      </c>
      <c r="AV1123" s="15" t="s">
        <v>258</v>
      </c>
      <c r="AW1123" s="15" t="s">
        <v>30</v>
      </c>
      <c r="AX1123" s="15" t="s">
        <v>81</v>
      </c>
      <c r="AY1123" s="174" t="s">
        <v>236</v>
      </c>
    </row>
    <row r="1124" spans="2:65" s="1" customFormat="1" ht="24.2" customHeight="1">
      <c r="B1124" s="133"/>
      <c r="C1124" s="134" t="s">
        <v>2288</v>
      </c>
      <c r="D1124" s="134" t="s">
        <v>239</v>
      </c>
      <c r="E1124" s="135" t="s">
        <v>2545</v>
      </c>
      <c r="F1124" s="136" t="s">
        <v>2546</v>
      </c>
      <c r="G1124" s="137" t="s">
        <v>467</v>
      </c>
      <c r="H1124" s="138">
        <v>4.32</v>
      </c>
      <c r="I1124" s="139"/>
      <c r="J1124" s="140">
        <f>ROUND(I1124*H1124,2)</f>
        <v>0</v>
      </c>
      <c r="K1124" s="136" t="s">
        <v>243</v>
      </c>
      <c r="L1124" s="33"/>
      <c r="M1124" s="141" t="s">
        <v>1</v>
      </c>
      <c r="N1124" s="142" t="s">
        <v>38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341</v>
      </c>
      <c r="AT1124" s="145" t="s">
        <v>239</v>
      </c>
      <c r="AU1124" s="145" t="s">
        <v>83</v>
      </c>
      <c r="AY1124" s="18" t="s">
        <v>236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341</v>
      </c>
      <c r="BM1124" s="145" t="s">
        <v>2547</v>
      </c>
    </row>
    <row r="1125" spans="2:65" s="1" customFormat="1" ht="19.5">
      <c r="B1125" s="33"/>
      <c r="D1125" s="147" t="s">
        <v>246</v>
      </c>
      <c r="F1125" s="148" t="s">
        <v>2546</v>
      </c>
      <c r="I1125" s="149"/>
      <c r="L1125" s="33"/>
      <c r="M1125" s="150"/>
      <c r="T1125" s="57"/>
      <c r="AT1125" s="18" t="s">
        <v>246</v>
      </c>
      <c r="AU1125" s="18" t="s">
        <v>83</v>
      </c>
    </row>
    <row r="1126" spans="2:65" s="14" customFormat="1" ht="11.25">
      <c r="B1126" s="167"/>
      <c r="D1126" s="147" t="s">
        <v>247</v>
      </c>
      <c r="E1126" s="168" t="s">
        <v>1</v>
      </c>
      <c r="F1126" s="169" t="s">
        <v>2018</v>
      </c>
      <c r="H1126" s="168" t="s">
        <v>1</v>
      </c>
      <c r="I1126" s="170"/>
      <c r="L1126" s="167"/>
      <c r="M1126" s="171"/>
      <c r="T1126" s="172"/>
      <c r="AT1126" s="168" t="s">
        <v>247</v>
      </c>
      <c r="AU1126" s="168" t="s">
        <v>83</v>
      </c>
      <c r="AV1126" s="14" t="s">
        <v>81</v>
      </c>
      <c r="AW1126" s="14" t="s">
        <v>30</v>
      </c>
      <c r="AX1126" s="14" t="s">
        <v>73</v>
      </c>
      <c r="AY1126" s="168" t="s">
        <v>236</v>
      </c>
    </row>
    <row r="1127" spans="2:65" s="14" customFormat="1" ht="22.5">
      <c r="B1127" s="167"/>
      <c r="D1127" s="147" t="s">
        <v>247</v>
      </c>
      <c r="E1127" s="168" t="s">
        <v>1</v>
      </c>
      <c r="F1127" s="169" t="s">
        <v>2548</v>
      </c>
      <c r="H1127" s="168" t="s">
        <v>1</v>
      </c>
      <c r="I1127" s="170"/>
      <c r="L1127" s="167"/>
      <c r="M1127" s="171"/>
      <c r="T1127" s="172"/>
      <c r="AT1127" s="168" t="s">
        <v>247</v>
      </c>
      <c r="AU1127" s="168" t="s">
        <v>83</v>
      </c>
      <c r="AV1127" s="14" t="s">
        <v>81</v>
      </c>
      <c r="AW1127" s="14" t="s">
        <v>30</v>
      </c>
      <c r="AX1127" s="14" t="s">
        <v>73</v>
      </c>
      <c r="AY1127" s="168" t="s">
        <v>236</v>
      </c>
    </row>
    <row r="1128" spans="2:65" s="12" customFormat="1" ht="11.25">
      <c r="B1128" s="151"/>
      <c r="D1128" s="147" t="s">
        <v>247</v>
      </c>
      <c r="E1128" s="152" t="s">
        <v>1</v>
      </c>
      <c r="F1128" s="153" t="s">
        <v>2549</v>
      </c>
      <c r="H1128" s="154">
        <v>4.32</v>
      </c>
      <c r="I1128" s="155"/>
      <c r="L1128" s="151"/>
      <c r="M1128" s="156"/>
      <c r="T1128" s="157"/>
      <c r="AT1128" s="152" t="s">
        <v>247</v>
      </c>
      <c r="AU1128" s="152" t="s">
        <v>83</v>
      </c>
      <c r="AV1128" s="12" t="s">
        <v>83</v>
      </c>
      <c r="AW1128" s="12" t="s">
        <v>30</v>
      </c>
      <c r="AX1128" s="12" t="s">
        <v>73</v>
      </c>
      <c r="AY1128" s="152" t="s">
        <v>236</v>
      </c>
    </row>
    <row r="1129" spans="2:65" s="15" customFormat="1" ht="11.25">
      <c r="B1129" s="173"/>
      <c r="D1129" s="147" t="s">
        <v>247</v>
      </c>
      <c r="E1129" s="174" t="s">
        <v>1</v>
      </c>
      <c r="F1129" s="175" t="s">
        <v>344</v>
      </c>
      <c r="H1129" s="176">
        <v>4.32</v>
      </c>
      <c r="I1129" s="177"/>
      <c r="L1129" s="173"/>
      <c r="M1129" s="178"/>
      <c r="T1129" s="179"/>
      <c r="AT1129" s="174" t="s">
        <v>247</v>
      </c>
      <c r="AU1129" s="174" t="s">
        <v>83</v>
      </c>
      <c r="AV1129" s="15" t="s">
        <v>258</v>
      </c>
      <c r="AW1129" s="15" t="s">
        <v>30</v>
      </c>
      <c r="AX1129" s="15" t="s">
        <v>81</v>
      </c>
      <c r="AY1129" s="174" t="s">
        <v>236</v>
      </c>
    </row>
    <row r="1130" spans="2:65" s="1" customFormat="1" ht="24.2" customHeight="1">
      <c r="B1130" s="133"/>
      <c r="C1130" s="134" t="s">
        <v>2550</v>
      </c>
      <c r="D1130" s="134" t="s">
        <v>239</v>
      </c>
      <c r="E1130" s="135" t="s">
        <v>2551</v>
      </c>
      <c r="F1130" s="136" t="s">
        <v>2552</v>
      </c>
      <c r="G1130" s="137" t="s">
        <v>467</v>
      </c>
      <c r="H1130" s="138">
        <v>4.32</v>
      </c>
      <c r="I1130" s="139"/>
      <c r="J1130" s="140">
        <f>ROUND(I1130*H1130,2)</f>
        <v>0</v>
      </c>
      <c r="K1130" s="136" t="s">
        <v>243</v>
      </c>
      <c r="L1130" s="33"/>
      <c r="M1130" s="141" t="s">
        <v>1</v>
      </c>
      <c r="N1130" s="142" t="s">
        <v>38</v>
      </c>
      <c r="P1130" s="143">
        <f>O1130*H1130</f>
        <v>0</v>
      </c>
      <c r="Q1130" s="143">
        <v>0</v>
      </c>
      <c r="R1130" s="143">
        <f>Q1130*H1130</f>
        <v>0</v>
      </c>
      <c r="S1130" s="143">
        <v>0</v>
      </c>
      <c r="T1130" s="144">
        <f>S1130*H1130</f>
        <v>0</v>
      </c>
      <c r="AR1130" s="145" t="s">
        <v>341</v>
      </c>
      <c r="AT1130" s="145" t="s">
        <v>239</v>
      </c>
      <c r="AU1130" s="145" t="s">
        <v>83</v>
      </c>
      <c r="AY1130" s="18" t="s">
        <v>236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8" t="s">
        <v>81</v>
      </c>
      <c r="BK1130" s="146">
        <f>ROUND(I1130*H1130,2)</f>
        <v>0</v>
      </c>
      <c r="BL1130" s="18" t="s">
        <v>341</v>
      </c>
      <c r="BM1130" s="145" t="s">
        <v>2553</v>
      </c>
    </row>
    <row r="1131" spans="2:65" s="1" customFormat="1" ht="19.5">
      <c r="B1131" s="33"/>
      <c r="D1131" s="147" t="s">
        <v>246</v>
      </c>
      <c r="F1131" s="148" t="s">
        <v>2552</v>
      </c>
      <c r="I1131" s="149"/>
      <c r="L1131" s="33"/>
      <c r="M1131" s="150"/>
      <c r="T1131" s="57"/>
      <c r="AT1131" s="18" t="s">
        <v>246</v>
      </c>
      <c r="AU1131" s="18" t="s">
        <v>83</v>
      </c>
    </row>
    <row r="1132" spans="2:65" s="14" customFormat="1" ht="11.25">
      <c r="B1132" s="167"/>
      <c r="D1132" s="147" t="s">
        <v>247</v>
      </c>
      <c r="E1132" s="168" t="s">
        <v>1</v>
      </c>
      <c r="F1132" s="169" t="s">
        <v>2018</v>
      </c>
      <c r="H1132" s="168" t="s">
        <v>1</v>
      </c>
      <c r="I1132" s="170"/>
      <c r="L1132" s="167"/>
      <c r="M1132" s="171"/>
      <c r="T1132" s="172"/>
      <c r="AT1132" s="168" t="s">
        <v>247</v>
      </c>
      <c r="AU1132" s="168" t="s">
        <v>83</v>
      </c>
      <c r="AV1132" s="14" t="s">
        <v>81</v>
      </c>
      <c r="AW1132" s="14" t="s">
        <v>30</v>
      </c>
      <c r="AX1132" s="14" t="s">
        <v>73</v>
      </c>
      <c r="AY1132" s="168" t="s">
        <v>236</v>
      </c>
    </row>
    <row r="1133" spans="2:65" s="14" customFormat="1" ht="22.5">
      <c r="B1133" s="167"/>
      <c r="D1133" s="147" t="s">
        <v>247</v>
      </c>
      <c r="E1133" s="168" t="s">
        <v>1</v>
      </c>
      <c r="F1133" s="169" t="s">
        <v>2548</v>
      </c>
      <c r="H1133" s="168" t="s">
        <v>1</v>
      </c>
      <c r="I1133" s="170"/>
      <c r="L1133" s="167"/>
      <c r="M1133" s="171"/>
      <c r="T1133" s="172"/>
      <c r="AT1133" s="168" t="s">
        <v>247</v>
      </c>
      <c r="AU1133" s="168" t="s">
        <v>83</v>
      </c>
      <c r="AV1133" s="14" t="s">
        <v>81</v>
      </c>
      <c r="AW1133" s="14" t="s">
        <v>30</v>
      </c>
      <c r="AX1133" s="14" t="s">
        <v>73</v>
      </c>
      <c r="AY1133" s="168" t="s">
        <v>236</v>
      </c>
    </row>
    <row r="1134" spans="2:65" s="12" customFormat="1" ht="11.25">
      <c r="B1134" s="151"/>
      <c r="D1134" s="147" t="s">
        <v>247</v>
      </c>
      <c r="E1134" s="152" t="s">
        <v>1</v>
      </c>
      <c r="F1134" s="153" t="s">
        <v>2549</v>
      </c>
      <c r="H1134" s="154">
        <v>4.32</v>
      </c>
      <c r="I1134" s="155"/>
      <c r="L1134" s="151"/>
      <c r="M1134" s="156"/>
      <c r="T1134" s="157"/>
      <c r="AT1134" s="152" t="s">
        <v>247</v>
      </c>
      <c r="AU1134" s="152" t="s">
        <v>83</v>
      </c>
      <c r="AV1134" s="12" t="s">
        <v>83</v>
      </c>
      <c r="AW1134" s="12" t="s">
        <v>30</v>
      </c>
      <c r="AX1134" s="12" t="s">
        <v>73</v>
      </c>
      <c r="AY1134" s="152" t="s">
        <v>236</v>
      </c>
    </row>
    <row r="1135" spans="2:65" s="15" customFormat="1" ht="11.25">
      <c r="B1135" s="173"/>
      <c r="D1135" s="147" t="s">
        <v>247</v>
      </c>
      <c r="E1135" s="174" t="s">
        <v>1</v>
      </c>
      <c r="F1135" s="175" t="s">
        <v>344</v>
      </c>
      <c r="H1135" s="176">
        <v>4.32</v>
      </c>
      <c r="I1135" s="177"/>
      <c r="L1135" s="173"/>
      <c r="M1135" s="178"/>
      <c r="T1135" s="179"/>
      <c r="AT1135" s="174" t="s">
        <v>247</v>
      </c>
      <c r="AU1135" s="174" t="s">
        <v>83</v>
      </c>
      <c r="AV1135" s="15" t="s">
        <v>258</v>
      </c>
      <c r="AW1135" s="15" t="s">
        <v>30</v>
      </c>
      <c r="AX1135" s="15" t="s">
        <v>81</v>
      </c>
      <c r="AY1135" s="174" t="s">
        <v>236</v>
      </c>
    </row>
    <row r="1136" spans="2:65" s="1" customFormat="1" ht="37.9" customHeight="1">
      <c r="B1136" s="133"/>
      <c r="C1136" s="134" t="s">
        <v>2291</v>
      </c>
      <c r="D1136" s="134" t="s">
        <v>239</v>
      </c>
      <c r="E1136" s="135" t="s">
        <v>2554</v>
      </c>
      <c r="F1136" s="136" t="s">
        <v>2555</v>
      </c>
      <c r="G1136" s="137" t="s">
        <v>528</v>
      </c>
      <c r="H1136" s="138">
        <v>190</v>
      </c>
      <c r="I1136" s="139"/>
      <c r="J1136" s="140">
        <f>ROUND(I1136*H1136,2)</f>
        <v>0</v>
      </c>
      <c r="K1136" s="136" t="s">
        <v>243</v>
      </c>
      <c r="L1136" s="33"/>
      <c r="M1136" s="141" t="s">
        <v>1</v>
      </c>
      <c r="N1136" s="142" t="s">
        <v>38</v>
      </c>
      <c r="P1136" s="143">
        <f>O1136*H1136</f>
        <v>0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341</v>
      </c>
      <c r="AT1136" s="145" t="s">
        <v>239</v>
      </c>
      <c r="AU1136" s="145" t="s">
        <v>83</v>
      </c>
      <c r="AY1136" s="18" t="s">
        <v>236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8" t="s">
        <v>81</v>
      </c>
      <c r="BK1136" s="146">
        <f>ROUND(I1136*H1136,2)</f>
        <v>0</v>
      </c>
      <c r="BL1136" s="18" t="s">
        <v>341</v>
      </c>
      <c r="BM1136" s="145" t="s">
        <v>2556</v>
      </c>
    </row>
    <row r="1137" spans="2:65" s="1" customFormat="1" ht="19.5">
      <c r="B1137" s="33"/>
      <c r="D1137" s="147" t="s">
        <v>246</v>
      </c>
      <c r="F1137" s="148" t="s">
        <v>2555</v>
      </c>
      <c r="I1137" s="149"/>
      <c r="L1137" s="33"/>
      <c r="M1137" s="150"/>
      <c r="T1137" s="57"/>
      <c r="AT1137" s="18" t="s">
        <v>246</v>
      </c>
      <c r="AU1137" s="18" t="s">
        <v>83</v>
      </c>
    </row>
    <row r="1138" spans="2:65" s="14" customFormat="1" ht="11.25">
      <c r="B1138" s="167"/>
      <c r="D1138" s="147" t="s">
        <v>247</v>
      </c>
      <c r="E1138" s="168" t="s">
        <v>1</v>
      </c>
      <c r="F1138" s="169" t="s">
        <v>1983</v>
      </c>
      <c r="H1138" s="168" t="s">
        <v>1</v>
      </c>
      <c r="I1138" s="170"/>
      <c r="L1138" s="167"/>
      <c r="M1138" s="171"/>
      <c r="T1138" s="172"/>
      <c r="AT1138" s="168" t="s">
        <v>247</v>
      </c>
      <c r="AU1138" s="168" t="s">
        <v>83</v>
      </c>
      <c r="AV1138" s="14" t="s">
        <v>81</v>
      </c>
      <c r="AW1138" s="14" t="s">
        <v>30</v>
      </c>
      <c r="AX1138" s="14" t="s">
        <v>73</v>
      </c>
      <c r="AY1138" s="168" t="s">
        <v>236</v>
      </c>
    </row>
    <row r="1139" spans="2:65" s="14" customFormat="1" ht="11.25">
      <c r="B1139" s="167"/>
      <c r="D1139" s="147" t="s">
        <v>247</v>
      </c>
      <c r="E1139" s="168" t="s">
        <v>1</v>
      </c>
      <c r="F1139" s="169" t="s">
        <v>2493</v>
      </c>
      <c r="H1139" s="168" t="s">
        <v>1</v>
      </c>
      <c r="I1139" s="170"/>
      <c r="L1139" s="167"/>
      <c r="M1139" s="171"/>
      <c r="T1139" s="172"/>
      <c r="AT1139" s="168" t="s">
        <v>247</v>
      </c>
      <c r="AU1139" s="168" t="s">
        <v>83</v>
      </c>
      <c r="AV1139" s="14" t="s">
        <v>81</v>
      </c>
      <c r="AW1139" s="14" t="s">
        <v>30</v>
      </c>
      <c r="AX1139" s="14" t="s">
        <v>73</v>
      </c>
      <c r="AY1139" s="168" t="s">
        <v>236</v>
      </c>
    </row>
    <row r="1140" spans="2:65" s="12" customFormat="1" ht="11.25">
      <c r="B1140" s="151"/>
      <c r="D1140" s="147" t="s">
        <v>247</v>
      </c>
      <c r="E1140" s="152" t="s">
        <v>1</v>
      </c>
      <c r="F1140" s="153" t="s">
        <v>2557</v>
      </c>
      <c r="H1140" s="154">
        <v>185</v>
      </c>
      <c r="I1140" s="155"/>
      <c r="L1140" s="151"/>
      <c r="M1140" s="156"/>
      <c r="T1140" s="157"/>
      <c r="AT1140" s="152" t="s">
        <v>247</v>
      </c>
      <c r="AU1140" s="152" t="s">
        <v>83</v>
      </c>
      <c r="AV1140" s="12" t="s">
        <v>83</v>
      </c>
      <c r="AW1140" s="12" t="s">
        <v>30</v>
      </c>
      <c r="AX1140" s="12" t="s">
        <v>73</v>
      </c>
      <c r="AY1140" s="152" t="s">
        <v>236</v>
      </c>
    </row>
    <row r="1141" spans="2:65" s="14" customFormat="1" ht="11.25">
      <c r="B1141" s="167"/>
      <c r="D1141" s="147" t="s">
        <v>247</v>
      </c>
      <c r="E1141" s="168" t="s">
        <v>1</v>
      </c>
      <c r="F1141" s="169" t="s">
        <v>2495</v>
      </c>
      <c r="H1141" s="168" t="s">
        <v>1</v>
      </c>
      <c r="I1141" s="170"/>
      <c r="L1141" s="167"/>
      <c r="M1141" s="171"/>
      <c r="T1141" s="172"/>
      <c r="AT1141" s="168" t="s">
        <v>247</v>
      </c>
      <c r="AU1141" s="168" t="s">
        <v>83</v>
      </c>
      <c r="AV1141" s="14" t="s">
        <v>81</v>
      </c>
      <c r="AW1141" s="14" t="s">
        <v>30</v>
      </c>
      <c r="AX1141" s="14" t="s">
        <v>73</v>
      </c>
      <c r="AY1141" s="168" t="s">
        <v>236</v>
      </c>
    </row>
    <row r="1142" spans="2:65" s="12" customFormat="1" ht="11.25">
      <c r="B1142" s="151"/>
      <c r="D1142" s="147" t="s">
        <v>247</v>
      </c>
      <c r="E1142" s="152" t="s">
        <v>1</v>
      </c>
      <c r="F1142" s="153" t="s">
        <v>235</v>
      </c>
      <c r="H1142" s="154">
        <v>5</v>
      </c>
      <c r="I1142" s="155"/>
      <c r="L1142" s="151"/>
      <c r="M1142" s="156"/>
      <c r="T1142" s="157"/>
      <c r="AT1142" s="152" t="s">
        <v>247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236</v>
      </c>
    </row>
    <row r="1143" spans="2:65" s="15" customFormat="1" ht="11.25">
      <c r="B1143" s="173"/>
      <c r="D1143" s="147" t="s">
        <v>247</v>
      </c>
      <c r="E1143" s="174" t="s">
        <v>1</v>
      </c>
      <c r="F1143" s="175" t="s">
        <v>344</v>
      </c>
      <c r="H1143" s="176">
        <v>190</v>
      </c>
      <c r="I1143" s="177"/>
      <c r="L1143" s="173"/>
      <c r="M1143" s="178"/>
      <c r="T1143" s="179"/>
      <c r="AT1143" s="174" t="s">
        <v>247</v>
      </c>
      <c r="AU1143" s="174" t="s">
        <v>83</v>
      </c>
      <c r="AV1143" s="15" t="s">
        <v>258</v>
      </c>
      <c r="AW1143" s="15" t="s">
        <v>30</v>
      </c>
      <c r="AX1143" s="15" t="s">
        <v>81</v>
      </c>
      <c r="AY1143" s="174" t="s">
        <v>236</v>
      </c>
    </row>
    <row r="1144" spans="2:65" s="1" customFormat="1" ht="21.75" customHeight="1">
      <c r="B1144" s="133"/>
      <c r="C1144" s="180" t="s">
        <v>2558</v>
      </c>
      <c r="D1144" s="180" t="s">
        <v>333</v>
      </c>
      <c r="E1144" s="181" t="s">
        <v>2559</v>
      </c>
      <c r="F1144" s="182" t="s">
        <v>2560</v>
      </c>
      <c r="G1144" s="183" t="s">
        <v>528</v>
      </c>
      <c r="H1144" s="184">
        <v>190</v>
      </c>
      <c r="I1144" s="185"/>
      <c r="J1144" s="186">
        <f>ROUND(I1144*H1144,2)</f>
        <v>0</v>
      </c>
      <c r="K1144" s="182" t="s">
        <v>243</v>
      </c>
      <c r="L1144" s="187"/>
      <c r="M1144" s="188" t="s">
        <v>1</v>
      </c>
      <c r="N1144" s="189" t="s">
        <v>38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348</v>
      </c>
      <c r="AT1144" s="145" t="s">
        <v>333</v>
      </c>
      <c r="AU1144" s="145" t="s">
        <v>83</v>
      </c>
      <c r="AY1144" s="18" t="s">
        <v>236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81</v>
      </c>
      <c r="BK1144" s="146">
        <f>ROUND(I1144*H1144,2)</f>
        <v>0</v>
      </c>
      <c r="BL1144" s="18" t="s">
        <v>341</v>
      </c>
      <c r="BM1144" s="145" t="s">
        <v>2561</v>
      </c>
    </row>
    <row r="1145" spans="2:65" s="1" customFormat="1" ht="11.25">
      <c r="B1145" s="33"/>
      <c r="D1145" s="147" t="s">
        <v>246</v>
      </c>
      <c r="F1145" s="148" t="s">
        <v>2560</v>
      </c>
      <c r="I1145" s="149"/>
      <c r="L1145" s="33"/>
      <c r="M1145" s="150"/>
      <c r="T1145" s="57"/>
      <c r="AT1145" s="18" t="s">
        <v>246</v>
      </c>
      <c r="AU1145" s="18" t="s">
        <v>83</v>
      </c>
    </row>
    <row r="1146" spans="2:65" s="14" customFormat="1" ht="11.25">
      <c r="B1146" s="167"/>
      <c r="D1146" s="147" t="s">
        <v>247</v>
      </c>
      <c r="E1146" s="168" t="s">
        <v>1</v>
      </c>
      <c r="F1146" s="169" t="s">
        <v>1983</v>
      </c>
      <c r="H1146" s="168" t="s">
        <v>1</v>
      </c>
      <c r="I1146" s="170"/>
      <c r="L1146" s="167"/>
      <c r="M1146" s="171"/>
      <c r="T1146" s="172"/>
      <c r="AT1146" s="168" t="s">
        <v>247</v>
      </c>
      <c r="AU1146" s="168" t="s">
        <v>83</v>
      </c>
      <c r="AV1146" s="14" t="s">
        <v>81</v>
      </c>
      <c r="AW1146" s="14" t="s">
        <v>30</v>
      </c>
      <c r="AX1146" s="14" t="s">
        <v>73</v>
      </c>
      <c r="AY1146" s="168" t="s">
        <v>236</v>
      </c>
    </row>
    <row r="1147" spans="2:65" s="14" customFormat="1" ht="11.25">
      <c r="B1147" s="167"/>
      <c r="D1147" s="147" t="s">
        <v>247</v>
      </c>
      <c r="E1147" s="168" t="s">
        <v>1</v>
      </c>
      <c r="F1147" s="169" t="s">
        <v>2493</v>
      </c>
      <c r="H1147" s="168" t="s">
        <v>1</v>
      </c>
      <c r="I1147" s="170"/>
      <c r="L1147" s="167"/>
      <c r="M1147" s="171"/>
      <c r="T1147" s="172"/>
      <c r="AT1147" s="168" t="s">
        <v>247</v>
      </c>
      <c r="AU1147" s="168" t="s">
        <v>83</v>
      </c>
      <c r="AV1147" s="14" t="s">
        <v>81</v>
      </c>
      <c r="AW1147" s="14" t="s">
        <v>30</v>
      </c>
      <c r="AX1147" s="14" t="s">
        <v>73</v>
      </c>
      <c r="AY1147" s="168" t="s">
        <v>236</v>
      </c>
    </row>
    <row r="1148" spans="2:65" s="12" customFormat="1" ht="11.25">
      <c r="B1148" s="151"/>
      <c r="D1148" s="147" t="s">
        <v>247</v>
      </c>
      <c r="E1148" s="152" t="s">
        <v>1</v>
      </c>
      <c r="F1148" s="153" t="s">
        <v>2557</v>
      </c>
      <c r="H1148" s="154">
        <v>185</v>
      </c>
      <c r="I1148" s="155"/>
      <c r="L1148" s="151"/>
      <c r="M1148" s="156"/>
      <c r="T1148" s="157"/>
      <c r="AT1148" s="152" t="s">
        <v>247</v>
      </c>
      <c r="AU1148" s="152" t="s">
        <v>83</v>
      </c>
      <c r="AV1148" s="12" t="s">
        <v>83</v>
      </c>
      <c r="AW1148" s="12" t="s">
        <v>30</v>
      </c>
      <c r="AX1148" s="12" t="s">
        <v>73</v>
      </c>
      <c r="AY1148" s="152" t="s">
        <v>236</v>
      </c>
    </row>
    <row r="1149" spans="2:65" s="14" customFormat="1" ht="11.25">
      <c r="B1149" s="167"/>
      <c r="D1149" s="147" t="s">
        <v>247</v>
      </c>
      <c r="E1149" s="168" t="s">
        <v>1</v>
      </c>
      <c r="F1149" s="169" t="s">
        <v>2495</v>
      </c>
      <c r="H1149" s="168" t="s">
        <v>1</v>
      </c>
      <c r="I1149" s="170"/>
      <c r="L1149" s="167"/>
      <c r="M1149" s="171"/>
      <c r="T1149" s="172"/>
      <c r="AT1149" s="168" t="s">
        <v>247</v>
      </c>
      <c r="AU1149" s="168" t="s">
        <v>83</v>
      </c>
      <c r="AV1149" s="14" t="s">
        <v>81</v>
      </c>
      <c r="AW1149" s="14" t="s">
        <v>30</v>
      </c>
      <c r="AX1149" s="14" t="s">
        <v>73</v>
      </c>
      <c r="AY1149" s="168" t="s">
        <v>236</v>
      </c>
    </row>
    <row r="1150" spans="2:65" s="12" customFormat="1" ht="11.25">
      <c r="B1150" s="151"/>
      <c r="D1150" s="147" t="s">
        <v>247</v>
      </c>
      <c r="E1150" s="152" t="s">
        <v>1</v>
      </c>
      <c r="F1150" s="153" t="s">
        <v>235</v>
      </c>
      <c r="H1150" s="154">
        <v>5</v>
      </c>
      <c r="I1150" s="155"/>
      <c r="L1150" s="151"/>
      <c r="M1150" s="156"/>
      <c r="T1150" s="157"/>
      <c r="AT1150" s="152" t="s">
        <v>247</v>
      </c>
      <c r="AU1150" s="152" t="s">
        <v>83</v>
      </c>
      <c r="AV1150" s="12" t="s">
        <v>83</v>
      </c>
      <c r="AW1150" s="12" t="s">
        <v>30</v>
      </c>
      <c r="AX1150" s="12" t="s">
        <v>73</v>
      </c>
      <c r="AY1150" s="152" t="s">
        <v>236</v>
      </c>
    </row>
    <row r="1151" spans="2:65" s="15" customFormat="1" ht="11.25">
      <c r="B1151" s="173"/>
      <c r="D1151" s="147" t="s">
        <v>247</v>
      </c>
      <c r="E1151" s="174" t="s">
        <v>1</v>
      </c>
      <c r="F1151" s="175" t="s">
        <v>344</v>
      </c>
      <c r="H1151" s="176">
        <v>190</v>
      </c>
      <c r="I1151" s="177"/>
      <c r="L1151" s="173"/>
      <c r="M1151" s="178"/>
      <c r="T1151" s="179"/>
      <c r="AT1151" s="174" t="s">
        <v>247</v>
      </c>
      <c r="AU1151" s="174" t="s">
        <v>83</v>
      </c>
      <c r="AV1151" s="15" t="s">
        <v>258</v>
      </c>
      <c r="AW1151" s="15" t="s">
        <v>30</v>
      </c>
      <c r="AX1151" s="15" t="s">
        <v>81</v>
      </c>
      <c r="AY1151" s="174" t="s">
        <v>236</v>
      </c>
    </row>
    <row r="1152" spans="2:65" s="1" customFormat="1" ht="37.9" customHeight="1">
      <c r="B1152" s="133"/>
      <c r="C1152" s="180" t="s">
        <v>2295</v>
      </c>
      <c r="D1152" s="180" t="s">
        <v>333</v>
      </c>
      <c r="E1152" s="181" t="s">
        <v>2562</v>
      </c>
      <c r="F1152" s="182" t="s">
        <v>2563</v>
      </c>
      <c r="G1152" s="183" t="s">
        <v>528</v>
      </c>
      <c r="H1152" s="184">
        <v>380</v>
      </c>
      <c r="I1152" s="185"/>
      <c r="J1152" s="186">
        <f>ROUND(I1152*H1152,2)</f>
        <v>0</v>
      </c>
      <c r="K1152" s="182" t="s">
        <v>1994</v>
      </c>
      <c r="L1152" s="187"/>
      <c r="M1152" s="188" t="s">
        <v>1</v>
      </c>
      <c r="N1152" s="189" t="s">
        <v>38</v>
      </c>
      <c r="P1152" s="143">
        <f>O1152*H1152</f>
        <v>0</v>
      </c>
      <c r="Q1152" s="143">
        <v>0</v>
      </c>
      <c r="R1152" s="143">
        <f>Q1152*H1152</f>
        <v>0</v>
      </c>
      <c r="S1152" s="143">
        <v>0</v>
      </c>
      <c r="T1152" s="144">
        <f>S1152*H1152</f>
        <v>0</v>
      </c>
      <c r="AR1152" s="145" t="s">
        <v>348</v>
      </c>
      <c r="AT1152" s="145" t="s">
        <v>333</v>
      </c>
      <c r="AU1152" s="145" t="s">
        <v>83</v>
      </c>
      <c r="AY1152" s="18" t="s">
        <v>236</v>
      </c>
      <c r="BE1152" s="146">
        <f>IF(N1152="základní",J1152,0)</f>
        <v>0</v>
      </c>
      <c r="BF1152" s="146">
        <f>IF(N1152="snížená",J1152,0)</f>
        <v>0</v>
      </c>
      <c r="BG1152" s="146">
        <f>IF(N1152="zákl. přenesená",J1152,0)</f>
        <v>0</v>
      </c>
      <c r="BH1152" s="146">
        <f>IF(N1152="sníž. přenesená",J1152,0)</f>
        <v>0</v>
      </c>
      <c r="BI1152" s="146">
        <f>IF(N1152="nulová",J1152,0)</f>
        <v>0</v>
      </c>
      <c r="BJ1152" s="18" t="s">
        <v>81</v>
      </c>
      <c r="BK1152" s="146">
        <f>ROUND(I1152*H1152,2)</f>
        <v>0</v>
      </c>
      <c r="BL1152" s="18" t="s">
        <v>341</v>
      </c>
      <c r="BM1152" s="145" t="s">
        <v>2564</v>
      </c>
    </row>
    <row r="1153" spans="2:65" s="1" customFormat="1" ht="19.5">
      <c r="B1153" s="33"/>
      <c r="D1153" s="147" t="s">
        <v>246</v>
      </c>
      <c r="F1153" s="148" t="s">
        <v>2563</v>
      </c>
      <c r="I1153" s="149"/>
      <c r="L1153" s="33"/>
      <c r="M1153" s="150"/>
      <c r="T1153" s="57"/>
      <c r="AT1153" s="18" t="s">
        <v>246</v>
      </c>
      <c r="AU1153" s="18" t="s">
        <v>83</v>
      </c>
    </row>
    <row r="1154" spans="2:65" s="14" customFormat="1" ht="11.25">
      <c r="B1154" s="167"/>
      <c r="D1154" s="147" t="s">
        <v>247</v>
      </c>
      <c r="E1154" s="168" t="s">
        <v>1</v>
      </c>
      <c r="F1154" s="169" t="s">
        <v>1983</v>
      </c>
      <c r="H1154" s="168" t="s">
        <v>1</v>
      </c>
      <c r="I1154" s="170"/>
      <c r="L1154" s="167"/>
      <c r="M1154" s="171"/>
      <c r="T1154" s="172"/>
      <c r="AT1154" s="168" t="s">
        <v>247</v>
      </c>
      <c r="AU1154" s="168" t="s">
        <v>83</v>
      </c>
      <c r="AV1154" s="14" t="s">
        <v>81</v>
      </c>
      <c r="AW1154" s="14" t="s">
        <v>30</v>
      </c>
      <c r="AX1154" s="14" t="s">
        <v>73</v>
      </c>
      <c r="AY1154" s="168" t="s">
        <v>236</v>
      </c>
    </row>
    <row r="1155" spans="2:65" s="14" customFormat="1" ht="11.25">
      <c r="B1155" s="167"/>
      <c r="D1155" s="147" t="s">
        <v>247</v>
      </c>
      <c r="E1155" s="168" t="s">
        <v>1</v>
      </c>
      <c r="F1155" s="169" t="s">
        <v>2565</v>
      </c>
      <c r="H1155" s="168" t="s">
        <v>1</v>
      </c>
      <c r="I1155" s="170"/>
      <c r="L1155" s="167"/>
      <c r="M1155" s="171"/>
      <c r="T1155" s="172"/>
      <c r="AT1155" s="168" t="s">
        <v>247</v>
      </c>
      <c r="AU1155" s="168" t="s">
        <v>83</v>
      </c>
      <c r="AV1155" s="14" t="s">
        <v>81</v>
      </c>
      <c r="AW1155" s="14" t="s">
        <v>30</v>
      </c>
      <c r="AX1155" s="14" t="s">
        <v>73</v>
      </c>
      <c r="AY1155" s="168" t="s">
        <v>236</v>
      </c>
    </row>
    <row r="1156" spans="2:65" s="12" customFormat="1" ht="11.25">
      <c r="B1156" s="151"/>
      <c r="D1156" s="147" t="s">
        <v>247</v>
      </c>
      <c r="E1156" s="152" t="s">
        <v>1</v>
      </c>
      <c r="F1156" s="153" t="s">
        <v>2566</v>
      </c>
      <c r="H1156" s="154">
        <v>380</v>
      </c>
      <c r="I1156" s="155"/>
      <c r="L1156" s="151"/>
      <c r="M1156" s="156"/>
      <c r="T1156" s="157"/>
      <c r="AT1156" s="152" t="s">
        <v>247</v>
      </c>
      <c r="AU1156" s="152" t="s">
        <v>83</v>
      </c>
      <c r="AV1156" s="12" t="s">
        <v>83</v>
      </c>
      <c r="AW1156" s="12" t="s">
        <v>30</v>
      </c>
      <c r="AX1156" s="12" t="s">
        <v>73</v>
      </c>
      <c r="AY1156" s="152" t="s">
        <v>236</v>
      </c>
    </row>
    <row r="1157" spans="2:65" s="15" customFormat="1" ht="11.25">
      <c r="B1157" s="173"/>
      <c r="D1157" s="147" t="s">
        <v>247</v>
      </c>
      <c r="E1157" s="174" t="s">
        <v>1</v>
      </c>
      <c r="F1157" s="175" t="s">
        <v>344</v>
      </c>
      <c r="H1157" s="176">
        <v>380</v>
      </c>
      <c r="I1157" s="177"/>
      <c r="L1157" s="173"/>
      <c r="M1157" s="178"/>
      <c r="T1157" s="179"/>
      <c r="AT1157" s="174" t="s">
        <v>247</v>
      </c>
      <c r="AU1157" s="174" t="s">
        <v>83</v>
      </c>
      <c r="AV1157" s="15" t="s">
        <v>258</v>
      </c>
      <c r="AW1157" s="15" t="s">
        <v>30</v>
      </c>
      <c r="AX1157" s="15" t="s">
        <v>81</v>
      </c>
      <c r="AY1157" s="174" t="s">
        <v>236</v>
      </c>
    </row>
    <row r="1158" spans="2:65" s="1" customFormat="1" ht="49.15" customHeight="1">
      <c r="B1158" s="133"/>
      <c r="C1158" s="134" t="s">
        <v>2567</v>
      </c>
      <c r="D1158" s="134" t="s">
        <v>239</v>
      </c>
      <c r="E1158" s="135" t="s">
        <v>2568</v>
      </c>
      <c r="F1158" s="136" t="s">
        <v>2569</v>
      </c>
      <c r="G1158" s="137" t="s">
        <v>528</v>
      </c>
      <c r="H1158" s="138">
        <v>105</v>
      </c>
      <c r="I1158" s="139"/>
      <c r="J1158" s="140">
        <f>ROUND(I1158*H1158,2)</f>
        <v>0</v>
      </c>
      <c r="K1158" s="136" t="s">
        <v>243</v>
      </c>
      <c r="L1158" s="33"/>
      <c r="M1158" s="141" t="s">
        <v>1</v>
      </c>
      <c r="N1158" s="142" t="s">
        <v>38</v>
      </c>
      <c r="P1158" s="143">
        <f>O1158*H1158</f>
        <v>0</v>
      </c>
      <c r="Q1158" s="143">
        <v>0</v>
      </c>
      <c r="R1158" s="143">
        <f>Q1158*H1158</f>
        <v>0</v>
      </c>
      <c r="S1158" s="143">
        <v>0</v>
      </c>
      <c r="T1158" s="144">
        <f>S1158*H1158</f>
        <v>0</v>
      </c>
      <c r="AR1158" s="145" t="s">
        <v>341</v>
      </c>
      <c r="AT1158" s="145" t="s">
        <v>239</v>
      </c>
      <c r="AU1158" s="145" t="s">
        <v>83</v>
      </c>
      <c r="AY1158" s="18" t="s">
        <v>236</v>
      </c>
      <c r="BE1158" s="146">
        <f>IF(N1158="základní",J1158,0)</f>
        <v>0</v>
      </c>
      <c r="BF1158" s="146">
        <f>IF(N1158="snížená",J1158,0)</f>
        <v>0</v>
      </c>
      <c r="BG1158" s="146">
        <f>IF(N1158="zákl. přenesená",J1158,0)</f>
        <v>0</v>
      </c>
      <c r="BH1158" s="146">
        <f>IF(N1158="sníž. přenesená",J1158,0)</f>
        <v>0</v>
      </c>
      <c r="BI1158" s="146">
        <f>IF(N1158="nulová",J1158,0)</f>
        <v>0</v>
      </c>
      <c r="BJ1158" s="18" t="s">
        <v>81</v>
      </c>
      <c r="BK1158" s="146">
        <f>ROUND(I1158*H1158,2)</f>
        <v>0</v>
      </c>
      <c r="BL1158" s="18" t="s">
        <v>341</v>
      </c>
      <c r="BM1158" s="145" t="s">
        <v>2570</v>
      </c>
    </row>
    <row r="1159" spans="2:65" s="1" customFormat="1" ht="29.25">
      <c r="B1159" s="33"/>
      <c r="D1159" s="147" t="s">
        <v>246</v>
      </c>
      <c r="F1159" s="148" t="s">
        <v>2569</v>
      </c>
      <c r="I1159" s="149"/>
      <c r="L1159" s="33"/>
      <c r="M1159" s="150"/>
      <c r="T1159" s="57"/>
      <c r="AT1159" s="18" t="s">
        <v>246</v>
      </c>
      <c r="AU1159" s="18" t="s">
        <v>83</v>
      </c>
    </row>
    <row r="1160" spans="2:65" s="14" customFormat="1" ht="11.25">
      <c r="B1160" s="167"/>
      <c r="D1160" s="147" t="s">
        <v>247</v>
      </c>
      <c r="E1160" s="168" t="s">
        <v>1</v>
      </c>
      <c r="F1160" s="169" t="s">
        <v>1983</v>
      </c>
      <c r="H1160" s="168" t="s">
        <v>1</v>
      </c>
      <c r="I1160" s="170"/>
      <c r="L1160" s="167"/>
      <c r="M1160" s="171"/>
      <c r="T1160" s="172"/>
      <c r="AT1160" s="168" t="s">
        <v>247</v>
      </c>
      <c r="AU1160" s="168" t="s">
        <v>83</v>
      </c>
      <c r="AV1160" s="14" t="s">
        <v>81</v>
      </c>
      <c r="AW1160" s="14" t="s">
        <v>30</v>
      </c>
      <c r="AX1160" s="14" t="s">
        <v>73</v>
      </c>
      <c r="AY1160" s="168" t="s">
        <v>236</v>
      </c>
    </row>
    <row r="1161" spans="2:65" s="14" customFormat="1" ht="11.25">
      <c r="B1161" s="167"/>
      <c r="D1161" s="147" t="s">
        <v>247</v>
      </c>
      <c r="E1161" s="168" t="s">
        <v>1</v>
      </c>
      <c r="F1161" s="169" t="s">
        <v>2145</v>
      </c>
      <c r="H1161" s="168" t="s">
        <v>1</v>
      </c>
      <c r="I1161" s="170"/>
      <c r="L1161" s="167"/>
      <c r="M1161" s="171"/>
      <c r="T1161" s="172"/>
      <c r="AT1161" s="168" t="s">
        <v>247</v>
      </c>
      <c r="AU1161" s="168" t="s">
        <v>83</v>
      </c>
      <c r="AV1161" s="14" t="s">
        <v>81</v>
      </c>
      <c r="AW1161" s="14" t="s">
        <v>30</v>
      </c>
      <c r="AX1161" s="14" t="s">
        <v>73</v>
      </c>
      <c r="AY1161" s="168" t="s">
        <v>236</v>
      </c>
    </row>
    <row r="1162" spans="2:65" s="12" customFormat="1" ht="11.25">
      <c r="B1162" s="151"/>
      <c r="D1162" s="147" t="s">
        <v>247</v>
      </c>
      <c r="E1162" s="152" t="s">
        <v>1</v>
      </c>
      <c r="F1162" s="153" t="s">
        <v>2146</v>
      </c>
      <c r="H1162" s="154">
        <v>105</v>
      </c>
      <c r="I1162" s="155"/>
      <c r="L1162" s="151"/>
      <c r="M1162" s="156"/>
      <c r="T1162" s="157"/>
      <c r="AT1162" s="152" t="s">
        <v>247</v>
      </c>
      <c r="AU1162" s="152" t="s">
        <v>83</v>
      </c>
      <c r="AV1162" s="12" t="s">
        <v>83</v>
      </c>
      <c r="AW1162" s="12" t="s">
        <v>30</v>
      </c>
      <c r="AX1162" s="12" t="s">
        <v>73</v>
      </c>
      <c r="AY1162" s="152" t="s">
        <v>236</v>
      </c>
    </row>
    <row r="1163" spans="2:65" s="15" customFormat="1" ht="11.25">
      <c r="B1163" s="173"/>
      <c r="D1163" s="147" t="s">
        <v>247</v>
      </c>
      <c r="E1163" s="174" t="s">
        <v>1</v>
      </c>
      <c r="F1163" s="175" t="s">
        <v>344</v>
      </c>
      <c r="H1163" s="176">
        <v>105</v>
      </c>
      <c r="I1163" s="177"/>
      <c r="L1163" s="173"/>
      <c r="M1163" s="178"/>
      <c r="T1163" s="179"/>
      <c r="AT1163" s="174" t="s">
        <v>247</v>
      </c>
      <c r="AU1163" s="174" t="s">
        <v>83</v>
      </c>
      <c r="AV1163" s="15" t="s">
        <v>258</v>
      </c>
      <c r="AW1163" s="15" t="s">
        <v>30</v>
      </c>
      <c r="AX1163" s="15" t="s">
        <v>81</v>
      </c>
      <c r="AY1163" s="174" t="s">
        <v>236</v>
      </c>
    </row>
    <row r="1164" spans="2:65" s="1" customFormat="1" ht="24.2" customHeight="1">
      <c r="B1164" s="133"/>
      <c r="C1164" s="180" t="s">
        <v>2298</v>
      </c>
      <c r="D1164" s="180" t="s">
        <v>333</v>
      </c>
      <c r="E1164" s="181" t="s">
        <v>2571</v>
      </c>
      <c r="F1164" s="182" t="s">
        <v>2572</v>
      </c>
      <c r="G1164" s="183" t="s">
        <v>528</v>
      </c>
      <c r="H1164" s="184">
        <v>105</v>
      </c>
      <c r="I1164" s="185"/>
      <c r="J1164" s="186">
        <f>ROUND(I1164*H1164,2)</f>
        <v>0</v>
      </c>
      <c r="K1164" s="182" t="s">
        <v>243</v>
      </c>
      <c r="L1164" s="187"/>
      <c r="M1164" s="188" t="s">
        <v>1</v>
      </c>
      <c r="N1164" s="189" t="s">
        <v>38</v>
      </c>
      <c r="P1164" s="143">
        <f>O1164*H1164</f>
        <v>0</v>
      </c>
      <c r="Q1164" s="143">
        <v>0</v>
      </c>
      <c r="R1164" s="143">
        <f>Q1164*H1164</f>
        <v>0</v>
      </c>
      <c r="S1164" s="143">
        <v>0</v>
      </c>
      <c r="T1164" s="144">
        <f>S1164*H1164</f>
        <v>0</v>
      </c>
      <c r="AR1164" s="145" t="s">
        <v>348</v>
      </c>
      <c r="AT1164" s="145" t="s">
        <v>333</v>
      </c>
      <c r="AU1164" s="145" t="s">
        <v>83</v>
      </c>
      <c r="AY1164" s="18" t="s">
        <v>236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81</v>
      </c>
      <c r="BK1164" s="146">
        <f>ROUND(I1164*H1164,2)</f>
        <v>0</v>
      </c>
      <c r="BL1164" s="18" t="s">
        <v>341</v>
      </c>
      <c r="BM1164" s="145" t="s">
        <v>2573</v>
      </c>
    </row>
    <row r="1165" spans="2:65" s="1" customFormat="1" ht="19.5">
      <c r="B1165" s="33"/>
      <c r="D1165" s="147" t="s">
        <v>246</v>
      </c>
      <c r="F1165" s="148" t="s">
        <v>2572</v>
      </c>
      <c r="I1165" s="149"/>
      <c r="L1165" s="33"/>
      <c r="M1165" s="150"/>
      <c r="T1165" s="57"/>
      <c r="AT1165" s="18" t="s">
        <v>246</v>
      </c>
      <c r="AU1165" s="18" t="s">
        <v>83</v>
      </c>
    </row>
    <row r="1166" spans="2:65" s="14" customFormat="1" ht="11.25">
      <c r="B1166" s="167"/>
      <c r="D1166" s="147" t="s">
        <v>247</v>
      </c>
      <c r="E1166" s="168" t="s">
        <v>1</v>
      </c>
      <c r="F1166" s="169" t="s">
        <v>1983</v>
      </c>
      <c r="H1166" s="168" t="s">
        <v>1</v>
      </c>
      <c r="I1166" s="170"/>
      <c r="L1166" s="167"/>
      <c r="M1166" s="171"/>
      <c r="T1166" s="172"/>
      <c r="AT1166" s="168" t="s">
        <v>247</v>
      </c>
      <c r="AU1166" s="168" t="s">
        <v>83</v>
      </c>
      <c r="AV1166" s="14" t="s">
        <v>81</v>
      </c>
      <c r="AW1166" s="14" t="s">
        <v>30</v>
      </c>
      <c r="AX1166" s="14" t="s">
        <v>73</v>
      </c>
      <c r="AY1166" s="168" t="s">
        <v>236</v>
      </c>
    </row>
    <row r="1167" spans="2:65" s="14" customFormat="1" ht="11.25">
      <c r="B1167" s="167"/>
      <c r="D1167" s="147" t="s">
        <v>247</v>
      </c>
      <c r="E1167" s="168" t="s">
        <v>1</v>
      </c>
      <c r="F1167" s="169" t="s">
        <v>2145</v>
      </c>
      <c r="H1167" s="168" t="s">
        <v>1</v>
      </c>
      <c r="I1167" s="170"/>
      <c r="L1167" s="167"/>
      <c r="M1167" s="171"/>
      <c r="T1167" s="172"/>
      <c r="AT1167" s="168" t="s">
        <v>247</v>
      </c>
      <c r="AU1167" s="168" t="s">
        <v>83</v>
      </c>
      <c r="AV1167" s="14" t="s">
        <v>81</v>
      </c>
      <c r="AW1167" s="14" t="s">
        <v>30</v>
      </c>
      <c r="AX1167" s="14" t="s">
        <v>73</v>
      </c>
      <c r="AY1167" s="168" t="s">
        <v>236</v>
      </c>
    </row>
    <row r="1168" spans="2:65" s="12" customFormat="1" ht="11.25">
      <c r="B1168" s="151"/>
      <c r="D1168" s="147" t="s">
        <v>247</v>
      </c>
      <c r="E1168" s="152" t="s">
        <v>1</v>
      </c>
      <c r="F1168" s="153" t="s">
        <v>2146</v>
      </c>
      <c r="H1168" s="154">
        <v>105</v>
      </c>
      <c r="I1168" s="155"/>
      <c r="L1168" s="151"/>
      <c r="M1168" s="156"/>
      <c r="T1168" s="157"/>
      <c r="AT1168" s="152" t="s">
        <v>247</v>
      </c>
      <c r="AU1168" s="152" t="s">
        <v>83</v>
      </c>
      <c r="AV1168" s="12" t="s">
        <v>83</v>
      </c>
      <c r="AW1168" s="12" t="s">
        <v>30</v>
      </c>
      <c r="AX1168" s="12" t="s">
        <v>73</v>
      </c>
      <c r="AY1168" s="152" t="s">
        <v>236</v>
      </c>
    </row>
    <row r="1169" spans="2:65" s="15" customFormat="1" ht="11.25">
      <c r="B1169" s="173"/>
      <c r="D1169" s="147" t="s">
        <v>247</v>
      </c>
      <c r="E1169" s="174" t="s">
        <v>1</v>
      </c>
      <c r="F1169" s="175" t="s">
        <v>344</v>
      </c>
      <c r="H1169" s="176">
        <v>105</v>
      </c>
      <c r="I1169" s="177"/>
      <c r="L1169" s="173"/>
      <c r="M1169" s="178"/>
      <c r="T1169" s="179"/>
      <c r="AT1169" s="174" t="s">
        <v>247</v>
      </c>
      <c r="AU1169" s="174" t="s">
        <v>83</v>
      </c>
      <c r="AV1169" s="15" t="s">
        <v>258</v>
      </c>
      <c r="AW1169" s="15" t="s">
        <v>30</v>
      </c>
      <c r="AX1169" s="15" t="s">
        <v>81</v>
      </c>
      <c r="AY1169" s="174" t="s">
        <v>236</v>
      </c>
    </row>
    <row r="1170" spans="2:65" s="1" customFormat="1" ht="33" customHeight="1">
      <c r="B1170" s="133"/>
      <c r="C1170" s="134" t="s">
        <v>2574</v>
      </c>
      <c r="D1170" s="134" t="s">
        <v>239</v>
      </c>
      <c r="E1170" s="135" t="s">
        <v>2575</v>
      </c>
      <c r="F1170" s="136" t="s">
        <v>2576</v>
      </c>
      <c r="G1170" s="137" t="s">
        <v>528</v>
      </c>
      <c r="H1170" s="138">
        <v>18</v>
      </c>
      <c r="I1170" s="139"/>
      <c r="J1170" s="140">
        <f>ROUND(I1170*H1170,2)</f>
        <v>0</v>
      </c>
      <c r="K1170" s="136" t="s">
        <v>243</v>
      </c>
      <c r="L1170" s="33"/>
      <c r="M1170" s="141" t="s">
        <v>1</v>
      </c>
      <c r="N1170" s="142" t="s">
        <v>38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341</v>
      </c>
      <c r="AT1170" s="145" t="s">
        <v>239</v>
      </c>
      <c r="AU1170" s="145" t="s">
        <v>83</v>
      </c>
      <c r="AY1170" s="18" t="s">
        <v>236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81</v>
      </c>
      <c r="BK1170" s="146">
        <f>ROUND(I1170*H1170,2)</f>
        <v>0</v>
      </c>
      <c r="BL1170" s="18" t="s">
        <v>341</v>
      </c>
      <c r="BM1170" s="145" t="s">
        <v>2577</v>
      </c>
    </row>
    <row r="1171" spans="2:65" s="1" customFormat="1" ht="19.5">
      <c r="B1171" s="33"/>
      <c r="D1171" s="147" t="s">
        <v>246</v>
      </c>
      <c r="F1171" s="148" t="s">
        <v>2576</v>
      </c>
      <c r="I1171" s="149"/>
      <c r="L1171" s="33"/>
      <c r="M1171" s="150"/>
      <c r="T1171" s="57"/>
      <c r="AT1171" s="18" t="s">
        <v>246</v>
      </c>
      <c r="AU1171" s="18" t="s">
        <v>83</v>
      </c>
    </row>
    <row r="1172" spans="2:65" s="14" customFormat="1" ht="11.25">
      <c r="B1172" s="167"/>
      <c r="D1172" s="147" t="s">
        <v>247</v>
      </c>
      <c r="E1172" s="168" t="s">
        <v>1</v>
      </c>
      <c r="F1172" s="169" t="s">
        <v>1983</v>
      </c>
      <c r="H1172" s="168" t="s">
        <v>1</v>
      </c>
      <c r="I1172" s="170"/>
      <c r="L1172" s="167"/>
      <c r="M1172" s="171"/>
      <c r="T1172" s="172"/>
      <c r="AT1172" s="168" t="s">
        <v>247</v>
      </c>
      <c r="AU1172" s="168" t="s">
        <v>83</v>
      </c>
      <c r="AV1172" s="14" t="s">
        <v>81</v>
      </c>
      <c r="AW1172" s="14" t="s">
        <v>30</v>
      </c>
      <c r="AX1172" s="14" t="s">
        <v>73</v>
      </c>
      <c r="AY1172" s="168" t="s">
        <v>236</v>
      </c>
    </row>
    <row r="1173" spans="2:65" s="14" customFormat="1" ht="22.5">
      <c r="B1173" s="167"/>
      <c r="D1173" s="147" t="s">
        <v>247</v>
      </c>
      <c r="E1173" s="168" t="s">
        <v>1</v>
      </c>
      <c r="F1173" s="169" t="s">
        <v>2578</v>
      </c>
      <c r="H1173" s="168" t="s">
        <v>1</v>
      </c>
      <c r="I1173" s="170"/>
      <c r="L1173" s="167"/>
      <c r="M1173" s="171"/>
      <c r="T1173" s="172"/>
      <c r="AT1173" s="168" t="s">
        <v>247</v>
      </c>
      <c r="AU1173" s="168" t="s">
        <v>83</v>
      </c>
      <c r="AV1173" s="14" t="s">
        <v>81</v>
      </c>
      <c r="AW1173" s="14" t="s">
        <v>30</v>
      </c>
      <c r="AX1173" s="14" t="s">
        <v>73</v>
      </c>
      <c r="AY1173" s="168" t="s">
        <v>236</v>
      </c>
    </row>
    <row r="1174" spans="2:65" s="12" customFormat="1" ht="11.25">
      <c r="B1174" s="151"/>
      <c r="D1174" s="147" t="s">
        <v>247</v>
      </c>
      <c r="E1174" s="152" t="s">
        <v>1</v>
      </c>
      <c r="F1174" s="153" t="s">
        <v>328</v>
      </c>
      <c r="H1174" s="154">
        <v>18</v>
      </c>
      <c r="I1174" s="155"/>
      <c r="L1174" s="151"/>
      <c r="M1174" s="156"/>
      <c r="T1174" s="157"/>
      <c r="AT1174" s="152" t="s">
        <v>247</v>
      </c>
      <c r="AU1174" s="152" t="s">
        <v>83</v>
      </c>
      <c r="AV1174" s="12" t="s">
        <v>83</v>
      </c>
      <c r="AW1174" s="12" t="s">
        <v>30</v>
      </c>
      <c r="AX1174" s="12" t="s">
        <v>73</v>
      </c>
      <c r="AY1174" s="152" t="s">
        <v>236</v>
      </c>
    </row>
    <row r="1175" spans="2:65" s="15" customFormat="1" ht="11.25">
      <c r="B1175" s="173"/>
      <c r="D1175" s="147" t="s">
        <v>247</v>
      </c>
      <c r="E1175" s="174" t="s">
        <v>1</v>
      </c>
      <c r="F1175" s="175" t="s">
        <v>344</v>
      </c>
      <c r="H1175" s="176">
        <v>18</v>
      </c>
      <c r="I1175" s="177"/>
      <c r="L1175" s="173"/>
      <c r="M1175" s="178"/>
      <c r="T1175" s="179"/>
      <c r="AT1175" s="174" t="s">
        <v>247</v>
      </c>
      <c r="AU1175" s="174" t="s">
        <v>83</v>
      </c>
      <c r="AV1175" s="15" t="s">
        <v>258</v>
      </c>
      <c r="AW1175" s="15" t="s">
        <v>30</v>
      </c>
      <c r="AX1175" s="15" t="s">
        <v>81</v>
      </c>
      <c r="AY1175" s="174" t="s">
        <v>236</v>
      </c>
    </row>
    <row r="1176" spans="2:65" s="1" customFormat="1" ht="16.5" customHeight="1">
      <c r="B1176" s="133"/>
      <c r="C1176" s="134" t="s">
        <v>2301</v>
      </c>
      <c r="D1176" s="134" t="s">
        <v>239</v>
      </c>
      <c r="E1176" s="135" t="s">
        <v>2579</v>
      </c>
      <c r="F1176" s="136" t="s">
        <v>2580</v>
      </c>
      <c r="G1176" s="137" t="s">
        <v>539</v>
      </c>
      <c r="H1176" s="138">
        <v>0.64800000000000002</v>
      </c>
      <c r="I1176" s="139"/>
      <c r="J1176" s="140">
        <f>ROUND(I1176*H1176,2)</f>
        <v>0</v>
      </c>
      <c r="K1176" s="136" t="s">
        <v>243</v>
      </c>
      <c r="L1176" s="33"/>
      <c r="M1176" s="141" t="s">
        <v>1</v>
      </c>
      <c r="N1176" s="142" t="s">
        <v>38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341</v>
      </c>
      <c r="AT1176" s="145" t="s">
        <v>239</v>
      </c>
      <c r="AU1176" s="145" t="s">
        <v>83</v>
      </c>
      <c r="AY1176" s="18" t="s">
        <v>236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341</v>
      </c>
      <c r="BM1176" s="145" t="s">
        <v>2581</v>
      </c>
    </row>
    <row r="1177" spans="2:65" s="1" customFormat="1" ht="11.25">
      <c r="B1177" s="33"/>
      <c r="D1177" s="147" t="s">
        <v>246</v>
      </c>
      <c r="F1177" s="148" t="s">
        <v>2580</v>
      </c>
      <c r="I1177" s="149"/>
      <c r="L1177" s="33"/>
      <c r="M1177" s="150"/>
      <c r="T1177" s="57"/>
      <c r="AT1177" s="18" t="s">
        <v>246</v>
      </c>
      <c r="AU1177" s="18" t="s">
        <v>83</v>
      </c>
    </row>
    <row r="1178" spans="2:65" s="14" customFormat="1" ht="11.25">
      <c r="B1178" s="167"/>
      <c r="D1178" s="147" t="s">
        <v>247</v>
      </c>
      <c r="E1178" s="168" t="s">
        <v>1</v>
      </c>
      <c r="F1178" s="169" t="s">
        <v>1983</v>
      </c>
      <c r="H1178" s="168" t="s">
        <v>1</v>
      </c>
      <c r="I1178" s="170"/>
      <c r="L1178" s="167"/>
      <c r="M1178" s="171"/>
      <c r="T1178" s="172"/>
      <c r="AT1178" s="168" t="s">
        <v>247</v>
      </c>
      <c r="AU1178" s="168" t="s">
        <v>83</v>
      </c>
      <c r="AV1178" s="14" t="s">
        <v>81</v>
      </c>
      <c r="AW1178" s="14" t="s">
        <v>30</v>
      </c>
      <c r="AX1178" s="14" t="s">
        <v>73</v>
      </c>
      <c r="AY1178" s="168" t="s">
        <v>236</v>
      </c>
    </row>
    <row r="1179" spans="2:65" s="14" customFormat="1" ht="11.25">
      <c r="B1179" s="167"/>
      <c r="D1179" s="147" t="s">
        <v>247</v>
      </c>
      <c r="E1179" s="168" t="s">
        <v>1</v>
      </c>
      <c r="F1179" s="169" t="s">
        <v>2582</v>
      </c>
      <c r="H1179" s="168" t="s">
        <v>1</v>
      </c>
      <c r="I1179" s="170"/>
      <c r="L1179" s="167"/>
      <c r="M1179" s="171"/>
      <c r="T1179" s="172"/>
      <c r="AT1179" s="168" t="s">
        <v>247</v>
      </c>
      <c r="AU1179" s="168" t="s">
        <v>83</v>
      </c>
      <c r="AV1179" s="14" t="s">
        <v>81</v>
      </c>
      <c r="AW1179" s="14" t="s">
        <v>30</v>
      </c>
      <c r="AX1179" s="14" t="s">
        <v>73</v>
      </c>
      <c r="AY1179" s="168" t="s">
        <v>236</v>
      </c>
    </row>
    <row r="1180" spans="2:65" s="12" customFormat="1" ht="11.25">
      <c r="B1180" s="151"/>
      <c r="D1180" s="147" t="s">
        <v>247</v>
      </c>
      <c r="E1180" s="152" t="s">
        <v>1</v>
      </c>
      <c r="F1180" s="153" t="s">
        <v>2020</v>
      </c>
      <c r="H1180" s="154">
        <v>0.64800000000000002</v>
      </c>
      <c r="I1180" s="155"/>
      <c r="L1180" s="151"/>
      <c r="M1180" s="156"/>
      <c r="T1180" s="157"/>
      <c r="AT1180" s="152" t="s">
        <v>247</v>
      </c>
      <c r="AU1180" s="152" t="s">
        <v>83</v>
      </c>
      <c r="AV1180" s="12" t="s">
        <v>83</v>
      </c>
      <c r="AW1180" s="12" t="s">
        <v>30</v>
      </c>
      <c r="AX1180" s="12" t="s">
        <v>73</v>
      </c>
      <c r="AY1180" s="152" t="s">
        <v>236</v>
      </c>
    </row>
    <row r="1181" spans="2:65" s="15" customFormat="1" ht="11.25">
      <c r="B1181" s="173"/>
      <c r="D1181" s="147" t="s">
        <v>247</v>
      </c>
      <c r="E1181" s="174" t="s">
        <v>1</v>
      </c>
      <c r="F1181" s="175" t="s">
        <v>344</v>
      </c>
      <c r="H1181" s="176">
        <v>0.64800000000000002</v>
      </c>
      <c r="I1181" s="177"/>
      <c r="L1181" s="173"/>
      <c r="M1181" s="178"/>
      <c r="T1181" s="179"/>
      <c r="AT1181" s="174" t="s">
        <v>247</v>
      </c>
      <c r="AU1181" s="174" t="s">
        <v>83</v>
      </c>
      <c r="AV1181" s="15" t="s">
        <v>258</v>
      </c>
      <c r="AW1181" s="15" t="s">
        <v>30</v>
      </c>
      <c r="AX1181" s="15" t="s">
        <v>81</v>
      </c>
      <c r="AY1181" s="174" t="s">
        <v>236</v>
      </c>
    </row>
    <row r="1182" spans="2:65" s="11" customFormat="1" ht="25.9" customHeight="1">
      <c r="B1182" s="121"/>
      <c r="D1182" s="122" t="s">
        <v>72</v>
      </c>
      <c r="E1182" s="123" t="s">
        <v>234</v>
      </c>
      <c r="F1182" s="123" t="s">
        <v>79</v>
      </c>
      <c r="I1182" s="124"/>
      <c r="J1182" s="125">
        <f>BK1182</f>
        <v>0</v>
      </c>
      <c r="L1182" s="121"/>
      <c r="M1182" s="126"/>
      <c r="P1182" s="127">
        <f>P1183+P1208</f>
        <v>0</v>
      </c>
      <c r="R1182" s="127">
        <f>R1183+R1208</f>
        <v>0</v>
      </c>
      <c r="T1182" s="128">
        <f>T1183+T1208</f>
        <v>0</v>
      </c>
      <c r="AR1182" s="122" t="s">
        <v>235</v>
      </c>
      <c r="AT1182" s="129" t="s">
        <v>72</v>
      </c>
      <c r="AU1182" s="129" t="s">
        <v>73</v>
      </c>
      <c r="AY1182" s="122" t="s">
        <v>236</v>
      </c>
      <c r="BK1182" s="130">
        <f>BK1183+BK1208</f>
        <v>0</v>
      </c>
    </row>
    <row r="1183" spans="2:65" s="11" customFormat="1" ht="22.9" customHeight="1">
      <c r="B1183" s="121"/>
      <c r="D1183" s="122" t="s">
        <v>72</v>
      </c>
      <c r="E1183" s="131" t="s">
        <v>237</v>
      </c>
      <c r="F1183" s="131" t="s">
        <v>238</v>
      </c>
      <c r="I1183" s="124"/>
      <c r="J1183" s="132">
        <f>BK1183</f>
        <v>0</v>
      </c>
      <c r="L1183" s="121"/>
      <c r="M1183" s="126"/>
      <c r="P1183" s="127">
        <f>SUM(P1184:P1207)</f>
        <v>0</v>
      </c>
      <c r="R1183" s="127">
        <f>SUM(R1184:R1207)</f>
        <v>0</v>
      </c>
      <c r="T1183" s="128">
        <f>SUM(T1184:T1207)</f>
        <v>0</v>
      </c>
      <c r="AR1183" s="122" t="s">
        <v>235</v>
      </c>
      <c r="AT1183" s="129" t="s">
        <v>72</v>
      </c>
      <c r="AU1183" s="129" t="s">
        <v>81</v>
      </c>
      <c r="AY1183" s="122" t="s">
        <v>236</v>
      </c>
      <c r="BK1183" s="130">
        <f>SUM(BK1184:BK1207)</f>
        <v>0</v>
      </c>
    </row>
    <row r="1184" spans="2:65" s="1" customFormat="1" ht="24.2" customHeight="1">
      <c r="B1184" s="133"/>
      <c r="C1184" s="134" t="s">
        <v>2583</v>
      </c>
      <c r="D1184" s="134" t="s">
        <v>239</v>
      </c>
      <c r="E1184" s="135" t="s">
        <v>240</v>
      </c>
      <c r="F1184" s="136" t="s">
        <v>241</v>
      </c>
      <c r="G1184" s="137" t="s">
        <v>340</v>
      </c>
      <c r="H1184" s="138">
        <v>1</v>
      </c>
      <c r="I1184" s="139"/>
      <c r="J1184" s="140">
        <f>ROUND(I1184*H1184,2)</f>
        <v>0</v>
      </c>
      <c r="K1184" s="136" t="s">
        <v>2584</v>
      </c>
      <c r="L1184" s="33"/>
      <c r="M1184" s="141" t="s">
        <v>1</v>
      </c>
      <c r="N1184" s="142" t="s">
        <v>38</v>
      </c>
      <c r="P1184" s="143">
        <f>O1184*H1184</f>
        <v>0</v>
      </c>
      <c r="Q1184" s="143">
        <v>0</v>
      </c>
      <c r="R1184" s="143">
        <f>Q1184*H1184</f>
        <v>0</v>
      </c>
      <c r="S1184" s="143">
        <v>0</v>
      </c>
      <c r="T1184" s="144">
        <f>S1184*H1184</f>
        <v>0</v>
      </c>
      <c r="AR1184" s="145" t="s">
        <v>258</v>
      </c>
      <c r="AT1184" s="145" t="s">
        <v>239</v>
      </c>
      <c r="AU1184" s="145" t="s">
        <v>83</v>
      </c>
      <c r="AY1184" s="18" t="s">
        <v>236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258</v>
      </c>
      <c r="BM1184" s="145" t="s">
        <v>2585</v>
      </c>
    </row>
    <row r="1185" spans="2:65" s="1" customFormat="1" ht="11.25">
      <c r="B1185" s="33"/>
      <c r="D1185" s="147" t="s">
        <v>246</v>
      </c>
      <c r="F1185" s="148" t="s">
        <v>241</v>
      </c>
      <c r="I1185" s="149"/>
      <c r="L1185" s="33"/>
      <c r="M1185" s="150"/>
      <c r="T1185" s="57"/>
      <c r="AT1185" s="18" t="s">
        <v>246</v>
      </c>
      <c r="AU1185" s="18" t="s">
        <v>83</v>
      </c>
    </row>
    <row r="1186" spans="2:65" s="14" customFormat="1" ht="11.25">
      <c r="B1186" s="167"/>
      <c r="D1186" s="147" t="s">
        <v>247</v>
      </c>
      <c r="E1186" s="168" t="s">
        <v>1</v>
      </c>
      <c r="F1186" s="169" t="s">
        <v>2039</v>
      </c>
      <c r="H1186" s="168" t="s">
        <v>1</v>
      </c>
      <c r="I1186" s="170"/>
      <c r="L1186" s="167"/>
      <c r="M1186" s="171"/>
      <c r="T1186" s="172"/>
      <c r="AT1186" s="168" t="s">
        <v>247</v>
      </c>
      <c r="AU1186" s="168" t="s">
        <v>83</v>
      </c>
      <c r="AV1186" s="14" t="s">
        <v>81</v>
      </c>
      <c r="AW1186" s="14" t="s">
        <v>30</v>
      </c>
      <c r="AX1186" s="14" t="s">
        <v>73</v>
      </c>
      <c r="AY1186" s="168" t="s">
        <v>236</v>
      </c>
    </row>
    <row r="1187" spans="2:65" s="14" customFormat="1" ht="11.25">
      <c r="B1187" s="167"/>
      <c r="D1187" s="147" t="s">
        <v>247</v>
      </c>
      <c r="E1187" s="168" t="s">
        <v>1</v>
      </c>
      <c r="F1187" s="169" t="s">
        <v>2586</v>
      </c>
      <c r="H1187" s="168" t="s">
        <v>1</v>
      </c>
      <c r="I1187" s="170"/>
      <c r="L1187" s="167"/>
      <c r="M1187" s="171"/>
      <c r="T1187" s="172"/>
      <c r="AT1187" s="168" t="s">
        <v>247</v>
      </c>
      <c r="AU1187" s="168" t="s">
        <v>83</v>
      </c>
      <c r="AV1187" s="14" t="s">
        <v>81</v>
      </c>
      <c r="AW1187" s="14" t="s">
        <v>30</v>
      </c>
      <c r="AX1187" s="14" t="s">
        <v>73</v>
      </c>
      <c r="AY1187" s="168" t="s">
        <v>236</v>
      </c>
    </row>
    <row r="1188" spans="2:65" s="12" customFormat="1" ht="11.25">
      <c r="B1188" s="151"/>
      <c r="D1188" s="147" t="s">
        <v>247</v>
      </c>
      <c r="E1188" s="152" t="s">
        <v>1</v>
      </c>
      <c r="F1188" s="153" t="s">
        <v>81</v>
      </c>
      <c r="H1188" s="154">
        <v>1</v>
      </c>
      <c r="I1188" s="155"/>
      <c r="L1188" s="151"/>
      <c r="M1188" s="156"/>
      <c r="T1188" s="157"/>
      <c r="AT1188" s="152" t="s">
        <v>247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236</v>
      </c>
    </row>
    <row r="1189" spans="2:65" s="15" customFormat="1" ht="11.25">
      <c r="B1189" s="173"/>
      <c r="D1189" s="147" t="s">
        <v>247</v>
      </c>
      <c r="E1189" s="174" t="s">
        <v>1</v>
      </c>
      <c r="F1189" s="175" t="s">
        <v>344</v>
      </c>
      <c r="H1189" s="176">
        <v>1</v>
      </c>
      <c r="I1189" s="177"/>
      <c r="L1189" s="173"/>
      <c r="M1189" s="178"/>
      <c r="T1189" s="179"/>
      <c r="AT1189" s="174" t="s">
        <v>247</v>
      </c>
      <c r="AU1189" s="174" t="s">
        <v>83</v>
      </c>
      <c r="AV1189" s="15" t="s">
        <v>258</v>
      </c>
      <c r="AW1189" s="15" t="s">
        <v>30</v>
      </c>
      <c r="AX1189" s="15" t="s">
        <v>81</v>
      </c>
      <c r="AY1189" s="174" t="s">
        <v>236</v>
      </c>
    </row>
    <row r="1190" spans="2:65" s="1" customFormat="1" ht="24.2" customHeight="1">
      <c r="B1190" s="133"/>
      <c r="C1190" s="134" t="s">
        <v>2304</v>
      </c>
      <c r="D1190" s="134" t="s">
        <v>239</v>
      </c>
      <c r="E1190" s="135" t="s">
        <v>249</v>
      </c>
      <c r="F1190" s="136" t="s">
        <v>2587</v>
      </c>
      <c r="G1190" s="137" t="s">
        <v>340</v>
      </c>
      <c r="H1190" s="138">
        <v>1</v>
      </c>
      <c r="I1190" s="139"/>
      <c r="J1190" s="140">
        <f>ROUND(I1190*H1190,2)</f>
        <v>0</v>
      </c>
      <c r="K1190" s="136" t="s">
        <v>2584</v>
      </c>
      <c r="L1190" s="33"/>
      <c r="M1190" s="141" t="s">
        <v>1</v>
      </c>
      <c r="N1190" s="142" t="s">
        <v>38</v>
      </c>
      <c r="P1190" s="143">
        <f>O1190*H1190</f>
        <v>0</v>
      </c>
      <c r="Q1190" s="143">
        <v>0</v>
      </c>
      <c r="R1190" s="143">
        <f>Q1190*H1190</f>
        <v>0</v>
      </c>
      <c r="S1190" s="143">
        <v>0</v>
      </c>
      <c r="T1190" s="144">
        <f>S1190*H1190</f>
        <v>0</v>
      </c>
      <c r="AR1190" s="145" t="s">
        <v>258</v>
      </c>
      <c r="AT1190" s="145" t="s">
        <v>239</v>
      </c>
      <c r="AU1190" s="145" t="s">
        <v>83</v>
      </c>
      <c r="AY1190" s="18" t="s">
        <v>236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81</v>
      </c>
      <c r="BK1190" s="146">
        <f>ROUND(I1190*H1190,2)</f>
        <v>0</v>
      </c>
      <c r="BL1190" s="18" t="s">
        <v>258</v>
      </c>
      <c r="BM1190" s="145" t="s">
        <v>2588</v>
      </c>
    </row>
    <row r="1191" spans="2:65" s="1" customFormat="1" ht="11.25">
      <c r="B1191" s="33"/>
      <c r="D1191" s="147" t="s">
        <v>246</v>
      </c>
      <c r="F1191" s="148" t="s">
        <v>2587</v>
      </c>
      <c r="I1191" s="149"/>
      <c r="L1191" s="33"/>
      <c r="M1191" s="150"/>
      <c r="T1191" s="57"/>
      <c r="AT1191" s="18" t="s">
        <v>246</v>
      </c>
      <c r="AU1191" s="18" t="s">
        <v>83</v>
      </c>
    </row>
    <row r="1192" spans="2:65" s="14" customFormat="1" ht="11.25">
      <c r="B1192" s="167"/>
      <c r="D1192" s="147" t="s">
        <v>247</v>
      </c>
      <c r="E1192" s="168" t="s">
        <v>1</v>
      </c>
      <c r="F1192" s="169" t="s">
        <v>2039</v>
      </c>
      <c r="H1192" s="168" t="s">
        <v>1</v>
      </c>
      <c r="I1192" s="170"/>
      <c r="L1192" s="167"/>
      <c r="M1192" s="171"/>
      <c r="T1192" s="172"/>
      <c r="AT1192" s="168" t="s">
        <v>247</v>
      </c>
      <c r="AU1192" s="168" t="s">
        <v>83</v>
      </c>
      <c r="AV1192" s="14" t="s">
        <v>81</v>
      </c>
      <c r="AW1192" s="14" t="s">
        <v>30</v>
      </c>
      <c r="AX1192" s="14" t="s">
        <v>73</v>
      </c>
      <c r="AY1192" s="168" t="s">
        <v>236</v>
      </c>
    </row>
    <row r="1193" spans="2:65" s="14" customFormat="1" ht="22.5">
      <c r="B1193" s="167"/>
      <c r="D1193" s="147" t="s">
        <v>247</v>
      </c>
      <c r="E1193" s="168" t="s">
        <v>1</v>
      </c>
      <c r="F1193" s="169" t="s">
        <v>2589</v>
      </c>
      <c r="H1193" s="168" t="s">
        <v>1</v>
      </c>
      <c r="I1193" s="170"/>
      <c r="L1193" s="167"/>
      <c r="M1193" s="171"/>
      <c r="T1193" s="172"/>
      <c r="AT1193" s="168" t="s">
        <v>247</v>
      </c>
      <c r="AU1193" s="168" t="s">
        <v>83</v>
      </c>
      <c r="AV1193" s="14" t="s">
        <v>81</v>
      </c>
      <c r="AW1193" s="14" t="s">
        <v>30</v>
      </c>
      <c r="AX1193" s="14" t="s">
        <v>73</v>
      </c>
      <c r="AY1193" s="168" t="s">
        <v>236</v>
      </c>
    </row>
    <row r="1194" spans="2:65" s="12" customFormat="1" ht="11.25">
      <c r="B1194" s="151"/>
      <c r="D1194" s="147" t="s">
        <v>247</v>
      </c>
      <c r="E1194" s="152" t="s">
        <v>1</v>
      </c>
      <c r="F1194" s="153" t="s">
        <v>81</v>
      </c>
      <c r="H1194" s="154">
        <v>1</v>
      </c>
      <c r="I1194" s="155"/>
      <c r="L1194" s="151"/>
      <c r="M1194" s="156"/>
      <c r="T1194" s="157"/>
      <c r="AT1194" s="152" t="s">
        <v>247</v>
      </c>
      <c r="AU1194" s="152" t="s">
        <v>83</v>
      </c>
      <c r="AV1194" s="12" t="s">
        <v>83</v>
      </c>
      <c r="AW1194" s="12" t="s">
        <v>30</v>
      </c>
      <c r="AX1194" s="12" t="s">
        <v>73</v>
      </c>
      <c r="AY1194" s="152" t="s">
        <v>236</v>
      </c>
    </row>
    <row r="1195" spans="2:65" s="15" customFormat="1" ht="11.25">
      <c r="B1195" s="173"/>
      <c r="D1195" s="147" t="s">
        <v>247</v>
      </c>
      <c r="E1195" s="174" t="s">
        <v>1</v>
      </c>
      <c r="F1195" s="175" t="s">
        <v>344</v>
      </c>
      <c r="H1195" s="176">
        <v>1</v>
      </c>
      <c r="I1195" s="177"/>
      <c r="L1195" s="173"/>
      <c r="M1195" s="178"/>
      <c r="T1195" s="179"/>
      <c r="AT1195" s="174" t="s">
        <v>247</v>
      </c>
      <c r="AU1195" s="174" t="s">
        <v>83</v>
      </c>
      <c r="AV1195" s="15" t="s">
        <v>258</v>
      </c>
      <c r="AW1195" s="15" t="s">
        <v>30</v>
      </c>
      <c r="AX1195" s="15" t="s">
        <v>81</v>
      </c>
      <c r="AY1195" s="174" t="s">
        <v>236</v>
      </c>
    </row>
    <row r="1196" spans="2:65" s="1" customFormat="1" ht="37.9" customHeight="1">
      <c r="B1196" s="133"/>
      <c r="C1196" s="134" t="s">
        <v>2590</v>
      </c>
      <c r="D1196" s="134" t="s">
        <v>239</v>
      </c>
      <c r="E1196" s="135" t="s">
        <v>259</v>
      </c>
      <c r="F1196" s="136" t="s">
        <v>2591</v>
      </c>
      <c r="G1196" s="137" t="s">
        <v>340</v>
      </c>
      <c r="H1196" s="138">
        <v>1</v>
      </c>
      <c r="I1196" s="139"/>
      <c r="J1196" s="140">
        <f>ROUND(I1196*H1196,2)</f>
        <v>0</v>
      </c>
      <c r="K1196" s="136" t="s">
        <v>2584</v>
      </c>
      <c r="L1196" s="33"/>
      <c r="M1196" s="141" t="s">
        <v>1</v>
      </c>
      <c r="N1196" s="142" t="s">
        <v>38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258</v>
      </c>
      <c r="AT1196" s="145" t="s">
        <v>239</v>
      </c>
      <c r="AU1196" s="145" t="s">
        <v>83</v>
      </c>
      <c r="AY1196" s="18" t="s">
        <v>236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81</v>
      </c>
      <c r="BK1196" s="146">
        <f>ROUND(I1196*H1196,2)</f>
        <v>0</v>
      </c>
      <c r="BL1196" s="18" t="s">
        <v>258</v>
      </c>
      <c r="BM1196" s="145" t="s">
        <v>2592</v>
      </c>
    </row>
    <row r="1197" spans="2:65" s="1" customFormat="1" ht="19.5">
      <c r="B1197" s="33"/>
      <c r="D1197" s="147" t="s">
        <v>246</v>
      </c>
      <c r="F1197" s="148" t="s">
        <v>2591</v>
      </c>
      <c r="I1197" s="149"/>
      <c r="L1197" s="33"/>
      <c r="M1197" s="150"/>
      <c r="T1197" s="57"/>
      <c r="AT1197" s="18" t="s">
        <v>246</v>
      </c>
      <c r="AU1197" s="18" t="s">
        <v>83</v>
      </c>
    </row>
    <row r="1198" spans="2:65" s="14" customFormat="1" ht="11.25">
      <c r="B1198" s="167"/>
      <c r="D1198" s="147" t="s">
        <v>247</v>
      </c>
      <c r="E1198" s="168" t="s">
        <v>1</v>
      </c>
      <c r="F1198" s="169" t="s">
        <v>2039</v>
      </c>
      <c r="H1198" s="168" t="s">
        <v>1</v>
      </c>
      <c r="I1198" s="170"/>
      <c r="L1198" s="167"/>
      <c r="M1198" s="171"/>
      <c r="T1198" s="172"/>
      <c r="AT1198" s="168" t="s">
        <v>247</v>
      </c>
      <c r="AU1198" s="168" t="s">
        <v>83</v>
      </c>
      <c r="AV1198" s="14" t="s">
        <v>81</v>
      </c>
      <c r="AW1198" s="14" t="s">
        <v>30</v>
      </c>
      <c r="AX1198" s="14" t="s">
        <v>73</v>
      </c>
      <c r="AY1198" s="168" t="s">
        <v>236</v>
      </c>
    </row>
    <row r="1199" spans="2:65" s="14" customFormat="1" ht="11.25">
      <c r="B1199" s="167"/>
      <c r="D1199" s="147" t="s">
        <v>247</v>
      </c>
      <c r="E1199" s="168" t="s">
        <v>1</v>
      </c>
      <c r="F1199" s="169" t="s">
        <v>2593</v>
      </c>
      <c r="H1199" s="168" t="s">
        <v>1</v>
      </c>
      <c r="I1199" s="170"/>
      <c r="L1199" s="167"/>
      <c r="M1199" s="171"/>
      <c r="T1199" s="172"/>
      <c r="AT1199" s="168" t="s">
        <v>247</v>
      </c>
      <c r="AU1199" s="168" t="s">
        <v>83</v>
      </c>
      <c r="AV1199" s="14" t="s">
        <v>81</v>
      </c>
      <c r="AW1199" s="14" t="s">
        <v>30</v>
      </c>
      <c r="AX1199" s="14" t="s">
        <v>73</v>
      </c>
      <c r="AY1199" s="168" t="s">
        <v>236</v>
      </c>
    </row>
    <row r="1200" spans="2:65" s="12" customFormat="1" ht="11.25">
      <c r="B1200" s="151"/>
      <c r="D1200" s="147" t="s">
        <v>247</v>
      </c>
      <c r="E1200" s="152" t="s">
        <v>1</v>
      </c>
      <c r="F1200" s="153" t="s">
        <v>81</v>
      </c>
      <c r="H1200" s="154">
        <v>1</v>
      </c>
      <c r="I1200" s="155"/>
      <c r="L1200" s="151"/>
      <c r="M1200" s="156"/>
      <c r="T1200" s="157"/>
      <c r="AT1200" s="152" t="s">
        <v>247</v>
      </c>
      <c r="AU1200" s="152" t="s">
        <v>83</v>
      </c>
      <c r="AV1200" s="12" t="s">
        <v>83</v>
      </c>
      <c r="AW1200" s="12" t="s">
        <v>30</v>
      </c>
      <c r="AX1200" s="12" t="s">
        <v>73</v>
      </c>
      <c r="AY1200" s="152" t="s">
        <v>236</v>
      </c>
    </row>
    <row r="1201" spans="2:65" s="15" customFormat="1" ht="11.25">
      <c r="B1201" s="173"/>
      <c r="D1201" s="147" t="s">
        <v>247</v>
      </c>
      <c r="E1201" s="174" t="s">
        <v>1</v>
      </c>
      <c r="F1201" s="175" t="s">
        <v>344</v>
      </c>
      <c r="H1201" s="176">
        <v>1</v>
      </c>
      <c r="I1201" s="177"/>
      <c r="L1201" s="173"/>
      <c r="M1201" s="178"/>
      <c r="T1201" s="179"/>
      <c r="AT1201" s="174" t="s">
        <v>247</v>
      </c>
      <c r="AU1201" s="174" t="s">
        <v>83</v>
      </c>
      <c r="AV1201" s="15" t="s">
        <v>258</v>
      </c>
      <c r="AW1201" s="15" t="s">
        <v>30</v>
      </c>
      <c r="AX1201" s="15" t="s">
        <v>81</v>
      </c>
      <c r="AY1201" s="174" t="s">
        <v>236</v>
      </c>
    </row>
    <row r="1202" spans="2:65" s="1" customFormat="1" ht="24.2" customHeight="1">
      <c r="B1202" s="133"/>
      <c r="C1202" s="134" t="s">
        <v>2307</v>
      </c>
      <c r="D1202" s="134" t="s">
        <v>239</v>
      </c>
      <c r="E1202" s="135" t="s">
        <v>262</v>
      </c>
      <c r="F1202" s="136" t="s">
        <v>263</v>
      </c>
      <c r="G1202" s="137" t="s">
        <v>340</v>
      </c>
      <c r="H1202" s="138">
        <v>1</v>
      </c>
      <c r="I1202" s="139"/>
      <c r="J1202" s="140">
        <f>ROUND(I1202*H1202,2)</f>
        <v>0</v>
      </c>
      <c r="K1202" s="136" t="s">
        <v>2584</v>
      </c>
      <c r="L1202" s="33"/>
      <c r="M1202" s="141" t="s">
        <v>1</v>
      </c>
      <c r="N1202" s="142" t="s">
        <v>38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258</v>
      </c>
      <c r="AT1202" s="145" t="s">
        <v>239</v>
      </c>
      <c r="AU1202" s="145" t="s">
        <v>83</v>
      </c>
      <c r="AY1202" s="18" t="s">
        <v>236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81</v>
      </c>
      <c r="BK1202" s="146">
        <f>ROUND(I1202*H1202,2)</f>
        <v>0</v>
      </c>
      <c r="BL1202" s="18" t="s">
        <v>258</v>
      </c>
      <c r="BM1202" s="145" t="s">
        <v>2594</v>
      </c>
    </row>
    <row r="1203" spans="2:65" s="1" customFormat="1" ht="11.25">
      <c r="B1203" s="33"/>
      <c r="D1203" s="147" t="s">
        <v>246</v>
      </c>
      <c r="F1203" s="148" t="s">
        <v>263</v>
      </c>
      <c r="I1203" s="149"/>
      <c r="L1203" s="33"/>
      <c r="M1203" s="150"/>
      <c r="T1203" s="57"/>
      <c r="AT1203" s="18" t="s">
        <v>246</v>
      </c>
      <c r="AU1203" s="18" t="s">
        <v>83</v>
      </c>
    </row>
    <row r="1204" spans="2:65" s="14" customFormat="1" ht="11.25">
      <c r="B1204" s="167"/>
      <c r="D1204" s="147" t="s">
        <v>247</v>
      </c>
      <c r="E1204" s="168" t="s">
        <v>1</v>
      </c>
      <c r="F1204" s="169" t="s">
        <v>2595</v>
      </c>
      <c r="H1204" s="168" t="s">
        <v>1</v>
      </c>
      <c r="I1204" s="170"/>
      <c r="L1204" s="167"/>
      <c r="M1204" s="171"/>
      <c r="T1204" s="172"/>
      <c r="AT1204" s="168" t="s">
        <v>247</v>
      </c>
      <c r="AU1204" s="168" t="s">
        <v>83</v>
      </c>
      <c r="AV1204" s="14" t="s">
        <v>81</v>
      </c>
      <c r="AW1204" s="14" t="s">
        <v>30</v>
      </c>
      <c r="AX1204" s="14" t="s">
        <v>73</v>
      </c>
      <c r="AY1204" s="168" t="s">
        <v>236</v>
      </c>
    </row>
    <row r="1205" spans="2:65" s="14" customFormat="1" ht="11.25">
      <c r="B1205" s="167"/>
      <c r="D1205" s="147" t="s">
        <v>247</v>
      </c>
      <c r="E1205" s="168" t="s">
        <v>1</v>
      </c>
      <c r="F1205" s="169" t="s">
        <v>2596</v>
      </c>
      <c r="H1205" s="168" t="s">
        <v>1</v>
      </c>
      <c r="I1205" s="170"/>
      <c r="L1205" s="167"/>
      <c r="M1205" s="171"/>
      <c r="T1205" s="172"/>
      <c r="AT1205" s="168" t="s">
        <v>247</v>
      </c>
      <c r="AU1205" s="168" t="s">
        <v>83</v>
      </c>
      <c r="AV1205" s="14" t="s">
        <v>81</v>
      </c>
      <c r="AW1205" s="14" t="s">
        <v>30</v>
      </c>
      <c r="AX1205" s="14" t="s">
        <v>73</v>
      </c>
      <c r="AY1205" s="168" t="s">
        <v>236</v>
      </c>
    </row>
    <row r="1206" spans="2:65" s="12" customFormat="1" ht="11.25">
      <c r="B1206" s="151"/>
      <c r="D1206" s="147" t="s">
        <v>247</v>
      </c>
      <c r="E1206" s="152" t="s">
        <v>1</v>
      </c>
      <c r="F1206" s="153" t="s">
        <v>81</v>
      </c>
      <c r="H1206" s="154">
        <v>1</v>
      </c>
      <c r="I1206" s="155"/>
      <c r="L1206" s="151"/>
      <c r="M1206" s="156"/>
      <c r="T1206" s="157"/>
      <c r="AT1206" s="152" t="s">
        <v>247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236</v>
      </c>
    </row>
    <row r="1207" spans="2:65" s="15" customFormat="1" ht="11.25">
      <c r="B1207" s="173"/>
      <c r="D1207" s="147" t="s">
        <v>247</v>
      </c>
      <c r="E1207" s="174" t="s">
        <v>1</v>
      </c>
      <c r="F1207" s="175" t="s">
        <v>344</v>
      </c>
      <c r="H1207" s="176">
        <v>1</v>
      </c>
      <c r="I1207" s="177"/>
      <c r="L1207" s="173"/>
      <c r="M1207" s="178"/>
      <c r="T1207" s="179"/>
      <c r="AT1207" s="174" t="s">
        <v>247</v>
      </c>
      <c r="AU1207" s="174" t="s">
        <v>83</v>
      </c>
      <c r="AV1207" s="15" t="s">
        <v>258</v>
      </c>
      <c r="AW1207" s="15" t="s">
        <v>30</v>
      </c>
      <c r="AX1207" s="15" t="s">
        <v>81</v>
      </c>
      <c r="AY1207" s="174" t="s">
        <v>236</v>
      </c>
    </row>
    <row r="1208" spans="2:65" s="11" customFormat="1" ht="22.9" customHeight="1">
      <c r="B1208" s="121"/>
      <c r="D1208" s="122" t="s">
        <v>72</v>
      </c>
      <c r="E1208" s="131" t="s">
        <v>304</v>
      </c>
      <c r="F1208" s="131" t="s">
        <v>305</v>
      </c>
      <c r="I1208" s="124"/>
      <c r="J1208" s="132">
        <f>BK1208</f>
        <v>0</v>
      </c>
      <c r="L1208" s="121"/>
      <c r="M1208" s="126"/>
      <c r="P1208" s="127">
        <f>SUM(P1209:P1214)</f>
        <v>0</v>
      </c>
      <c r="R1208" s="127">
        <f>SUM(R1209:R1214)</f>
        <v>0</v>
      </c>
      <c r="T1208" s="128">
        <f>SUM(T1209:T1214)</f>
        <v>0</v>
      </c>
      <c r="AR1208" s="122" t="s">
        <v>235</v>
      </c>
      <c r="AT1208" s="129" t="s">
        <v>72</v>
      </c>
      <c r="AU1208" s="129" t="s">
        <v>81</v>
      </c>
      <c r="AY1208" s="122" t="s">
        <v>236</v>
      </c>
      <c r="BK1208" s="130">
        <f>SUM(BK1209:BK1214)</f>
        <v>0</v>
      </c>
    </row>
    <row r="1209" spans="2:65" s="1" customFormat="1" ht="24.2" customHeight="1">
      <c r="B1209" s="133"/>
      <c r="C1209" s="134" t="s">
        <v>2597</v>
      </c>
      <c r="D1209" s="134" t="s">
        <v>239</v>
      </c>
      <c r="E1209" s="135" t="s">
        <v>2598</v>
      </c>
      <c r="F1209" s="136" t="s">
        <v>2599</v>
      </c>
      <c r="G1209" s="137" t="s">
        <v>340</v>
      </c>
      <c r="H1209" s="138">
        <v>1</v>
      </c>
      <c r="I1209" s="139"/>
      <c r="J1209" s="140">
        <f>ROUND(I1209*H1209,2)</f>
        <v>0</v>
      </c>
      <c r="K1209" s="136" t="s">
        <v>2584</v>
      </c>
      <c r="L1209" s="33"/>
      <c r="M1209" s="141" t="s">
        <v>1</v>
      </c>
      <c r="N1209" s="142" t="s">
        <v>38</v>
      </c>
      <c r="P1209" s="143">
        <f>O1209*H1209</f>
        <v>0</v>
      </c>
      <c r="Q1209" s="143">
        <v>0</v>
      </c>
      <c r="R1209" s="143">
        <f>Q1209*H1209</f>
        <v>0</v>
      </c>
      <c r="S1209" s="143">
        <v>0</v>
      </c>
      <c r="T1209" s="144">
        <f>S1209*H1209</f>
        <v>0</v>
      </c>
      <c r="AR1209" s="145" t="s">
        <v>258</v>
      </c>
      <c r="AT1209" s="145" t="s">
        <v>239</v>
      </c>
      <c r="AU1209" s="145" t="s">
        <v>83</v>
      </c>
      <c r="AY1209" s="18" t="s">
        <v>236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8" t="s">
        <v>81</v>
      </c>
      <c r="BK1209" s="146">
        <f>ROUND(I1209*H1209,2)</f>
        <v>0</v>
      </c>
      <c r="BL1209" s="18" t="s">
        <v>258</v>
      </c>
      <c r="BM1209" s="145" t="s">
        <v>2600</v>
      </c>
    </row>
    <row r="1210" spans="2:65" s="1" customFormat="1" ht="11.25">
      <c r="B1210" s="33"/>
      <c r="D1210" s="147" t="s">
        <v>246</v>
      </c>
      <c r="F1210" s="148" t="s">
        <v>2599</v>
      </c>
      <c r="I1210" s="149"/>
      <c r="L1210" s="33"/>
      <c r="M1210" s="150"/>
      <c r="T1210" s="57"/>
      <c r="AT1210" s="18" t="s">
        <v>246</v>
      </c>
      <c r="AU1210" s="18" t="s">
        <v>83</v>
      </c>
    </row>
    <row r="1211" spans="2:65" s="14" customFormat="1" ht="11.25">
      <c r="B1211" s="167"/>
      <c r="D1211" s="147" t="s">
        <v>247</v>
      </c>
      <c r="E1211" s="168" t="s">
        <v>1</v>
      </c>
      <c r="F1211" s="169" t="s">
        <v>2039</v>
      </c>
      <c r="H1211" s="168" t="s">
        <v>1</v>
      </c>
      <c r="I1211" s="170"/>
      <c r="L1211" s="167"/>
      <c r="M1211" s="171"/>
      <c r="T1211" s="172"/>
      <c r="AT1211" s="168" t="s">
        <v>247</v>
      </c>
      <c r="AU1211" s="168" t="s">
        <v>83</v>
      </c>
      <c r="AV1211" s="14" t="s">
        <v>81</v>
      </c>
      <c r="AW1211" s="14" t="s">
        <v>30</v>
      </c>
      <c r="AX1211" s="14" t="s">
        <v>73</v>
      </c>
      <c r="AY1211" s="168" t="s">
        <v>236</v>
      </c>
    </row>
    <row r="1212" spans="2:65" s="14" customFormat="1" ht="11.25">
      <c r="B1212" s="167"/>
      <c r="D1212" s="147" t="s">
        <v>247</v>
      </c>
      <c r="E1212" s="168" t="s">
        <v>1</v>
      </c>
      <c r="F1212" s="169" t="s">
        <v>2601</v>
      </c>
      <c r="H1212" s="168" t="s">
        <v>1</v>
      </c>
      <c r="I1212" s="170"/>
      <c r="L1212" s="167"/>
      <c r="M1212" s="171"/>
      <c r="T1212" s="172"/>
      <c r="AT1212" s="168" t="s">
        <v>247</v>
      </c>
      <c r="AU1212" s="168" t="s">
        <v>83</v>
      </c>
      <c r="AV1212" s="14" t="s">
        <v>81</v>
      </c>
      <c r="AW1212" s="14" t="s">
        <v>30</v>
      </c>
      <c r="AX1212" s="14" t="s">
        <v>73</v>
      </c>
      <c r="AY1212" s="168" t="s">
        <v>236</v>
      </c>
    </row>
    <row r="1213" spans="2:65" s="12" customFormat="1" ht="11.25">
      <c r="B1213" s="151"/>
      <c r="D1213" s="147" t="s">
        <v>247</v>
      </c>
      <c r="E1213" s="152" t="s">
        <v>1</v>
      </c>
      <c r="F1213" s="153" t="s">
        <v>81</v>
      </c>
      <c r="H1213" s="154">
        <v>1</v>
      </c>
      <c r="I1213" s="155"/>
      <c r="L1213" s="151"/>
      <c r="M1213" s="156"/>
      <c r="T1213" s="157"/>
      <c r="AT1213" s="152" t="s">
        <v>247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236</v>
      </c>
    </row>
    <row r="1214" spans="2:65" s="15" customFormat="1" ht="11.25">
      <c r="B1214" s="173"/>
      <c r="D1214" s="147" t="s">
        <v>247</v>
      </c>
      <c r="E1214" s="174" t="s">
        <v>1</v>
      </c>
      <c r="F1214" s="175" t="s">
        <v>344</v>
      </c>
      <c r="H1214" s="176">
        <v>1</v>
      </c>
      <c r="I1214" s="177"/>
      <c r="L1214" s="173"/>
      <c r="M1214" s="190"/>
      <c r="N1214" s="191"/>
      <c r="O1214" s="191"/>
      <c r="P1214" s="191"/>
      <c r="Q1214" s="191"/>
      <c r="R1214" s="191"/>
      <c r="S1214" s="191"/>
      <c r="T1214" s="192"/>
      <c r="AT1214" s="174" t="s">
        <v>247</v>
      </c>
      <c r="AU1214" s="174" t="s">
        <v>83</v>
      </c>
      <c r="AV1214" s="15" t="s">
        <v>258</v>
      </c>
      <c r="AW1214" s="15" t="s">
        <v>30</v>
      </c>
      <c r="AX1214" s="15" t="s">
        <v>81</v>
      </c>
      <c r="AY1214" s="174" t="s">
        <v>236</v>
      </c>
    </row>
    <row r="1215" spans="2:65" s="1" customFormat="1" ht="6.95" customHeight="1">
      <c r="B1215" s="45"/>
      <c r="C1215" s="46"/>
      <c r="D1215" s="46"/>
      <c r="E1215" s="46"/>
      <c r="F1215" s="46"/>
      <c r="G1215" s="46"/>
      <c r="H1215" s="46"/>
      <c r="I1215" s="46"/>
      <c r="J1215" s="46"/>
      <c r="K1215" s="46"/>
      <c r="L1215" s="33"/>
    </row>
  </sheetData>
  <autoFilter ref="C129:K1214" xr:uid="{00000000-0009-0000-0000-00000A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9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2602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ROUND((SUM(BE127:BE921)),  2)</f>
        <v>0</v>
      </c>
      <c r="I33" s="93">
        <v>0.21</v>
      </c>
      <c r="J33" s="92">
        <f>ROUND(((SUM(BE127:BE921))*I33),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ROUND((SUM(BF127:BF921)),  2)</f>
        <v>0</v>
      </c>
      <c r="I34" s="93">
        <v>0.15</v>
      </c>
      <c r="J34" s="92">
        <f>ROUND(((SUM(BF127:BF921))*I34),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ROUND((SUM(BG127:BG921)),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ROUND((SUM(BH127:BH921)),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ROUND((SUM(BI127:BI921)),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821 - Přemístění slaboproudých skříní (B-KOM)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355</v>
      </c>
      <c r="E99" s="111"/>
      <c r="F99" s="111"/>
      <c r="G99" s="111"/>
      <c r="H99" s="111"/>
      <c r="I99" s="111"/>
      <c r="J99" s="112">
        <f>J172</f>
        <v>0</v>
      </c>
      <c r="L99" s="109"/>
    </row>
    <row r="100" spans="2:12" s="8" customFormat="1" ht="24.95" customHeight="1">
      <c r="B100" s="105"/>
      <c r="D100" s="106" t="s">
        <v>2013</v>
      </c>
      <c r="E100" s="107"/>
      <c r="F100" s="107"/>
      <c r="G100" s="107"/>
      <c r="H100" s="107"/>
      <c r="I100" s="107"/>
      <c r="J100" s="108">
        <f>J243</f>
        <v>0</v>
      </c>
      <c r="L100" s="105"/>
    </row>
    <row r="101" spans="2:12" s="9" customFormat="1" ht="19.899999999999999" customHeight="1">
      <c r="B101" s="109"/>
      <c r="D101" s="110" t="s">
        <v>2014</v>
      </c>
      <c r="E101" s="111"/>
      <c r="F101" s="111"/>
      <c r="G101" s="111"/>
      <c r="H101" s="111"/>
      <c r="I101" s="111"/>
      <c r="J101" s="112">
        <f>J244</f>
        <v>0</v>
      </c>
      <c r="L101" s="109"/>
    </row>
    <row r="102" spans="2:12" s="8" customFormat="1" ht="24.95" customHeight="1">
      <c r="B102" s="105"/>
      <c r="D102" s="106" t="s">
        <v>1978</v>
      </c>
      <c r="E102" s="107"/>
      <c r="F102" s="107"/>
      <c r="G102" s="107"/>
      <c r="H102" s="107"/>
      <c r="I102" s="107"/>
      <c r="J102" s="108">
        <f>J295</f>
        <v>0</v>
      </c>
      <c r="L102" s="105"/>
    </row>
    <row r="103" spans="2:12" s="9" customFormat="1" ht="19.899999999999999" customHeight="1">
      <c r="B103" s="109"/>
      <c r="D103" s="110" t="s">
        <v>1979</v>
      </c>
      <c r="E103" s="111"/>
      <c r="F103" s="111"/>
      <c r="G103" s="111"/>
      <c r="H103" s="111"/>
      <c r="I103" s="111"/>
      <c r="J103" s="112">
        <f>J296</f>
        <v>0</v>
      </c>
      <c r="L103" s="109"/>
    </row>
    <row r="104" spans="2:12" s="9" customFormat="1" ht="19.899999999999999" customHeight="1">
      <c r="B104" s="109"/>
      <c r="D104" s="110" t="s">
        <v>1980</v>
      </c>
      <c r="E104" s="111"/>
      <c r="F104" s="111"/>
      <c r="G104" s="111"/>
      <c r="H104" s="111"/>
      <c r="I104" s="111"/>
      <c r="J104" s="112">
        <f>J432</f>
        <v>0</v>
      </c>
      <c r="L104" s="109"/>
    </row>
    <row r="105" spans="2:12" s="9" customFormat="1" ht="19.899999999999999" customHeight="1">
      <c r="B105" s="109"/>
      <c r="D105" s="110" t="s">
        <v>2015</v>
      </c>
      <c r="E105" s="111"/>
      <c r="F105" s="111"/>
      <c r="G105" s="111"/>
      <c r="H105" s="111"/>
      <c r="I105" s="111"/>
      <c r="J105" s="112">
        <f>J825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J914</f>
        <v>0</v>
      </c>
      <c r="L106" s="105"/>
    </row>
    <row r="107" spans="2:12" s="9" customFormat="1" ht="19.899999999999999" customHeight="1">
      <c r="B107" s="109"/>
      <c r="D107" s="110" t="s">
        <v>216</v>
      </c>
      <c r="E107" s="111"/>
      <c r="F107" s="111"/>
      <c r="G107" s="111"/>
      <c r="H107" s="111"/>
      <c r="I107" s="111"/>
      <c r="J107" s="112">
        <f>J915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6" t="str">
        <f>E7</f>
        <v>Rekonstrukce Údolní od Husovy po Úvoz</v>
      </c>
      <c r="F117" s="257"/>
      <c r="G117" s="257"/>
      <c r="H117" s="257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53" t="str">
        <f>E9</f>
        <v>SO 821 - Přemístění slaboproudých skříní (B-KOM)</v>
      </c>
      <c r="F119" s="258"/>
      <c r="G119" s="258"/>
      <c r="H119" s="258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P128+P243+P295+P914</f>
        <v>0</v>
      </c>
      <c r="Q127" s="54"/>
      <c r="R127" s="118">
        <f>R128+R243+R295+R914</f>
        <v>0</v>
      </c>
      <c r="S127" s="54"/>
      <c r="T127" s="119">
        <f>T128+T243+T295+T914</f>
        <v>0</v>
      </c>
      <c r="AT127" s="18" t="s">
        <v>72</v>
      </c>
      <c r="AU127" s="18" t="s">
        <v>211</v>
      </c>
      <c r="BK127" s="120">
        <f>BK128+BK243+BK295+BK914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P129+P172</f>
        <v>0</v>
      </c>
      <c r="R128" s="127">
        <f>R129+R172</f>
        <v>0</v>
      </c>
      <c r="T128" s="128">
        <f>T129+T172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BK129+BK172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SUM(P130:P171)</f>
        <v>0</v>
      </c>
      <c r="R129" s="127">
        <f>SUM(R130:R171)</f>
        <v>0</v>
      </c>
      <c r="T129" s="128">
        <f>SUM(T130:T171)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SUM(BK130:BK171)</f>
        <v>0</v>
      </c>
    </row>
    <row r="130" spans="2:65" s="1" customFormat="1" ht="44.25" customHeight="1">
      <c r="B130" s="133"/>
      <c r="C130" s="134" t="s">
        <v>81</v>
      </c>
      <c r="D130" s="134" t="s">
        <v>239</v>
      </c>
      <c r="E130" s="135" t="s">
        <v>2016</v>
      </c>
      <c r="F130" s="136" t="s">
        <v>2017</v>
      </c>
      <c r="G130" s="137" t="s">
        <v>539</v>
      </c>
      <c r="H130" s="138">
        <v>6.4459999999999997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29.25">
      <c r="B131" s="33"/>
      <c r="D131" s="147" t="s">
        <v>246</v>
      </c>
      <c r="F131" s="148" t="s">
        <v>2017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4" customFormat="1" ht="11.25">
      <c r="B132" s="167"/>
      <c r="D132" s="147" t="s">
        <v>247</v>
      </c>
      <c r="E132" s="168" t="s">
        <v>1</v>
      </c>
      <c r="F132" s="169" t="s">
        <v>1983</v>
      </c>
      <c r="H132" s="168" t="s">
        <v>1</v>
      </c>
      <c r="I132" s="170"/>
      <c r="L132" s="167"/>
      <c r="M132" s="171"/>
      <c r="T132" s="172"/>
      <c r="AT132" s="168" t="s">
        <v>247</v>
      </c>
      <c r="AU132" s="168" t="s">
        <v>83</v>
      </c>
      <c r="AV132" s="14" t="s">
        <v>81</v>
      </c>
      <c r="AW132" s="14" t="s">
        <v>30</v>
      </c>
      <c r="AX132" s="14" t="s">
        <v>73</v>
      </c>
      <c r="AY132" s="168" t="s">
        <v>236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2603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2604</v>
      </c>
      <c r="H134" s="154">
        <v>1.2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4" customFormat="1" ht="22.5">
      <c r="B135" s="167"/>
      <c r="D135" s="147" t="s">
        <v>247</v>
      </c>
      <c r="E135" s="168" t="s">
        <v>1</v>
      </c>
      <c r="F135" s="169" t="s">
        <v>2605</v>
      </c>
      <c r="H135" s="168" t="s">
        <v>1</v>
      </c>
      <c r="I135" s="170"/>
      <c r="L135" s="167"/>
      <c r="M135" s="171"/>
      <c r="T135" s="172"/>
      <c r="AT135" s="168" t="s">
        <v>247</v>
      </c>
      <c r="AU135" s="168" t="s">
        <v>83</v>
      </c>
      <c r="AV135" s="14" t="s">
        <v>81</v>
      </c>
      <c r="AW135" s="14" t="s">
        <v>30</v>
      </c>
      <c r="AX135" s="14" t="s">
        <v>73</v>
      </c>
      <c r="AY135" s="168" t="s">
        <v>236</v>
      </c>
    </row>
    <row r="136" spans="2:65" s="12" customFormat="1" ht="11.25">
      <c r="B136" s="151"/>
      <c r="D136" s="147" t="s">
        <v>247</v>
      </c>
      <c r="E136" s="152" t="s">
        <v>1</v>
      </c>
      <c r="F136" s="153" t="s">
        <v>2604</v>
      </c>
      <c r="H136" s="154">
        <v>1.2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4" customFormat="1" ht="22.5">
      <c r="B137" s="167"/>
      <c r="D137" s="147" t="s">
        <v>247</v>
      </c>
      <c r="E137" s="168" t="s">
        <v>1</v>
      </c>
      <c r="F137" s="169" t="s">
        <v>2606</v>
      </c>
      <c r="H137" s="168" t="s">
        <v>1</v>
      </c>
      <c r="I137" s="170"/>
      <c r="L137" s="167"/>
      <c r="M137" s="171"/>
      <c r="T137" s="172"/>
      <c r="AT137" s="168" t="s">
        <v>247</v>
      </c>
      <c r="AU137" s="168" t="s">
        <v>83</v>
      </c>
      <c r="AV137" s="14" t="s">
        <v>81</v>
      </c>
      <c r="AW137" s="14" t="s">
        <v>30</v>
      </c>
      <c r="AX137" s="14" t="s">
        <v>73</v>
      </c>
      <c r="AY137" s="168" t="s">
        <v>236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2604</v>
      </c>
      <c r="H138" s="154">
        <v>1.2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4" customFormat="1" ht="11.25">
      <c r="B139" s="167"/>
      <c r="D139" s="147" t="s">
        <v>247</v>
      </c>
      <c r="E139" s="168" t="s">
        <v>1</v>
      </c>
      <c r="F139" s="169" t="s">
        <v>2607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2608</v>
      </c>
      <c r="H140" s="154">
        <v>1.3460000000000001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4" customFormat="1" ht="11.25">
      <c r="B141" s="167"/>
      <c r="D141" s="147" t="s">
        <v>247</v>
      </c>
      <c r="E141" s="168" t="s">
        <v>1</v>
      </c>
      <c r="F141" s="169" t="s">
        <v>2023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2609</v>
      </c>
      <c r="H142" s="154">
        <v>1.5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 ht="11.25">
      <c r="B143" s="173"/>
      <c r="D143" s="147" t="s">
        <v>247</v>
      </c>
      <c r="E143" s="174" t="s">
        <v>1</v>
      </c>
      <c r="F143" s="175" t="s">
        <v>344</v>
      </c>
      <c r="H143" s="176">
        <v>6.4459999999999997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7.9" customHeight="1">
      <c r="B144" s="133"/>
      <c r="C144" s="134" t="s">
        <v>83</v>
      </c>
      <c r="D144" s="134" t="s">
        <v>239</v>
      </c>
      <c r="E144" s="135" t="s">
        <v>2029</v>
      </c>
      <c r="F144" s="136" t="s">
        <v>587</v>
      </c>
      <c r="G144" s="137" t="s">
        <v>539</v>
      </c>
      <c r="H144" s="138">
        <v>6.4459999999999997</v>
      </c>
      <c r="I144" s="139"/>
      <c r="J144" s="140">
        <f>ROUND(I144*H144,2)</f>
        <v>0</v>
      </c>
      <c r="K144" s="136" t="s">
        <v>243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258</v>
      </c>
    </row>
    <row r="145" spans="2:65" s="1" customFormat="1" ht="19.5">
      <c r="B145" s="33"/>
      <c r="D145" s="147" t="s">
        <v>246</v>
      </c>
      <c r="F145" s="148" t="s">
        <v>587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 ht="11.25">
      <c r="B146" s="167"/>
      <c r="D146" s="147" t="s">
        <v>247</v>
      </c>
      <c r="E146" s="168" t="s">
        <v>1</v>
      </c>
      <c r="F146" s="169" t="s">
        <v>1983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4" customFormat="1" ht="22.5">
      <c r="B147" s="167"/>
      <c r="D147" s="147" t="s">
        <v>247</v>
      </c>
      <c r="E147" s="168" t="s">
        <v>1</v>
      </c>
      <c r="F147" s="169" t="s">
        <v>2603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2604</v>
      </c>
      <c r="H148" s="154">
        <v>1.2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4" customFormat="1" ht="22.5">
      <c r="B149" s="167"/>
      <c r="D149" s="147" t="s">
        <v>247</v>
      </c>
      <c r="E149" s="168" t="s">
        <v>1</v>
      </c>
      <c r="F149" s="169" t="s">
        <v>2605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2604</v>
      </c>
      <c r="H150" s="154">
        <v>1.2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4" customFormat="1" ht="22.5">
      <c r="B151" s="167"/>
      <c r="D151" s="147" t="s">
        <v>247</v>
      </c>
      <c r="E151" s="168" t="s">
        <v>1</v>
      </c>
      <c r="F151" s="169" t="s">
        <v>2606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2604</v>
      </c>
      <c r="H152" s="154">
        <v>1.2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4" customFormat="1" ht="11.25">
      <c r="B153" s="167"/>
      <c r="D153" s="147" t="s">
        <v>247</v>
      </c>
      <c r="E153" s="168" t="s">
        <v>1</v>
      </c>
      <c r="F153" s="169" t="s">
        <v>2607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2" customFormat="1" ht="11.25">
      <c r="B154" s="151"/>
      <c r="D154" s="147" t="s">
        <v>247</v>
      </c>
      <c r="E154" s="152" t="s">
        <v>1</v>
      </c>
      <c r="F154" s="153" t="s">
        <v>2608</v>
      </c>
      <c r="H154" s="154">
        <v>1.3460000000000001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4" customFormat="1" ht="11.25">
      <c r="B155" s="167"/>
      <c r="D155" s="147" t="s">
        <v>247</v>
      </c>
      <c r="E155" s="168" t="s">
        <v>1</v>
      </c>
      <c r="F155" s="169" t="s">
        <v>2023</v>
      </c>
      <c r="H155" s="168" t="s">
        <v>1</v>
      </c>
      <c r="I155" s="170"/>
      <c r="L155" s="167"/>
      <c r="M155" s="171"/>
      <c r="T155" s="172"/>
      <c r="AT155" s="168" t="s">
        <v>247</v>
      </c>
      <c r="AU155" s="168" t="s">
        <v>83</v>
      </c>
      <c r="AV155" s="14" t="s">
        <v>81</v>
      </c>
      <c r="AW155" s="14" t="s">
        <v>30</v>
      </c>
      <c r="AX155" s="14" t="s">
        <v>73</v>
      </c>
      <c r="AY155" s="168" t="s">
        <v>236</v>
      </c>
    </row>
    <row r="156" spans="2:65" s="12" customFormat="1" ht="11.25">
      <c r="B156" s="151"/>
      <c r="D156" s="147" t="s">
        <v>247</v>
      </c>
      <c r="E156" s="152" t="s">
        <v>1</v>
      </c>
      <c r="F156" s="153" t="s">
        <v>2609</v>
      </c>
      <c r="H156" s="154">
        <v>1.5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5" customFormat="1" ht="11.25">
      <c r="B157" s="173"/>
      <c r="D157" s="147" t="s">
        <v>247</v>
      </c>
      <c r="E157" s="174" t="s">
        <v>1</v>
      </c>
      <c r="F157" s="175" t="s">
        <v>344</v>
      </c>
      <c r="H157" s="176">
        <v>6.4459999999999997</v>
      </c>
      <c r="I157" s="177"/>
      <c r="L157" s="173"/>
      <c r="M157" s="178"/>
      <c r="T157" s="179"/>
      <c r="AT157" s="174" t="s">
        <v>247</v>
      </c>
      <c r="AU157" s="174" t="s">
        <v>83</v>
      </c>
      <c r="AV157" s="15" t="s">
        <v>258</v>
      </c>
      <c r="AW157" s="15" t="s">
        <v>30</v>
      </c>
      <c r="AX157" s="15" t="s">
        <v>81</v>
      </c>
      <c r="AY157" s="174" t="s">
        <v>236</v>
      </c>
    </row>
    <row r="158" spans="2:65" s="1" customFormat="1" ht="44.25" customHeight="1">
      <c r="B158" s="133"/>
      <c r="C158" s="134" t="s">
        <v>253</v>
      </c>
      <c r="D158" s="134" t="s">
        <v>239</v>
      </c>
      <c r="E158" s="135" t="s">
        <v>575</v>
      </c>
      <c r="F158" s="136" t="s">
        <v>578</v>
      </c>
      <c r="G158" s="137" t="s">
        <v>424</v>
      </c>
      <c r="H158" s="138">
        <v>10.701000000000001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265</v>
      </c>
    </row>
    <row r="159" spans="2:65" s="1" customFormat="1" ht="29.25">
      <c r="B159" s="33"/>
      <c r="D159" s="147" t="s">
        <v>246</v>
      </c>
      <c r="F159" s="148" t="s">
        <v>578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4" customFormat="1" ht="11.25">
      <c r="B160" s="167"/>
      <c r="D160" s="147" t="s">
        <v>247</v>
      </c>
      <c r="E160" s="168" t="s">
        <v>1</v>
      </c>
      <c r="F160" s="169" t="s">
        <v>1983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4" customFormat="1" ht="22.5">
      <c r="B161" s="167"/>
      <c r="D161" s="147" t="s">
        <v>247</v>
      </c>
      <c r="E161" s="168" t="s">
        <v>1</v>
      </c>
      <c r="F161" s="169" t="s">
        <v>2603</v>
      </c>
      <c r="H161" s="168" t="s">
        <v>1</v>
      </c>
      <c r="I161" s="170"/>
      <c r="L161" s="167"/>
      <c r="M161" s="171"/>
      <c r="T161" s="172"/>
      <c r="AT161" s="168" t="s">
        <v>247</v>
      </c>
      <c r="AU161" s="168" t="s">
        <v>83</v>
      </c>
      <c r="AV161" s="14" t="s">
        <v>81</v>
      </c>
      <c r="AW161" s="14" t="s">
        <v>30</v>
      </c>
      <c r="AX161" s="14" t="s">
        <v>73</v>
      </c>
      <c r="AY161" s="168" t="s">
        <v>236</v>
      </c>
    </row>
    <row r="162" spans="2:65" s="12" customFormat="1" ht="11.25">
      <c r="B162" s="151"/>
      <c r="D162" s="147" t="s">
        <v>247</v>
      </c>
      <c r="E162" s="152" t="s">
        <v>1</v>
      </c>
      <c r="F162" s="153" t="s">
        <v>2610</v>
      </c>
      <c r="H162" s="154">
        <v>1.992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236</v>
      </c>
    </row>
    <row r="163" spans="2:65" s="14" customFormat="1" ht="22.5">
      <c r="B163" s="167"/>
      <c r="D163" s="147" t="s">
        <v>247</v>
      </c>
      <c r="E163" s="168" t="s">
        <v>1</v>
      </c>
      <c r="F163" s="169" t="s">
        <v>2605</v>
      </c>
      <c r="H163" s="168" t="s">
        <v>1</v>
      </c>
      <c r="I163" s="170"/>
      <c r="L163" s="167"/>
      <c r="M163" s="171"/>
      <c r="T163" s="172"/>
      <c r="AT163" s="168" t="s">
        <v>247</v>
      </c>
      <c r="AU163" s="168" t="s">
        <v>83</v>
      </c>
      <c r="AV163" s="14" t="s">
        <v>81</v>
      </c>
      <c r="AW163" s="14" t="s">
        <v>30</v>
      </c>
      <c r="AX163" s="14" t="s">
        <v>73</v>
      </c>
      <c r="AY163" s="168" t="s">
        <v>236</v>
      </c>
    </row>
    <row r="164" spans="2:65" s="12" customFormat="1" ht="11.25">
      <c r="B164" s="151"/>
      <c r="D164" s="147" t="s">
        <v>247</v>
      </c>
      <c r="E164" s="152" t="s">
        <v>1</v>
      </c>
      <c r="F164" s="153" t="s">
        <v>2610</v>
      </c>
      <c r="H164" s="154">
        <v>1.992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236</v>
      </c>
    </row>
    <row r="165" spans="2:65" s="14" customFormat="1" ht="22.5">
      <c r="B165" s="167"/>
      <c r="D165" s="147" t="s">
        <v>247</v>
      </c>
      <c r="E165" s="168" t="s">
        <v>1</v>
      </c>
      <c r="F165" s="169" t="s">
        <v>2606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2" customFormat="1" ht="11.25">
      <c r="B166" s="151"/>
      <c r="D166" s="147" t="s">
        <v>247</v>
      </c>
      <c r="E166" s="152" t="s">
        <v>1</v>
      </c>
      <c r="F166" s="153" t="s">
        <v>2610</v>
      </c>
      <c r="H166" s="154">
        <v>1.992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4" customFormat="1" ht="11.25">
      <c r="B167" s="167"/>
      <c r="D167" s="147" t="s">
        <v>247</v>
      </c>
      <c r="E167" s="168" t="s">
        <v>1</v>
      </c>
      <c r="F167" s="169" t="s">
        <v>2607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2611</v>
      </c>
      <c r="H168" s="154">
        <v>2.2349999999999999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4" customFormat="1" ht="11.25">
      <c r="B169" s="167"/>
      <c r="D169" s="147" t="s">
        <v>247</v>
      </c>
      <c r="E169" s="168" t="s">
        <v>1</v>
      </c>
      <c r="F169" s="169" t="s">
        <v>2023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2612</v>
      </c>
      <c r="H170" s="154">
        <v>2.4900000000000002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5" customFormat="1" ht="11.25">
      <c r="B171" s="173"/>
      <c r="D171" s="147" t="s">
        <v>247</v>
      </c>
      <c r="E171" s="174" t="s">
        <v>1</v>
      </c>
      <c r="F171" s="175" t="s">
        <v>344</v>
      </c>
      <c r="H171" s="176">
        <v>10.701000000000001</v>
      </c>
      <c r="I171" s="177"/>
      <c r="L171" s="173"/>
      <c r="M171" s="178"/>
      <c r="T171" s="179"/>
      <c r="AT171" s="174" t="s">
        <v>247</v>
      </c>
      <c r="AU171" s="174" t="s">
        <v>83</v>
      </c>
      <c r="AV171" s="15" t="s">
        <v>258</v>
      </c>
      <c r="AW171" s="15" t="s">
        <v>30</v>
      </c>
      <c r="AX171" s="15" t="s">
        <v>81</v>
      </c>
      <c r="AY171" s="174" t="s">
        <v>236</v>
      </c>
    </row>
    <row r="172" spans="2:65" s="11" customFormat="1" ht="22.9" customHeight="1">
      <c r="B172" s="121"/>
      <c r="D172" s="122" t="s">
        <v>72</v>
      </c>
      <c r="E172" s="131" t="s">
        <v>420</v>
      </c>
      <c r="F172" s="131" t="s">
        <v>421</v>
      </c>
      <c r="I172" s="124"/>
      <c r="J172" s="132">
        <f>BK172</f>
        <v>0</v>
      </c>
      <c r="L172" s="121"/>
      <c r="M172" s="126"/>
      <c r="P172" s="127">
        <f>SUM(P173:P242)</f>
        <v>0</v>
      </c>
      <c r="R172" s="127">
        <f>SUM(R173:R242)</f>
        <v>0</v>
      </c>
      <c r="T172" s="128">
        <f>SUM(T173:T242)</f>
        <v>0</v>
      </c>
      <c r="AR172" s="122" t="s">
        <v>81</v>
      </c>
      <c r="AT172" s="129" t="s">
        <v>72</v>
      </c>
      <c r="AU172" s="129" t="s">
        <v>81</v>
      </c>
      <c r="AY172" s="122" t="s">
        <v>236</v>
      </c>
      <c r="BK172" s="130">
        <f>SUM(BK173:BK242)</f>
        <v>0</v>
      </c>
    </row>
    <row r="173" spans="2:65" s="1" customFormat="1" ht="37.9" customHeight="1">
      <c r="B173" s="133"/>
      <c r="C173" s="134" t="s">
        <v>258</v>
      </c>
      <c r="D173" s="134" t="s">
        <v>239</v>
      </c>
      <c r="E173" s="135" t="s">
        <v>428</v>
      </c>
      <c r="F173" s="136" t="s">
        <v>431</v>
      </c>
      <c r="G173" s="137" t="s">
        <v>424</v>
      </c>
      <c r="H173" s="138">
        <v>10.701000000000001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273</v>
      </c>
    </row>
    <row r="174" spans="2:65" s="1" customFormat="1" ht="19.5">
      <c r="B174" s="33"/>
      <c r="D174" s="147" t="s">
        <v>246</v>
      </c>
      <c r="F174" s="148" t="s">
        <v>431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4" customFormat="1" ht="11.25">
      <c r="B175" s="167"/>
      <c r="D175" s="147" t="s">
        <v>247</v>
      </c>
      <c r="E175" s="168" t="s">
        <v>1</v>
      </c>
      <c r="F175" s="169" t="s">
        <v>1983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4" customFormat="1" ht="22.5">
      <c r="B176" s="167"/>
      <c r="D176" s="147" t="s">
        <v>247</v>
      </c>
      <c r="E176" s="168" t="s">
        <v>1</v>
      </c>
      <c r="F176" s="169" t="s">
        <v>2603</v>
      </c>
      <c r="H176" s="168" t="s">
        <v>1</v>
      </c>
      <c r="I176" s="170"/>
      <c r="L176" s="167"/>
      <c r="M176" s="171"/>
      <c r="T176" s="172"/>
      <c r="AT176" s="168" t="s">
        <v>247</v>
      </c>
      <c r="AU176" s="168" t="s">
        <v>83</v>
      </c>
      <c r="AV176" s="14" t="s">
        <v>81</v>
      </c>
      <c r="AW176" s="14" t="s">
        <v>30</v>
      </c>
      <c r="AX176" s="14" t="s">
        <v>73</v>
      </c>
      <c r="AY176" s="168" t="s">
        <v>236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2610</v>
      </c>
      <c r="H177" s="154">
        <v>1.992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4" customFormat="1" ht="22.5">
      <c r="B178" s="167"/>
      <c r="D178" s="147" t="s">
        <v>247</v>
      </c>
      <c r="E178" s="168" t="s">
        <v>1</v>
      </c>
      <c r="F178" s="169" t="s">
        <v>2605</v>
      </c>
      <c r="H178" s="168" t="s">
        <v>1</v>
      </c>
      <c r="I178" s="170"/>
      <c r="L178" s="167"/>
      <c r="M178" s="171"/>
      <c r="T178" s="172"/>
      <c r="AT178" s="168" t="s">
        <v>247</v>
      </c>
      <c r="AU178" s="168" t="s">
        <v>83</v>
      </c>
      <c r="AV178" s="14" t="s">
        <v>81</v>
      </c>
      <c r="AW178" s="14" t="s">
        <v>30</v>
      </c>
      <c r="AX178" s="14" t="s">
        <v>73</v>
      </c>
      <c r="AY178" s="168" t="s">
        <v>236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2610</v>
      </c>
      <c r="H179" s="154">
        <v>1.992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4" customFormat="1" ht="22.5">
      <c r="B180" s="167"/>
      <c r="D180" s="147" t="s">
        <v>247</v>
      </c>
      <c r="E180" s="168" t="s">
        <v>1</v>
      </c>
      <c r="F180" s="169" t="s">
        <v>2606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2" customFormat="1" ht="11.25">
      <c r="B181" s="151"/>
      <c r="D181" s="147" t="s">
        <v>247</v>
      </c>
      <c r="E181" s="152" t="s">
        <v>1</v>
      </c>
      <c r="F181" s="153" t="s">
        <v>2610</v>
      </c>
      <c r="H181" s="154">
        <v>1.992</v>
      </c>
      <c r="I181" s="155"/>
      <c r="L181" s="151"/>
      <c r="M181" s="156"/>
      <c r="T181" s="157"/>
      <c r="AT181" s="152" t="s">
        <v>247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236</v>
      </c>
    </row>
    <row r="182" spans="2:65" s="14" customFormat="1" ht="11.25">
      <c r="B182" s="167"/>
      <c r="D182" s="147" t="s">
        <v>247</v>
      </c>
      <c r="E182" s="168" t="s">
        <v>1</v>
      </c>
      <c r="F182" s="169" t="s">
        <v>2607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2611</v>
      </c>
      <c r="H183" s="154">
        <v>2.2349999999999999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4" customFormat="1" ht="11.25">
      <c r="B184" s="167"/>
      <c r="D184" s="147" t="s">
        <v>247</v>
      </c>
      <c r="E184" s="168" t="s">
        <v>1</v>
      </c>
      <c r="F184" s="169" t="s">
        <v>2023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2612</v>
      </c>
      <c r="H185" s="154">
        <v>2.4900000000000002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 ht="11.25">
      <c r="B186" s="173"/>
      <c r="D186" s="147" t="s">
        <v>247</v>
      </c>
      <c r="E186" s="174" t="s">
        <v>1</v>
      </c>
      <c r="F186" s="175" t="s">
        <v>344</v>
      </c>
      <c r="H186" s="176">
        <v>10.701000000000001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37.9" customHeight="1">
      <c r="B187" s="133"/>
      <c r="C187" s="134" t="s">
        <v>235</v>
      </c>
      <c r="D187" s="134" t="s">
        <v>239</v>
      </c>
      <c r="E187" s="135" t="s">
        <v>437</v>
      </c>
      <c r="F187" s="136" t="s">
        <v>440</v>
      </c>
      <c r="G187" s="137" t="s">
        <v>424</v>
      </c>
      <c r="H187" s="138">
        <v>203.31899999999999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286</v>
      </c>
    </row>
    <row r="188" spans="2:65" s="1" customFormat="1" ht="29.25">
      <c r="B188" s="33"/>
      <c r="D188" s="147" t="s">
        <v>246</v>
      </c>
      <c r="F188" s="148" t="s">
        <v>440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 ht="11.25">
      <c r="B189" s="167"/>
      <c r="D189" s="147" t="s">
        <v>247</v>
      </c>
      <c r="E189" s="168" t="s">
        <v>1</v>
      </c>
      <c r="F189" s="169" t="s">
        <v>1983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4" customFormat="1" ht="11.25">
      <c r="B190" s="167"/>
      <c r="D190" s="147" t="s">
        <v>247</v>
      </c>
      <c r="E190" s="168" t="s">
        <v>1</v>
      </c>
      <c r="F190" s="169" t="s">
        <v>2613</v>
      </c>
      <c r="H190" s="168" t="s">
        <v>1</v>
      </c>
      <c r="I190" s="170"/>
      <c r="L190" s="167"/>
      <c r="M190" s="171"/>
      <c r="T190" s="172"/>
      <c r="AT190" s="168" t="s">
        <v>247</v>
      </c>
      <c r="AU190" s="168" t="s">
        <v>83</v>
      </c>
      <c r="AV190" s="14" t="s">
        <v>81</v>
      </c>
      <c r="AW190" s="14" t="s">
        <v>30</v>
      </c>
      <c r="AX190" s="14" t="s">
        <v>73</v>
      </c>
      <c r="AY190" s="168" t="s">
        <v>236</v>
      </c>
    </row>
    <row r="191" spans="2:65" s="14" customFormat="1" ht="22.5">
      <c r="B191" s="167"/>
      <c r="D191" s="147" t="s">
        <v>247</v>
      </c>
      <c r="E191" s="168" t="s">
        <v>1</v>
      </c>
      <c r="F191" s="169" t="s">
        <v>2603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 ht="11.25">
      <c r="B192" s="151"/>
      <c r="D192" s="147" t="s">
        <v>247</v>
      </c>
      <c r="E192" s="152" t="s">
        <v>1</v>
      </c>
      <c r="F192" s="153" t="s">
        <v>2614</v>
      </c>
      <c r="H192" s="154">
        <v>37.847999999999999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4" customFormat="1" ht="22.5">
      <c r="B193" s="167"/>
      <c r="D193" s="147" t="s">
        <v>247</v>
      </c>
      <c r="E193" s="168" t="s">
        <v>1</v>
      </c>
      <c r="F193" s="169" t="s">
        <v>2605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2614</v>
      </c>
      <c r="H194" s="154">
        <v>37.847999999999999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4" customFormat="1" ht="22.5">
      <c r="B195" s="167"/>
      <c r="D195" s="147" t="s">
        <v>247</v>
      </c>
      <c r="E195" s="168" t="s">
        <v>1</v>
      </c>
      <c r="F195" s="169" t="s">
        <v>2606</v>
      </c>
      <c r="H195" s="168" t="s">
        <v>1</v>
      </c>
      <c r="I195" s="170"/>
      <c r="L195" s="167"/>
      <c r="M195" s="171"/>
      <c r="T195" s="172"/>
      <c r="AT195" s="168" t="s">
        <v>247</v>
      </c>
      <c r="AU195" s="168" t="s">
        <v>83</v>
      </c>
      <c r="AV195" s="14" t="s">
        <v>81</v>
      </c>
      <c r="AW195" s="14" t="s">
        <v>30</v>
      </c>
      <c r="AX195" s="14" t="s">
        <v>73</v>
      </c>
      <c r="AY195" s="168" t="s">
        <v>236</v>
      </c>
    </row>
    <row r="196" spans="2:65" s="12" customFormat="1" ht="11.25">
      <c r="B196" s="151"/>
      <c r="D196" s="147" t="s">
        <v>247</v>
      </c>
      <c r="E196" s="152" t="s">
        <v>1</v>
      </c>
      <c r="F196" s="153" t="s">
        <v>2614</v>
      </c>
      <c r="H196" s="154">
        <v>37.847999999999999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4" customFormat="1" ht="11.25">
      <c r="B197" s="167"/>
      <c r="D197" s="147" t="s">
        <v>247</v>
      </c>
      <c r="E197" s="168" t="s">
        <v>1</v>
      </c>
      <c r="F197" s="169" t="s">
        <v>2607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 ht="11.25">
      <c r="B198" s="151"/>
      <c r="D198" s="147" t="s">
        <v>247</v>
      </c>
      <c r="E198" s="152" t="s">
        <v>1</v>
      </c>
      <c r="F198" s="153" t="s">
        <v>2615</v>
      </c>
      <c r="H198" s="154">
        <v>42.465000000000003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4" customFormat="1" ht="11.25">
      <c r="B199" s="167"/>
      <c r="D199" s="147" t="s">
        <v>247</v>
      </c>
      <c r="E199" s="168" t="s">
        <v>1</v>
      </c>
      <c r="F199" s="169" t="s">
        <v>2023</v>
      </c>
      <c r="H199" s="168" t="s">
        <v>1</v>
      </c>
      <c r="I199" s="170"/>
      <c r="L199" s="167"/>
      <c r="M199" s="171"/>
      <c r="T199" s="172"/>
      <c r="AT199" s="168" t="s">
        <v>247</v>
      </c>
      <c r="AU199" s="168" t="s">
        <v>83</v>
      </c>
      <c r="AV199" s="14" t="s">
        <v>81</v>
      </c>
      <c r="AW199" s="14" t="s">
        <v>30</v>
      </c>
      <c r="AX199" s="14" t="s">
        <v>73</v>
      </c>
      <c r="AY199" s="168" t="s">
        <v>236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2616</v>
      </c>
      <c r="H200" s="154">
        <v>47.31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5" customFormat="1" ht="11.25">
      <c r="B201" s="173"/>
      <c r="D201" s="147" t="s">
        <v>247</v>
      </c>
      <c r="E201" s="174" t="s">
        <v>1</v>
      </c>
      <c r="F201" s="175" t="s">
        <v>344</v>
      </c>
      <c r="H201" s="176">
        <v>203.31900000000002</v>
      </c>
      <c r="I201" s="177"/>
      <c r="L201" s="173"/>
      <c r="M201" s="178"/>
      <c r="T201" s="179"/>
      <c r="AT201" s="174" t="s">
        <v>247</v>
      </c>
      <c r="AU201" s="174" t="s">
        <v>83</v>
      </c>
      <c r="AV201" s="15" t="s">
        <v>258</v>
      </c>
      <c r="AW201" s="15" t="s">
        <v>30</v>
      </c>
      <c r="AX201" s="15" t="s">
        <v>81</v>
      </c>
      <c r="AY201" s="174" t="s">
        <v>236</v>
      </c>
    </row>
    <row r="202" spans="2:65" s="1" customFormat="1" ht="37.9" customHeight="1">
      <c r="B202" s="133"/>
      <c r="C202" s="134" t="s">
        <v>265</v>
      </c>
      <c r="D202" s="134" t="s">
        <v>239</v>
      </c>
      <c r="E202" s="135" t="s">
        <v>2052</v>
      </c>
      <c r="F202" s="136" t="s">
        <v>2053</v>
      </c>
      <c r="G202" s="137" t="s">
        <v>424</v>
      </c>
      <c r="H202" s="138">
        <v>5.976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295</v>
      </c>
    </row>
    <row r="203" spans="2:65" s="1" customFormat="1" ht="19.5">
      <c r="B203" s="33"/>
      <c r="D203" s="147" t="s">
        <v>246</v>
      </c>
      <c r="F203" s="148" t="s">
        <v>2053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4" customFormat="1" ht="11.25">
      <c r="B204" s="167"/>
      <c r="D204" s="147" t="s">
        <v>247</v>
      </c>
      <c r="E204" s="168" t="s">
        <v>1</v>
      </c>
      <c r="F204" s="169" t="s">
        <v>1983</v>
      </c>
      <c r="H204" s="168" t="s">
        <v>1</v>
      </c>
      <c r="I204" s="170"/>
      <c r="L204" s="167"/>
      <c r="M204" s="171"/>
      <c r="T204" s="172"/>
      <c r="AT204" s="168" t="s">
        <v>247</v>
      </c>
      <c r="AU204" s="168" t="s">
        <v>83</v>
      </c>
      <c r="AV204" s="14" t="s">
        <v>81</v>
      </c>
      <c r="AW204" s="14" t="s">
        <v>30</v>
      </c>
      <c r="AX204" s="14" t="s">
        <v>73</v>
      </c>
      <c r="AY204" s="168" t="s">
        <v>236</v>
      </c>
    </row>
    <row r="205" spans="2:65" s="14" customFormat="1" ht="22.5">
      <c r="B205" s="167"/>
      <c r="D205" s="147" t="s">
        <v>247</v>
      </c>
      <c r="E205" s="168" t="s">
        <v>1</v>
      </c>
      <c r="F205" s="169" t="s">
        <v>2617</v>
      </c>
      <c r="H205" s="168" t="s">
        <v>1</v>
      </c>
      <c r="I205" s="170"/>
      <c r="L205" s="167"/>
      <c r="M205" s="171"/>
      <c r="T205" s="172"/>
      <c r="AT205" s="168" t="s">
        <v>247</v>
      </c>
      <c r="AU205" s="168" t="s">
        <v>83</v>
      </c>
      <c r="AV205" s="14" t="s">
        <v>81</v>
      </c>
      <c r="AW205" s="14" t="s">
        <v>30</v>
      </c>
      <c r="AX205" s="14" t="s">
        <v>73</v>
      </c>
      <c r="AY205" s="168" t="s">
        <v>236</v>
      </c>
    </row>
    <row r="206" spans="2:65" s="12" customFormat="1" ht="11.25">
      <c r="B206" s="151"/>
      <c r="D206" s="147" t="s">
        <v>247</v>
      </c>
      <c r="E206" s="152" t="s">
        <v>1</v>
      </c>
      <c r="F206" s="153" t="s">
        <v>2618</v>
      </c>
      <c r="H206" s="154">
        <v>1.992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236</v>
      </c>
    </row>
    <row r="207" spans="2:65" s="14" customFormat="1" ht="22.5">
      <c r="B207" s="167"/>
      <c r="D207" s="147" t="s">
        <v>247</v>
      </c>
      <c r="E207" s="168" t="s">
        <v>1</v>
      </c>
      <c r="F207" s="169" t="s">
        <v>2619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2" customFormat="1" ht="11.25">
      <c r="B208" s="151"/>
      <c r="D208" s="147" t="s">
        <v>247</v>
      </c>
      <c r="E208" s="152" t="s">
        <v>1</v>
      </c>
      <c r="F208" s="153" t="s">
        <v>2618</v>
      </c>
      <c r="H208" s="154">
        <v>1.992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2620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2618</v>
      </c>
      <c r="H210" s="154">
        <v>1.992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 ht="11.25">
      <c r="B211" s="173"/>
      <c r="D211" s="147" t="s">
        <v>247</v>
      </c>
      <c r="E211" s="174" t="s">
        <v>1</v>
      </c>
      <c r="F211" s="175" t="s">
        <v>344</v>
      </c>
      <c r="H211" s="176">
        <v>5.976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" customFormat="1" ht="37.9" customHeight="1">
      <c r="B212" s="133"/>
      <c r="C212" s="134" t="s">
        <v>269</v>
      </c>
      <c r="D212" s="134" t="s">
        <v>239</v>
      </c>
      <c r="E212" s="135" t="s">
        <v>2055</v>
      </c>
      <c r="F212" s="136" t="s">
        <v>440</v>
      </c>
      <c r="G212" s="137" t="s">
        <v>424</v>
      </c>
      <c r="H212" s="138">
        <v>113.544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306</v>
      </c>
    </row>
    <row r="213" spans="2:65" s="1" customFormat="1" ht="29.25">
      <c r="B213" s="33"/>
      <c r="D213" s="147" t="s">
        <v>246</v>
      </c>
      <c r="F213" s="148" t="s">
        <v>440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4" customFormat="1" ht="11.25">
      <c r="B214" s="167"/>
      <c r="D214" s="147" t="s">
        <v>247</v>
      </c>
      <c r="E214" s="168" t="s">
        <v>1</v>
      </c>
      <c r="F214" s="169" t="s">
        <v>1983</v>
      </c>
      <c r="H214" s="168" t="s">
        <v>1</v>
      </c>
      <c r="I214" s="170"/>
      <c r="L214" s="167"/>
      <c r="M214" s="171"/>
      <c r="T214" s="172"/>
      <c r="AT214" s="168" t="s">
        <v>247</v>
      </c>
      <c r="AU214" s="168" t="s">
        <v>83</v>
      </c>
      <c r="AV214" s="14" t="s">
        <v>81</v>
      </c>
      <c r="AW214" s="14" t="s">
        <v>30</v>
      </c>
      <c r="AX214" s="14" t="s">
        <v>73</v>
      </c>
      <c r="AY214" s="168" t="s">
        <v>236</v>
      </c>
    </row>
    <row r="215" spans="2:65" s="14" customFormat="1" ht="11.25">
      <c r="B215" s="167"/>
      <c r="D215" s="147" t="s">
        <v>247</v>
      </c>
      <c r="E215" s="168" t="s">
        <v>1</v>
      </c>
      <c r="F215" s="169" t="s">
        <v>2621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4" customFormat="1" ht="22.5">
      <c r="B216" s="167"/>
      <c r="D216" s="147" t="s">
        <v>247</v>
      </c>
      <c r="E216" s="168" t="s">
        <v>1</v>
      </c>
      <c r="F216" s="169" t="s">
        <v>2617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2622</v>
      </c>
      <c r="H217" s="154">
        <v>37.847999999999999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4" customFormat="1" ht="22.5">
      <c r="B218" s="167"/>
      <c r="D218" s="147" t="s">
        <v>247</v>
      </c>
      <c r="E218" s="168" t="s">
        <v>1</v>
      </c>
      <c r="F218" s="169" t="s">
        <v>2619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2622</v>
      </c>
      <c r="H219" s="154">
        <v>37.847999999999999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4" customFormat="1" ht="22.5">
      <c r="B220" s="167"/>
      <c r="D220" s="147" t="s">
        <v>247</v>
      </c>
      <c r="E220" s="168" t="s">
        <v>1</v>
      </c>
      <c r="F220" s="169" t="s">
        <v>2620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2" customFormat="1" ht="11.25">
      <c r="B221" s="151"/>
      <c r="D221" s="147" t="s">
        <v>247</v>
      </c>
      <c r="E221" s="152" t="s">
        <v>1</v>
      </c>
      <c r="F221" s="153" t="s">
        <v>2622</v>
      </c>
      <c r="H221" s="154">
        <v>37.847999999999999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236</v>
      </c>
    </row>
    <row r="222" spans="2:65" s="15" customFormat="1" ht="11.25">
      <c r="B222" s="173"/>
      <c r="D222" s="147" t="s">
        <v>247</v>
      </c>
      <c r="E222" s="174" t="s">
        <v>1</v>
      </c>
      <c r="F222" s="175" t="s">
        <v>344</v>
      </c>
      <c r="H222" s="176">
        <v>113.544</v>
      </c>
      <c r="I222" s="177"/>
      <c r="L222" s="173"/>
      <c r="M222" s="178"/>
      <c r="T222" s="179"/>
      <c r="AT222" s="174" t="s">
        <v>247</v>
      </c>
      <c r="AU222" s="174" t="s">
        <v>83</v>
      </c>
      <c r="AV222" s="15" t="s">
        <v>258</v>
      </c>
      <c r="AW222" s="15" t="s">
        <v>30</v>
      </c>
      <c r="AX222" s="15" t="s">
        <v>81</v>
      </c>
      <c r="AY222" s="174" t="s">
        <v>236</v>
      </c>
    </row>
    <row r="223" spans="2:65" s="1" customFormat="1" ht="24.2" customHeight="1">
      <c r="B223" s="133"/>
      <c r="C223" s="134" t="s">
        <v>273</v>
      </c>
      <c r="D223" s="134" t="s">
        <v>239</v>
      </c>
      <c r="E223" s="135" t="s">
        <v>950</v>
      </c>
      <c r="F223" s="136" t="s">
        <v>953</v>
      </c>
      <c r="G223" s="137" t="s">
        <v>424</v>
      </c>
      <c r="H223" s="138">
        <v>5.976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316</v>
      </c>
    </row>
    <row r="224" spans="2:65" s="1" customFormat="1" ht="19.5">
      <c r="B224" s="33"/>
      <c r="D224" s="147" t="s">
        <v>246</v>
      </c>
      <c r="F224" s="148" t="s">
        <v>953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11.25">
      <c r="B225" s="167"/>
      <c r="D225" s="147" t="s">
        <v>247</v>
      </c>
      <c r="E225" s="168" t="s">
        <v>1</v>
      </c>
      <c r="F225" s="169" t="s">
        <v>1983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 ht="22.5">
      <c r="B226" s="167"/>
      <c r="D226" s="147" t="s">
        <v>247</v>
      </c>
      <c r="E226" s="168" t="s">
        <v>1</v>
      </c>
      <c r="F226" s="169" t="s">
        <v>2623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2618</v>
      </c>
      <c r="H227" s="154">
        <v>1.992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4" customFormat="1" ht="22.5">
      <c r="B228" s="167"/>
      <c r="D228" s="147" t="s">
        <v>247</v>
      </c>
      <c r="E228" s="168" t="s">
        <v>1</v>
      </c>
      <c r="F228" s="169" t="s">
        <v>2624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2618</v>
      </c>
      <c r="H229" s="154">
        <v>1.992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2625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 ht="11.25">
      <c r="B231" s="151"/>
      <c r="D231" s="147" t="s">
        <v>247</v>
      </c>
      <c r="E231" s="152" t="s">
        <v>1</v>
      </c>
      <c r="F231" s="153" t="s">
        <v>2618</v>
      </c>
      <c r="H231" s="154">
        <v>1.992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 ht="11.25">
      <c r="B232" s="173"/>
      <c r="D232" s="147" t="s">
        <v>247</v>
      </c>
      <c r="E232" s="174" t="s">
        <v>1</v>
      </c>
      <c r="F232" s="175" t="s">
        <v>344</v>
      </c>
      <c r="H232" s="176">
        <v>5.976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44.25" customHeight="1">
      <c r="B233" s="133"/>
      <c r="C233" s="134" t="s">
        <v>280</v>
      </c>
      <c r="D233" s="134" t="s">
        <v>239</v>
      </c>
      <c r="E233" s="135" t="s">
        <v>1368</v>
      </c>
      <c r="F233" s="136" t="s">
        <v>1371</v>
      </c>
      <c r="G233" s="137" t="s">
        <v>424</v>
      </c>
      <c r="H233" s="138">
        <v>5.976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328</v>
      </c>
    </row>
    <row r="234" spans="2:65" s="1" customFormat="1" ht="29.25">
      <c r="B234" s="33"/>
      <c r="D234" s="147" t="s">
        <v>246</v>
      </c>
      <c r="F234" s="148" t="s">
        <v>1371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 ht="11.25">
      <c r="B235" s="167"/>
      <c r="D235" s="147" t="s">
        <v>247</v>
      </c>
      <c r="E235" s="168" t="s">
        <v>1</v>
      </c>
      <c r="F235" s="169" t="s">
        <v>1983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4" customFormat="1" ht="22.5">
      <c r="B236" s="167"/>
      <c r="D236" s="147" t="s">
        <v>247</v>
      </c>
      <c r="E236" s="168" t="s">
        <v>1</v>
      </c>
      <c r="F236" s="169" t="s">
        <v>2617</v>
      </c>
      <c r="H236" s="168" t="s">
        <v>1</v>
      </c>
      <c r="I236" s="170"/>
      <c r="L236" s="167"/>
      <c r="M236" s="171"/>
      <c r="T236" s="172"/>
      <c r="AT236" s="168" t="s">
        <v>247</v>
      </c>
      <c r="AU236" s="168" t="s">
        <v>83</v>
      </c>
      <c r="AV236" s="14" t="s">
        <v>81</v>
      </c>
      <c r="AW236" s="14" t="s">
        <v>30</v>
      </c>
      <c r="AX236" s="14" t="s">
        <v>73</v>
      </c>
      <c r="AY236" s="168" t="s">
        <v>236</v>
      </c>
    </row>
    <row r="237" spans="2:65" s="12" customFormat="1" ht="11.25">
      <c r="B237" s="151"/>
      <c r="D237" s="147" t="s">
        <v>247</v>
      </c>
      <c r="E237" s="152" t="s">
        <v>1</v>
      </c>
      <c r="F237" s="153" t="s">
        <v>2618</v>
      </c>
      <c r="H237" s="154">
        <v>1.992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236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2619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2618</v>
      </c>
      <c r="H239" s="154">
        <v>1.992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4" customFormat="1" ht="22.5">
      <c r="B240" s="167"/>
      <c r="D240" s="147" t="s">
        <v>247</v>
      </c>
      <c r="E240" s="168" t="s">
        <v>1</v>
      </c>
      <c r="F240" s="169" t="s">
        <v>2620</v>
      </c>
      <c r="H240" s="168" t="s">
        <v>1</v>
      </c>
      <c r="I240" s="170"/>
      <c r="L240" s="167"/>
      <c r="M240" s="171"/>
      <c r="T240" s="172"/>
      <c r="AT240" s="168" t="s">
        <v>247</v>
      </c>
      <c r="AU240" s="168" t="s">
        <v>83</v>
      </c>
      <c r="AV240" s="14" t="s">
        <v>81</v>
      </c>
      <c r="AW240" s="14" t="s">
        <v>30</v>
      </c>
      <c r="AX240" s="14" t="s">
        <v>73</v>
      </c>
      <c r="AY240" s="168" t="s">
        <v>236</v>
      </c>
    </row>
    <row r="241" spans="2:65" s="12" customFormat="1" ht="11.25">
      <c r="B241" s="151"/>
      <c r="D241" s="147" t="s">
        <v>247</v>
      </c>
      <c r="E241" s="152" t="s">
        <v>1</v>
      </c>
      <c r="F241" s="153" t="s">
        <v>2618</v>
      </c>
      <c r="H241" s="154">
        <v>1.992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 ht="11.25">
      <c r="B242" s="173"/>
      <c r="D242" s="147" t="s">
        <v>247</v>
      </c>
      <c r="E242" s="174" t="s">
        <v>1</v>
      </c>
      <c r="F242" s="175" t="s">
        <v>344</v>
      </c>
      <c r="H242" s="176">
        <v>5.976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1" customFormat="1" ht="25.9" customHeight="1">
      <c r="B243" s="121"/>
      <c r="D243" s="122" t="s">
        <v>72</v>
      </c>
      <c r="E243" s="123" t="s">
        <v>2058</v>
      </c>
      <c r="F243" s="123" t="s">
        <v>2059</v>
      </c>
      <c r="I243" s="124"/>
      <c r="J243" s="125">
        <f>BK243</f>
        <v>0</v>
      </c>
      <c r="L243" s="121"/>
      <c r="M243" s="126"/>
      <c r="P243" s="127">
        <f>P244</f>
        <v>0</v>
      </c>
      <c r="R243" s="127">
        <f>R244</f>
        <v>0</v>
      </c>
      <c r="T243" s="128">
        <f>T244</f>
        <v>0</v>
      </c>
      <c r="AR243" s="122" t="s">
        <v>83</v>
      </c>
      <c r="AT243" s="129" t="s">
        <v>72</v>
      </c>
      <c r="AU243" s="129" t="s">
        <v>73</v>
      </c>
      <c r="AY243" s="122" t="s">
        <v>236</v>
      </c>
      <c r="BK243" s="130">
        <f>BK244</f>
        <v>0</v>
      </c>
    </row>
    <row r="244" spans="2:65" s="11" customFormat="1" ht="22.9" customHeight="1">
      <c r="B244" s="121"/>
      <c r="D244" s="122" t="s">
        <v>72</v>
      </c>
      <c r="E244" s="131" t="s">
        <v>2060</v>
      </c>
      <c r="F244" s="131" t="s">
        <v>2061</v>
      </c>
      <c r="I244" s="124"/>
      <c r="J244" s="132">
        <f>BK244</f>
        <v>0</v>
      </c>
      <c r="L244" s="121"/>
      <c r="M244" s="126"/>
      <c r="P244" s="127">
        <f>SUM(P245:P294)</f>
        <v>0</v>
      </c>
      <c r="R244" s="127">
        <f>SUM(R245:R294)</f>
        <v>0</v>
      </c>
      <c r="T244" s="128">
        <f>SUM(T245:T294)</f>
        <v>0</v>
      </c>
      <c r="AR244" s="122" t="s">
        <v>83</v>
      </c>
      <c r="AT244" s="129" t="s">
        <v>72</v>
      </c>
      <c r="AU244" s="129" t="s">
        <v>81</v>
      </c>
      <c r="AY244" s="122" t="s">
        <v>236</v>
      </c>
      <c r="BK244" s="130">
        <f>SUM(BK245:BK294)</f>
        <v>0</v>
      </c>
    </row>
    <row r="245" spans="2:65" s="1" customFormat="1" ht="24.2" customHeight="1">
      <c r="B245" s="133"/>
      <c r="C245" s="134" t="s">
        <v>286</v>
      </c>
      <c r="D245" s="134" t="s">
        <v>239</v>
      </c>
      <c r="E245" s="135" t="s">
        <v>2062</v>
      </c>
      <c r="F245" s="136" t="s">
        <v>2063</v>
      </c>
      <c r="G245" s="137" t="s">
        <v>340</v>
      </c>
      <c r="H245" s="138">
        <v>22</v>
      </c>
      <c r="I245" s="139"/>
      <c r="J245" s="140">
        <f>ROUND(I245*H245,2)</f>
        <v>0</v>
      </c>
      <c r="K245" s="136" t="s">
        <v>243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316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316</v>
      </c>
      <c r="BM245" s="145" t="s">
        <v>345</v>
      </c>
    </row>
    <row r="246" spans="2:65" s="1" customFormat="1" ht="19.5">
      <c r="B246" s="33"/>
      <c r="D246" s="147" t="s">
        <v>246</v>
      </c>
      <c r="F246" s="148" t="s">
        <v>2063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4" customFormat="1" ht="11.25">
      <c r="B247" s="167"/>
      <c r="D247" s="147" t="s">
        <v>247</v>
      </c>
      <c r="E247" s="168" t="s">
        <v>1</v>
      </c>
      <c r="F247" s="169" t="s">
        <v>1999</v>
      </c>
      <c r="H247" s="168" t="s">
        <v>1</v>
      </c>
      <c r="I247" s="170"/>
      <c r="L247" s="167"/>
      <c r="M247" s="171"/>
      <c r="T247" s="172"/>
      <c r="AT247" s="168" t="s">
        <v>247</v>
      </c>
      <c r="AU247" s="168" t="s">
        <v>83</v>
      </c>
      <c r="AV247" s="14" t="s">
        <v>81</v>
      </c>
      <c r="AW247" s="14" t="s">
        <v>30</v>
      </c>
      <c r="AX247" s="14" t="s">
        <v>73</v>
      </c>
      <c r="AY247" s="168" t="s">
        <v>236</v>
      </c>
    </row>
    <row r="248" spans="2:65" s="14" customFormat="1" ht="22.5">
      <c r="B248" s="167"/>
      <c r="D248" s="147" t="s">
        <v>247</v>
      </c>
      <c r="E248" s="168" t="s">
        <v>1</v>
      </c>
      <c r="F248" s="169" t="s">
        <v>2064</v>
      </c>
      <c r="H248" s="168" t="s">
        <v>1</v>
      </c>
      <c r="I248" s="170"/>
      <c r="L248" s="167"/>
      <c r="M248" s="171"/>
      <c r="T248" s="172"/>
      <c r="AT248" s="168" t="s">
        <v>247</v>
      </c>
      <c r="AU248" s="168" t="s">
        <v>83</v>
      </c>
      <c r="AV248" s="14" t="s">
        <v>81</v>
      </c>
      <c r="AW248" s="14" t="s">
        <v>30</v>
      </c>
      <c r="AX248" s="14" t="s">
        <v>73</v>
      </c>
      <c r="AY248" s="168" t="s">
        <v>236</v>
      </c>
    </row>
    <row r="249" spans="2:65" s="12" customFormat="1" ht="11.25">
      <c r="B249" s="151"/>
      <c r="D249" s="147" t="s">
        <v>247</v>
      </c>
      <c r="E249" s="152" t="s">
        <v>1</v>
      </c>
      <c r="F249" s="153" t="s">
        <v>2626</v>
      </c>
      <c r="H249" s="154">
        <v>4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4" customFormat="1" ht="22.5">
      <c r="B250" s="167"/>
      <c r="D250" s="147" t="s">
        <v>247</v>
      </c>
      <c r="E250" s="168" t="s">
        <v>1</v>
      </c>
      <c r="F250" s="169" t="s">
        <v>2070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 ht="11.25">
      <c r="B251" s="151"/>
      <c r="D251" s="147" t="s">
        <v>247</v>
      </c>
      <c r="E251" s="152" t="s">
        <v>1</v>
      </c>
      <c r="F251" s="153" t="s">
        <v>2627</v>
      </c>
      <c r="H251" s="154">
        <v>18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 ht="11.25">
      <c r="B252" s="173"/>
      <c r="D252" s="147" t="s">
        <v>247</v>
      </c>
      <c r="E252" s="174" t="s">
        <v>1</v>
      </c>
      <c r="F252" s="175" t="s">
        <v>344</v>
      </c>
      <c r="H252" s="176">
        <v>22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24.2" customHeight="1">
      <c r="B253" s="133"/>
      <c r="C253" s="180" t="s">
        <v>291</v>
      </c>
      <c r="D253" s="180" t="s">
        <v>333</v>
      </c>
      <c r="E253" s="181" t="s">
        <v>2068</v>
      </c>
      <c r="F253" s="182" t="s">
        <v>2069</v>
      </c>
      <c r="G253" s="183" t="s">
        <v>340</v>
      </c>
      <c r="H253" s="184">
        <v>22</v>
      </c>
      <c r="I253" s="185"/>
      <c r="J253" s="186">
        <f>ROUND(I253*H253,2)</f>
        <v>0</v>
      </c>
      <c r="K253" s="182" t="s">
        <v>243</v>
      </c>
      <c r="L253" s="187"/>
      <c r="M253" s="188" t="s">
        <v>1</v>
      </c>
      <c r="N253" s="189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643</v>
      </c>
      <c r="AT253" s="145" t="s">
        <v>333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316</v>
      </c>
      <c r="BM253" s="145" t="s">
        <v>583</v>
      </c>
    </row>
    <row r="254" spans="2:65" s="1" customFormat="1" ht="19.5">
      <c r="B254" s="33"/>
      <c r="D254" s="147" t="s">
        <v>246</v>
      </c>
      <c r="F254" s="148" t="s">
        <v>2069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 ht="11.25">
      <c r="B255" s="167"/>
      <c r="D255" s="147" t="s">
        <v>247</v>
      </c>
      <c r="E255" s="168" t="s">
        <v>1</v>
      </c>
      <c r="F255" s="169" t="s">
        <v>1999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4" customFormat="1" ht="11.25">
      <c r="B256" s="167"/>
      <c r="D256" s="147" t="s">
        <v>247</v>
      </c>
      <c r="E256" s="168" t="s">
        <v>1</v>
      </c>
      <c r="F256" s="169" t="s">
        <v>2628</v>
      </c>
      <c r="H256" s="168" t="s">
        <v>1</v>
      </c>
      <c r="I256" s="170"/>
      <c r="L256" s="167"/>
      <c r="M256" s="171"/>
      <c r="T256" s="172"/>
      <c r="AT256" s="168" t="s">
        <v>247</v>
      </c>
      <c r="AU256" s="168" t="s">
        <v>83</v>
      </c>
      <c r="AV256" s="14" t="s">
        <v>81</v>
      </c>
      <c r="AW256" s="14" t="s">
        <v>30</v>
      </c>
      <c r="AX256" s="14" t="s">
        <v>73</v>
      </c>
      <c r="AY256" s="168" t="s">
        <v>236</v>
      </c>
    </row>
    <row r="257" spans="2:65" s="12" customFormat="1" ht="11.25">
      <c r="B257" s="151"/>
      <c r="D257" s="147" t="s">
        <v>247</v>
      </c>
      <c r="E257" s="152" t="s">
        <v>1</v>
      </c>
      <c r="F257" s="153" t="s">
        <v>583</v>
      </c>
      <c r="H257" s="154">
        <v>22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5" customFormat="1" ht="11.25">
      <c r="B258" s="173"/>
      <c r="D258" s="147" t="s">
        <v>247</v>
      </c>
      <c r="E258" s="174" t="s">
        <v>1</v>
      </c>
      <c r="F258" s="175" t="s">
        <v>344</v>
      </c>
      <c r="H258" s="176">
        <v>22</v>
      </c>
      <c r="I258" s="177"/>
      <c r="L258" s="173"/>
      <c r="M258" s="178"/>
      <c r="T258" s="179"/>
      <c r="AT258" s="174" t="s">
        <v>247</v>
      </c>
      <c r="AU258" s="174" t="s">
        <v>83</v>
      </c>
      <c r="AV258" s="15" t="s">
        <v>258</v>
      </c>
      <c r="AW258" s="15" t="s">
        <v>30</v>
      </c>
      <c r="AX258" s="15" t="s">
        <v>81</v>
      </c>
      <c r="AY258" s="174" t="s">
        <v>236</v>
      </c>
    </row>
    <row r="259" spans="2:65" s="1" customFormat="1" ht="37.9" customHeight="1">
      <c r="B259" s="133"/>
      <c r="C259" s="134" t="s">
        <v>295</v>
      </c>
      <c r="D259" s="134" t="s">
        <v>239</v>
      </c>
      <c r="E259" s="135" t="s">
        <v>2629</v>
      </c>
      <c r="F259" s="136" t="s">
        <v>2630</v>
      </c>
      <c r="G259" s="137" t="s">
        <v>340</v>
      </c>
      <c r="H259" s="138">
        <v>18</v>
      </c>
      <c r="I259" s="139"/>
      <c r="J259" s="140">
        <f>ROUND(I259*H259,2)</f>
        <v>0</v>
      </c>
      <c r="K259" s="136" t="s">
        <v>243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316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316</v>
      </c>
      <c r="BM259" s="145" t="s">
        <v>591</v>
      </c>
    </row>
    <row r="260" spans="2:65" s="1" customFormat="1" ht="19.5">
      <c r="B260" s="33"/>
      <c r="D260" s="147" t="s">
        <v>246</v>
      </c>
      <c r="F260" s="148" t="s">
        <v>2630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4" customFormat="1" ht="11.25">
      <c r="B261" s="167"/>
      <c r="D261" s="147" t="s">
        <v>247</v>
      </c>
      <c r="E261" s="168" t="s">
        <v>1</v>
      </c>
      <c r="F261" s="169" t="s">
        <v>1999</v>
      </c>
      <c r="H261" s="168" t="s">
        <v>1</v>
      </c>
      <c r="I261" s="170"/>
      <c r="L261" s="167"/>
      <c r="M261" s="171"/>
      <c r="T261" s="172"/>
      <c r="AT261" s="168" t="s">
        <v>247</v>
      </c>
      <c r="AU261" s="168" t="s">
        <v>83</v>
      </c>
      <c r="AV261" s="14" t="s">
        <v>81</v>
      </c>
      <c r="AW261" s="14" t="s">
        <v>30</v>
      </c>
      <c r="AX261" s="14" t="s">
        <v>73</v>
      </c>
      <c r="AY261" s="168" t="s">
        <v>236</v>
      </c>
    </row>
    <row r="262" spans="2:65" s="14" customFormat="1" ht="22.5">
      <c r="B262" s="167"/>
      <c r="D262" s="147" t="s">
        <v>247</v>
      </c>
      <c r="E262" s="168" t="s">
        <v>1</v>
      </c>
      <c r="F262" s="169" t="s">
        <v>2631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 ht="11.25">
      <c r="B263" s="151"/>
      <c r="D263" s="147" t="s">
        <v>247</v>
      </c>
      <c r="E263" s="152" t="s">
        <v>1</v>
      </c>
      <c r="F263" s="153" t="s">
        <v>295</v>
      </c>
      <c r="H263" s="154">
        <v>12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4" customFormat="1" ht="22.5">
      <c r="B264" s="167"/>
      <c r="D264" s="147" t="s">
        <v>247</v>
      </c>
      <c r="E264" s="168" t="s">
        <v>1</v>
      </c>
      <c r="F264" s="169" t="s">
        <v>2632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265</v>
      </c>
      <c r="H265" s="154">
        <v>6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5" customFormat="1" ht="11.25">
      <c r="B266" s="173"/>
      <c r="D266" s="147" t="s">
        <v>247</v>
      </c>
      <c r="E266" s="174" t="s">
        <v>1</v>
      </c>
      <c r="F266" s="175" t="s">
        <v>344</v>
      </c>
      <c r="H266" s="176">
        <v>18</v>
      </c>
      <c r="I266" s="177"/>
      <c r="L266" s="173"/>
      <c r="M266" s="178"/>
      <c r="T266" s="179"/>
      <c r="AT266" s="174" t="s">
        <v>247</v>
      </c>
      <c r="AU266" s="174" t="s">
        <v>83</v>
      </c>
      <c r="AV266" s="15" t="s">
        <v>258</v>
      </c>
      <c r="AW266" s="15" t="s">
        <v>30</v>
      </c>
      <c r="AX266" s="15" t="s">
        <v>81</v>
      </c>
      <c r="AY266" s="174" t="s">
        <v>236</v>
      </c>
    </row>
    <row r="267" spans="2:65" s="1" customFormat="1" ht="16.5" customHeight="1">
      <c r="B267" s="133"/>
      <c r="C267" s="180" t="s">
        <v>300</v>
      </c>
      <c r="D267" s="180" t="s">
        <v>333</v>
      </c>
      <c r="E267" s="181" t="s">
        <v>2633</v>
      </c>
      <c r="F267" s="182" t="s">
        <v>2634</v>
      </c>
      <c r="G267" s="183" t="s">
        <v>340</v>
      </c>
      <c r="H267" s="184">
        <v>18</v>
      </c>
      <c r="I267" s="185"/>
      <c r="J267" s="186">
        <f>ROUND(I267*H267,2)</f>
        <v>0</v>
      </c>
      <c r="K267" s="182" t="s">
        <v>243</v>
      </c>
      <c r="L267" s="187"/>
      <c r="M267" s="188" t="s">
        <v>1</v>
      </c>
      <c r="N267" s="189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643</v>
      </c>
      <c r="AT267" s="145" t="s">
        <v>333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316</v>
      </c>
      <c r="BM267" s="145" t="s">
        <v>607</v>
      </c>
    </row>
    <row r="268" spans="2:65" s="1" customFormat="1" ht="11.25">
      <c r="B268" s="33"/>
      <c r="D268" s="147" t="s">
        <v>246</v>
      </c>
      <c r="F268" s="148" t="s">
        <v>2634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4" customFormat="1" ht="11.25">
      <c r="B269" s="167"/>
      <c r="D269" s="147" t="s">
        <v>247</v>
      </c>
      <c r="E269" s="168" t="s">
        <v>1</v>
      </c>
      <c r="F269" s="169" t="s">
        <v>1999</v>
      </c>
      <c r="H269" s="168" t="s">
        <v>1</v>
      </c>
      <c r="I269" s="170"/>
      <c r="L269" s="167"/>
      <c r="M269" s="171"/>
      <c r="T269" s="172"/>
      <c r="AT269" s="168" t="s">
        <v>247</v>
      </c>
      <c r="AU269" s="168" t="s">
        <v>83</v>
      </c>
      <c r="AV269" s="14" t="s">
        <v>81</v>
      </c>
      <c r="AW269" s="14" t="s">
        <v>30</v>
      </c>
      <c r="AX269" s="14" t="s">
        <v>73</v>
      </c>
      <c r="AY269" s="168" t="s">
        <v>236</v>
      </c>
    </row>
    <row r="270" spans="2:65" s="14" customFormat="1" ht="22.5">
      <c r="B270" s="167"/>
      <c r="D270" s="147" t="s">
        <v>247</v>
      </c>
      <c r="E270" s="168" t="s">
        <v>1</v>
      </c>
      <c r="F270" s="169" t="s">
        <v>2631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 ht="11.25">
      <c r="B271" s="151"/>
      <c r="D271" s="147" t="s">
        <v>247</v>
      </c>
      <c r="E271" s="152" t="s">
        <v>1</v>
      </c>
      <c r="F271" s="153" t="s">
        <v>295</v>
      </c>
      <c r="H271" s="154">
        <v>12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4" customFormat="1" ht="22.5">
      <c r="B272" s="167"/>
      <c r="D272" s="147" t="s">
        <v>247</v>
      </c>
      <c r="E272" s="168" t="s">
        <v>1</v>
      </c>
      <c r="F272" s="169" t="s">
        <v>2632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2" customFormat="1" ht="11.25">
      <c r="B273" s="151"/>
      <c r="D273" s="147" t="s">
        <v>247</v>
      </c>
      <c r="E273" s="152" t="s">
        <v>1</v>
      </c>
      <c r="F273" s="153" t="s">
        <v>265</v>
      </c>
      <c r="H273" s="154">
        <v>6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5" customFormat="1" ht="11.25">
      <c r="B274" s="173"/>
      <c r="D274" s="147" t="s">
        <v>247</v>
      </c>
      <c r="E274" s="174" t="s">
        <v>1</v>
      </c>
      <c r="F274" s="175" t="s">
        <v>344</v>
      </c>
      <c r="H274" s="176">
        <v>18</v>
      </c>
      <c r="I274" s="177"/>
      <c r="L274" s="173"/>
      <c r="M274" s="178"/>
      <c r="T274" s="179"/>
      <c r="AT274" s="174" t="s">
        <v>247</v>
      </c>
      <c r="AU274" s="174" t="s">
        <v>83</v>
      </c>
      <c r="AV274" s="15" t="s">
        <v>258</v>
      </c>
      <c r="AW274" s="15" t="s">
        <v>30</v>
      </c>
      <c r="AX274" s="15" t="s">
        <v>81</v>
      </c>
      <c r="AY274" s="174" t="s">
        <v>236</v>
      </c>
    </row>
    <row r="275" spans="2:65" s="1" customFormat="1" ht="21.75" customHeight="1">
      <c r="B275" s="133"/>
      <c r="C275" s="180" t="s">
        <v>306</v>
      </c>
      <c r="D275" s="180" t="s">
        <v>333</v>
      </c>
      <c r="E275" s="181" t="s">
        <v>2635</v>
      </c>
      <c r="F275" s="182" t="s">
        <v>2636</v>
      </c>
      <c r="G275" s="183" t="s">
        <v>340</v>
      </c>
      <c r="H275" s="184">
        <v>42</v>
      </c>
      <c r="I275" s="185"/>
      <c r="J275" s="186">
        <f>ROUND(I275*H275,2)</f>
        <v>0</v>
      </c>
      <c r="K275" s="182" t="s">
        <v>243</v>
      </c>
      <c r="L275" s="187"/>
      <c r="M275" s="188" t="s">
        <v>1</v>
      </c>
      <c r="N275" s="189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643</v>
      </c>
      <c r="AT275" s="145" t="s">
        <v>333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316</v>
      </c>
      <c r="BM275" s="145" t="s">
        <v>617</v>
      </c>
    </row>
    <row r="276" spans="2:65" s="1" customFormat="1" ht="11.25">
      <c r="B276" s="33"/>
      <c r="D276" s="147" t="s">
        <v>246</v>
      </c>
      <c r="F276" s="148" t="s">
        <v>2636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4" customFormat="1" ht="11.25">
      <c r="B277" s="167"/>
      <c r="D277" s="147" t="s">
        <v>247</v>
      </c>
      <c r="E277" s="168" t="s">
        <v>1</v>
      </c>
      <c r="F277" s="169" t="s">
        <v>1999</v>
      </c>
      <c r="H277" s="168" t="s">
        <v>1</v>
      </c>
      <c r="I277" s="170"/>
      <c r="L277" s="167"/>
      <c r="M277" s="171"/>
      <c r="T277" s="172"/>
      <c r="AT277" s="168" t="s">
        <v>247</v>
      </c>
      <c r="AU277" s="168" t="s">
        <v>83</v>
      </c>
      <c r="AV277" s="14" t="s">
        <v>81</v>
      </c>
      <c r="AW277" s="14" t="s">
        <v>30</v>
      </c>
      <c r="AX277" s="14" t="s">
        <v>73</v>
      </c>
      <c r="AY277" s="168" t="s">
        <v>236</v>
      </c>
    </row>
    <row r="278" spans="2:65" s="14" customFormat="1" ht="22.5">
      <c r="B278" s="167"/>
      <c r="D278" s="147" t="s">
        <v>247</v>
      </c>
      <c r="E278" s="168" t="s">
        <v>1</v>
      </c>
      <c r="F278" s="169" t="s">
        <v>2637</v>
      </c>
      <c r="H278" s="168" t="s">
        <v>1</v>
      </c>
      <c r="I278" s="170"/>
      <c r="L278" s="167"/>
      <c r="M278" s="171"/>
      <c r="T278" s="172"/>
      <c r="AT278" s="168" t="s">
        <v>247</v>
      </c>
      <c r="AU278" s="168" t="s">
        <v>83</v>
      </c>
      <c r="AV278" s="14" t="s">
        <v>81</v>
      </c>
      <c r="AW278" s="14" t="s">
        <v>30</v>
      </c>
      <c r="AX278" s="14" t="s">
        <v>73</v>
      </c>
      <c r="AY278" s="168" t="s">
        <v>236</v>
      </c>
    </row>
    <row r="279" spans="2:65" s="12" customFormat="1" ht="11.25">
      <c r="B279" s="151"/>
      <c r="D279" s="147" t="s">
        <v>247</v>
      </c>
      <c r="E279" s="152" t="s">
        <v>1</v>
      </c>
      <c r="F279" s="153" t="s">
        <v>295</v>
      </c>
      <c r="H279" s="154">
        <v>12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4" customFormat="1" ht="22.5">
      <c r="B280" s="167"/>
      <c r="D280" s="147" t="s">
        <v>247</v>
      </c>
      <c r="E280" s="168" t="s">
        <v>1</v>
      </c>
      <c r="F280" s="169" t="s">
        <v>2638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265</v>
      </c>
      <c r="H281" s="154">
        <v>6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4" customFormat="1" ht="22.5">
      <c r="B282" s="167"/>
      <c r="D282" s="147" t="s">
        <v>247</v>
      </c>
      <c r="E282" s="168" t="s">
        <v>1</v>
      </c>
      <c r="F282" s="169" t="s">
        <v>2639</v>
      </c>
      <c r="H282" s="168" t="s">
        <v>1</v>
      </c>
      <c r="I282" s="170"/>
      <c r="L282" s="167"/>
      <c r="M282" s="171"/>
      <c r="T282" s="172"/>
      <c r="AT282" s="168" t="s">
        <v>247</v>
      </c>
      <c r="AU282" s="168" t="s">
        <v>83</v>
      </c>
      <c r="AV282" s="14" t="s">
        <v>81</v>
      </c>
      <c r="AW282" s="14" t="s">
        <v>30</v>
      </c>
      <c r="AX282" s="14" t="s">
        <v>73</v>
      </c>
      <c r="AY282" s="168" t="s">
        <v>236</v>
      </c>
    </row>
    <row r="283" spans="2:65" s="12" customFormat="1" ht="11.25">
      <c r="B283" s="151"/>
      <c r="D283" s="147" t="s">
        <v>247</v>
      </c>
      <c r="E283" s="152" t="s">
        <v>1</v>
      </c>
      <c r="F283" s="153" t="s">
        <v>295</v>
      </c>
      <c r="H283" s="154">
        <v>12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4" customFormat="1" ht="22.5">
      <c r="B284" s="167"/>
      <c r="D284" s="147" t="s">
        <v>247</v>
      </c>
      <c r="E284" s="168" t="s">
        <v>1</v>
      </c>
      <c r="F284" s="169" t="s">
        <v>2640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 ht="11.25">
      <c r="B285" s="151"/>
      <c r="D285" s="147" t="s">
        <v>247</v>
      </c>
      <c r="E285" s="152" t="s">
        <v>1</v>
      </c>
      <c r="F285" s="153" t="s">
        <v>295</v>
      </c>
      <c r="H285" s="154">
        <v>12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 ht="11.25">
      <c r="B286" s="173"/>
      <c r="D286" s="147" t="s">
        <v>247</v>
      </c>
      <c r="E286" s="174" t="s">
        <v>1</v>
      </c>
      <c r="F286" s="175" t="s">
        <v>344</v>
      </c>
      <c r="H286" s="176">
        <v>42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" customFormat="1" ht="24.2" customHeight="1">
      <c r="B287" s="133"/>
      <c r="C287" s="134" t="s">
        <v>8</v>
      </c>
      <c r="D287" s="134" t="s">
        <v>239</v>
      </c>
      <c r="E287" s="135" t="s">
        <v>2641</v>
      </c>
      <c r="F287" s="136" t="s">
        <v>2642</v>
      </c>
      <c r="G287" s="137" t="s">
        <v>340</v>
      </c>
      <c r="H287" s="138">
        <v>24</v>
      </c>
      <c r="I287" s="139"/>
      <c r="J287" s="140">
        <f>ROUND(I287*H287,2)</f>
        <v>0</v>
      </c>
      <c r="K287" s="136" t="s">
        <v>243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316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316</v>
      </c>
      <c r="BM287" s="145" t="s">
        <v>630</v>
      </c>
    </row>
    <row r="288" spans="2:65" s="1" customFormat="1" ht="19.5">
      <c r="B288" s="33"/>
      <c r="D288" s="147" t="s">
        <v>246</v>
      </c>
      <c r="F288" s="148" t="s">
        <v>2642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4" customFormat="1" ht="11.25">
      <c r="B289" s="167"/>
      <c r="D289" s="147" t="s">
        <v>247</v>
      </c>
      <c r="E289" s="168" t="s">
        <v>1</v>
      </c>
      <c r="F289" s="169" t="s">
        <v>1999</v>
      </c>
      <c r="H289" s="168" t="s">
        <v>1</v>
      </c>
      <c r="I289" s="170"/>
      <c r="L289" s="167"/>
      <c r="M289" s="171"/>
      <c r="T289" s="172"/>
      <c r="AT289" s="168" t="s">
        <v>247</v>
      </c>
      <c r="AU289" s="168" t="s">
        <v>83</v>
      </c>
      <c r="AV289" s="14" t="s">
        <v>81</v>
      </c>
      <c r="AW289" s="14" t="s">
        <v>30</v>
      </c>
      <c r="AX289" s="14" t="s">
        <v>73</v>
      </c>
      <c r="AY289" s="168" t="s">
        <v>236</v>
      </c>
    </row>
    <row r="290" spans="2:65" s="14" customFormat="1" ht="22.5">
      <c r="B290" s="167"/>
      <c r="D290" s="147" t="s">
        <v>247</v>
      </c>
      <c r="E290" s="168" t="s">
        <v>1</v>
      </c>
      <c r="F290" s="169" t="s">
        <v>2639</v>
      </c>
      <c r="H290" s="168" t="s">
        <v>1</v>
      </c>
      <c r="I290" s="170"/>
      <c r="L290" s="167"/>
      <c r="M290" s="171"/>
      <c r="T290" s="172"/>
      <c r="AT290" s="168" t="s">
        <v>247</v>
      </c>
      <c r="AU290" s="168" t="s">
        <v>83</v>
      </c>
      <c r="AV290" s="14" t="s">
        <v>81</v>
      </c>
      <c r="AW290" s="14" t="s">
        <v>30</v>
      </c>
      <c r="AX290" s="14" t="s">
        <v>73</v>
      </c>
      <c r="AY290" s="168" t="s">
        <v>236</v>
      </c>
    </row>
    <row r="291" spans="2:65" s="12" customFormat="1" ht="11.25">
      <c r="B291" s="151"/>
      <c r="D291" s="147" t="s">
        <v>247</v>
      </c>
      <c r="E291" s="152" t="s">
        <v>1</v>
      </c>
      <c r="F291" s="153" t="s">
        <v>295</v>
      </c>
      <c r="H291" s="154">
        <v>12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4" customFormat="1" ht="22.5">
      <c r="B292" s="167"/>
      <c r="D292" s="147" t="s">
        <v>247</v>
      </c>
      <c r="E292" s="168" t="s">
        <v>1</v>
      </c>
      <c r="F292" s="169" t="s">
        <v>2640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 ht="11.25">
      <c r="B293" s="151"/>
      <c r="D293" s="147" t="s">
        <v>247</v>
      </c>
      <c r="E293" s="152" t="s">
        <v>1</v>
      </c>
      <c r="F293" s="153" t="s">
        <v>295</v>
      </c>
      <c r="H293" s="154">
        <v>12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5" customFormat="1" ht="11.25">
      <c r="B294" s="173"/>
      <c r="D294" s="147" t="s">
        <v>247</v>
      </c>
      <c r="E294" s="174" t="s">
        <v>1</v>
      </c>
      <c r="F294" s="175" t="s">
        <v>344</v>
      </c>
      <c r="H294" s="176">
        <v>24</v>
      </c>
      <c r="I294" s="177"/>
      <c r="L294" s="173"/>
      <c r="M294" s="178"/>
      <c r="T294" s="179"/>
      <c r="AT294" s="174" t="s">
        <v>247</v>
      </c>
      <c r="AU294" s="174" t="s">
        <v>83</v>
      </c>
      <c r="AV294" s="15" t="s">
        <v>258</v>
      </c>
      <c r="AW294" s="15" t="s">
        <v>30</v>
      </c>
      <c r="AX294" s="15" t="s">
        <v>81</v>
      </c>
      <c r="AY294" s="174" t="s">
        <v>236</v>
      </c>
    </row>
    <row r="295" spans="2:65" s="11" customFormat="1" ht="25.9" customHeight="1">
      <c r="B295" s="121"/>
      <c r="D295" s="122" t="s">
        <v>72</v>
      </c>
      <c r="E295" s="123" t="s">
        <v>333</v>
      </c>
      <c r="F295" s="123" t="s">
        <v>334</v>
      </c>
      <c r="I295" s="124"/>
      <c r="J295" s="125">
        <f>BK295</f>
        <v>0</v>
      </c>
      <c r="L295" s="121"/>
      <c r="M295" s="126"/>
      <c r="P295" s="127">
        <f>P296+P432+P825</f>
        <v>0</v>
      </c>
      <c r="R295" s="127">
        <f>R296+R432+R825</f>
        <v>0</v>
      </c>
      <c r="T295" s="128">
        <f>T296+T432+T825</f>
        <v>0</v>
      </c>
      <c r="AR295" s="122" t="s">
        <v>253</v>
      </c>
      <c r="AT295" s="129" t="s">
        <v>72</v>
      </c>
      <c r="AU295" s="129" t="s">
        <v>73</v>
      </c>
      <c r="AY295" s="122" t="s">
        <v>236</v>
      </c>
      <c r="BK295" s="130">
        <f>BK296+BK432+BK825</f>
        <v>0</v>
      </c>
    </row>
    <row r="296" spans="2:65" s="11" customFormat="1" ht="22.9" customHeight="1">
      <c r="B296" s="121"/>
      <c r="D296" s="122" t="s">
        <v>72</v>
      </c>
      <c r="E296" s="131" t="s">
        <v>1986</v>
      </c>
      <c r="F296" s="131" t="s">
        <v>1987</v>
      </c>
      <c r="I296" s="124"/>
      <c r="J296" s="132">
        <f>BK296</f>
        <v>0</v>
      </c>
      <c r="L296" s="121"/>
      <c r="M296" s="126"/>
      <c r="P296" s="127">
        <f>SUM(P297:P431)</f>
        <v>0</v>
      </c>
      <c r="R296" s="127">
        <f>SUM(R297:R431)</f>
        <v>0</v>
      </c>
      <c r="T296" s="128">
        <f>SUM(T297:T431)</f>
        <v>0</v>
      </c>
      <c r="AR296" s="122" t="s">
        <v>253</v>
      </c>
      <c r="AT296" s="129" t="s">
        <v>72</v>
      </c>
      <c r="AU296" s="129" t="s">
        <v>81</v>
      </c>
      <c r="AY296" s="122" t="s">
        <v>236</v>
      </c>
      <c r="BK296" s="130">
        <f>SUM(BK297:BK431)</f>
        <v>0</v>
      </c>
    </row>
    <row r="297" spans="2:65" s="1" customFormat="1" ht="33" customHeight="1">
      <c r="B297" s="133"/>
      <c r="C297" s="134" t="s">
        <v>316</v>
      </c>
      <c r="D297" s="134" t="s">
        <v>239</v>
      </c>
      <c r="E297" s="135" t="s">
        <v>2643</v>
      </c>
      <c r="F297" s="136" t="s">
        <v>2644</v>
      </c>
      <c r="G297" s="137" t="s">
        <v>340</v>
      </c>
      <c r="H297" s="138">
        <v>4</v>
      </c>
      <c r="I297" s="139"/>
      <c r="J297" s="140">
        <f>ROUND(I297*H297,2)</f>
        <v>0</v>
      </c>
      <c r="K297" s="136" t="s">
        <v>243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341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643</v>
      </c>
    </row>
    <row r="298" spans="2:65" s="1" customFormat="1" ht="19.5">
      <c r="B298" s="33"/>
      <c r="D298" s="147" t="s">
        <v>246</v>
      </c>
      <c r="F298" s="148" t="s">
        <v>2644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4" customFormat="1" ht="11.25">
      <c r="B299" s="167"/>
      <c r="D299" s="147" t="s">
        <v>247</v>
      </c>
      <c r="E299" s="168" t="s">
        <v>1</v>
      </c>
      <c r="F299" s="169" t="s">
        <v>1999</v>
      </c>
      <c r="H299" s="168" t="s">
        <v>1</v>
      </c>
      <c r="I299" s="170"/>
      <c r="L299" s="167"/>
      <c r="M299" s="171"/>
      <c r="T299" s="172"/>
      <c r="AT299" s="168" t="s">
        <v>247</v>
      </c>
      <c r="AU299" s="168" t="s">
        <v>83</v>
      </c>
      <c r="AV299" s="14" t="s">
        <v>81</v>
      </c>
      <c r="AW299" s="14" t="s">
        <v>30</v>
      </c>
      <c r="AX299" s="14" t="s">
        <v>73</v>
      </c>
      <c r="AY299" s="168" t="s">
        <v>236</v>
      </c>
    </row>
    <row r="300" spans="2:65" s="14" customFormat="1" ht="11.25">
      <c r="B300" s="167"/>
      <c r="D300" s="147" t="s">
        <v>247</v>
      </c>
      <c r="E300" s="168" t="s">
        <v>1</v>
      </c>
      <c r="F300" s="169" t="s">
        <v>2645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4" customFormat="1" ht="11.25">
      <c r="B301" s="167"/>
      <c r="D301" s="147" t="s">
        <v>247</v>
      </c>
      <c r="E301" s="168" t="s">
        <v>1</v>
      </c>
      <c r="F301" s="169" t="s">
        <v>2646</v>
      </c>
      <c r="H301" s="168" t="s">
        <v>1</v>
      </c>
      <c r="I301" s="170"/>
      <c r="L301" s="167"/>
      <c r="M301" s="171"/>
      <c r="T301" s="172"/>
      <c r="AT301" s="168" t="s">
        <v>247</v>
      </c>
      <c r="AU301" s="168" t="s">
        <v>83</v>
      </c>
      <c r="AV301" s="14" t="s">
        <v>81</v>
      </c>
      <c r="AW301" s="14" t="s">
        <v>30</v>
      </c>
      <c r="AX301" s="14" t="s">
        <v>73</v>
      </c>
      <c r="AY301" s="168" t="s">
        <v>236</v>
      </c>
    </row>
    <row r="302" spans="2:65" s="12" customFormat="1" ht="11.25">
      <c r="B302" s="151"/>
      <c r="D302" s="147" t="s">
        <v>247</v>
      </c>
      <c r="E302" s="152" t="s">
        <v>1</v>
      </c>
      <c r="F302" s="153" t="s">
        <v>258</v>
      </c>
      <c r="H302" s="154">
        <v>4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 ht="11.25">
      <c r="B303" s="173"/>
      <c r="D303" s="147" t="s">
        <v>247</v>
      </c>
      <c r="E303" s="174" t="s">
        <v>1</v>
      </c>
      <c r="F303" s="175" t="s">
        <v>344</v>
      </c>
      <c r="H303" s="176">
        <v>4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37.9" customHeight="1">
      <c r="B304" s="133"/>
      <c r="C304" s="134" t="s">
        <v>323</v>
      </c>
      <c r="D304" s="134" t="s">
        <v>239</v>
      </c>
      <c r="E304" s="135" t="s">
        <v>2647</v>
      </c>
      <c r="F304" s="136" t="s">
        <v>2648</v>
      </c>
      <c r="G304" s="137" t="s">
        <v>340</v>
      </c>
      <c r="H304" s="138">
        <v>1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341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341</v>
      </c>
      <c r="BM304" s="145" t="s">
        <v>656</v>
      </c>
    </row>
    <row r="305" spans="2:65" s="1" customFormat="1" ht="19.5">
      <c r="B305" s="33"/>
      <c r="D305" s="147" t="s">
        <v>246</v>
      </c>
      <c r="F305" s="148" t="s">
        <v>2648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4" customFormat="1" ht="11.25">
      <c r="B306" s="167"/>
      <c r="D306" s="147" t="s">
        <v>247</v>
      </c>
      <c r="E306" s="168" t="s">
        <v>1</v>
      </c>
      <c r="F306" s="169" t="s">
        <v>1999</v>
      </c>
      <c r="H306" s="168" t="s">
        <v>1</v>
      </c>
      <c r="I306" s="170"/>
      <c r="L306" s="167"/>
      <c r="M306" s="171"/>
      <c r="T306" s="172"/>
      <c r="AT306" s="168" t="s">
        <v>247</v>
      </c>
      <c r="AU306" s="168" t="s">
        <v>83</v>
      </c>
      <c r="AV306" s="14" t="s">
        <v>81</v>
      </c>
      <c r="AW306" s="14" t="s">
        <v>30</v>
      </c>
      <c r="AX306" s="14" t="s">
        <v>73</v>
      </c>
      <c r="AY306" s="168" t="s">
        <v>236</v>
      </c>
    </row>
    <row r="307" spans="2:65" s="14" customFormat="1" ht="11.25">
      <c r="B307" s="167"/>
      <c r="D307" s="147" t="s">
        <v>247</v>
      </c>
      <c r="E307" s="168" t="s">
        <v>1</v>
      </c>
      <c r="F307" s="169" t="s">
        <v>2645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4" customFormat="1" ht="11.25">
      <c r="B308" s="167"/>
      <c r="D308" s="147" t="s">
        <v>247</v>
      </c>
      <c r="E308" s="168" t="s">
        <v>1</v>
      </c>
      <c r="F308" s="169" t="s">
        <v>2646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 ht="11.25">
      <c r="B309" s="151"/>
      <c r="D309" s="147" t="s">
        <v>247</v>
      </c>
      <c r="E309" s="152" t="s">
        <v>1</v>
      </c>
      <c r="F309" s="153" t="s">
        <v>81</v>
      </c>
      <c r="H309" s="154">
        <v>1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5" customFormat="1" ht="11.25">
      <c r="B310" s="173"/>
      <c r="D310" s="147" t="s">
        <v>247</v>
      </c>
      <c r="E310" s="174" t="s">
        <v>1</v>
      </c>
      <c r="F310" s="175" t="s">
        <v>344</v>
      </c>
      <c r="H310" s="176">
        <v>1</v>
      </c>
      <c r="I310" s="177"/>
      <c r="L310" s="173"/>
      <c r="M310" s="178"/>
      <c r="T310" s="179"/>
      <c r="AT310" s="174" t="s">
        <v>247</v>
      </c>
      <c r="AU310" s="174" t="s">
        <v>83</v>
      </c>
      <c r="AV310" s="15" t="s">
        <v>258</v>
      </c>
      <c r="AW310" s="15" t="s">
        <v>30</v>
      </c>
      <c r="AX310" s="15" t="s">
        <v>81</v>
      </c>
      <c r="AY310" s="174" t="s">
        <v>236</v>
      </c>
    </row>
    <row r="311" spans="2:65" s="1" customFormat="1" ht="24.2" customHeight="1">
      <c r="B311" s="133"/>
      <c r="C311" s="180" t="s">
        <v>328</v>
      </c>
      <c r="D311" s="180" t="s">
        <v>333</v>
      </c>
      <c r="E311" s="181" t="s">
        <v>2649</v>
      </c>
      <c r="F311" s="182" t="s">
        <v>2650</v>
      </c>
      <c r="G311" s="183" t="s">
        <v>340</v>
      </c>
      <c r="H311" s="184">
        <v>1</v>
      </c>
      <c r="I311" s="185"/>
      <c r="J311" s="186">
        <f>ROUND(I311*H311,2)</f>
        <v>0</v>
      </c>
      <c r="K311" s="182" t="s">
        <v>243</v>
      </c>
      <c r="L311" s="187"/>
      <c r="M311" s="188" t="s">
        <v>1</v>
      </c>
      <c r="N311" s="189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348</v>
      </c>
      <c r="AT311" s="145" t="s">
        <v>333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341</v>
      </c>
      <c r="BM311" s="145" t="s">
        <v>669</v>
      </c>
    </row>
    <row r="312" spans="2:65" s="1" customFormat="1" ht="19.5">
      <c r="B312" s="33"/>
      <c r="D312" s="147" t="s">
        <v>246</v>
      </c>
      <c r="F312" s="148" t="s">
        <v>2650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4" customFormat="1" ht="11.25">
      <c r="B313" s="167"/>
      <c r="D313" s="147" t="s">
        <v>247</v>
      </c>
      <c r="E313" s="168" t="s">
        <v>1</v>
      </c>
      <c r="F313" s="169" t="s">
        <v>1999</v>
      </c>
      <c r="H313" s="168" t="s">
        <v>1</v>
      </c>
      <c r="I313" s="170"/>
      <c r="L313" s="167"/>
      <c r="M313" s="171"/>
      <c r="T313" s="172"/>
      <c r="AT313" s="168" t="s">
        <v>247</v>
      </c>
      <c r="AU313" s="168" t="s">
        <v>83</v>
      </c>
      <c r="AV313" s="14" t="s">
        <v>81</v>
      </c>
      <c r="AW313" s="14" t="s">
        <v>30</v>
      </c>
      <c r="AX313" s="14" t="s">
        <v>73</v>
      </c>
      <c r="AY313" s="168" t="s">
        <v>236</v>
      </c>
    </row>
    <row r="314" spans="2:65" s="14" customFormat="1" ht="11.25">
      <c r="B314" s="167"/>
      <c r="D314" s="147" t="s">
        <v>247</v>
      </c>
      <c r="E314" s="168" t="s">
        <v>1</v>
      </c>
      <c r="F314" s="169" t="s">
        <v>2645</v>
      </c>
      <c r="H314" s="168" t="s">
        <v>1</v>
      </c>
      <c r="I314" s="170"/>
      <c r="L314" s="167"/>
      <c r="M314" s="171"/>
      <c r="T314" s="172"/>
      <c r="AT314" s="168" t="s">
        <v>247</v>
      </c>
      <c r="AU314" s="168" t="s">
        <v>83</v>
      </c>
      <c r="AV314" s="14" t="s">
        <v>81</v>
      </c>
      <c r="AW314" s="14" t="s">
        <v>30</v>
      </c>
      <c r="AX314" s="14" t="s">
        <v>73</v>
      </c>
      <c r="AY314" s="168" t="s">
        <v>236</v>
      </c>
    </row>
    <row r="315" spans="2:65" s="14" customFormat="1" ht="11.25">
      <c r="B315" s="167"/>
      <c r="D315" s="147" t="s">
        <v>247</v>
      </c>
      <c r="E315" s="168" t="s">
        <v>1</v>
      </c>
      <c r="F315" s="169" t="s">
        <v>2646</v>
      </c>
      <c r="H315" s="168" t="s">
        <v>1</v>
      </c>
      <c r="I315" s="170"/>
      <c r="L315" s="167"/>
      <c r="M315" s="171"/>
      <c r="T315" s="172"/>
      <c r="AT315" s="168" t="s">
        <v>247</v>
      </c>
      <c r="AU315" s="168" t="s">
        <v>83</v>
      </c>
      <c r="AV315" s="14" t="s">
        <v>81</v>
      </c>
      <c r="AW315" s="14" t="s">
        <v>30</v>
      </c>
      <c r="AX315" s="14" t="s">
        <v>73</v>
      </c>
      <c r="AY315" s="168" t="s">
        <v>236</v>
      </c>
    </row>
    <row r="316" spans="2:65" s="12" customFormat="1" ht="11.25">
      <c r="B316" s="151"/>
      <c r="D316" s="147" t="s">
        <v>247</v>
      </c>
      <c r="E316" s="152" t="s">
        <v>1</v>
      </c>
      <c r="F316" s="153" t="s">
        <v>81</v>
      </c>
      <c r="H316" s="154">
        <v>1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 ht="11.25">
      <c r="B317" s="173"/>
      <c r="D317" s="147" t="s">
        <v>247</v>
      </c>
      <c r="E317" s="174" t="s">
        <v>1</v>
      </c>
      <c r="F317" s="175" t="s">
        <v>344</v>
      </c>
      <c r="H317" s="176">
        <v>1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37.9" customHeight="1">
      <c r="B318" s="133"/>
      <c r="C318" s="134" t="s">
        <v>337</v>
      </c>
      <c r="D318" s="134" t="s">
        <v>239</v>
      </c>
      <c r="E318" s="135" t="s">
        <v>2651</v>
      </c>
      <c r="F318" s="136" t="s">
        <v>2652</v>
      </c>
      <c r="G318" s="137" t="s">
        <v>340</v>
      </c>
      <c r="H318" s="138">
        <v>1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341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341</v>
      </c>
      <c r="BM318" s="145" t="s">
        <v>682</v>
      </c>
    </row>
    <row r="319" spans="2:65" s="1" customFormat="1" ht="19.5">
      <c r="B319" s="33"/>
      <c r="D319" s="147" t="s">
        <v>246</v>
      </c>
      <c r="F319" s="148" t="s">
        <v>2652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4" customFormat="1" ht="11.25">
      <c r="B320" s="167"/>
      <c r="D320" s="147" t="s">
        <v>247</v>
      </c>
      <c r="E320" s="168" t="s">
        <v>1</v>
      </c>
      <c r="F320" s="169" t="s">
        <v>1999</v>
      </c>
      <c r="H320" s="168" t="s">
        <v>1</v>
      </c>
      <c r="I320" s="170"/>
      <c r="L320" s="167"/>
      <c r="M320" s="171"/>
      <c r="T320" s="172"/>
      <c r="AT320" s="168" t="s">
        <v>247</v>
      </c>
      <c r="AU320" s="168" t="s">
        <v>83</v>
      </c>
      <c r="AV320" s="14" t="s">
        <v>81</v>
      </c>
      <c r="AW320" s="14" t="s">
        <v>30</v>
      </c>
      <c r="AX320" s="14" t="s">
        <v>73</v>
      </c>
      <c r="AY320" s="168" t="s">
        <v>236</v>
      </c>
    </row>
    <row r="321" spans="2:65" s="14" customFormat="1" ht="11.25">
      <c r="B321" s="167"/>
      <c r="D321" s="147" t="s">
        <v>247</v>
      </c>
      <c r="E321" s="168" t="s">
        <v>1</v>
      </c>
      <c r="F321" s="169" t="s">
        <v>2645</v>
      </c>
      <c r="H321" s="168" t="s">
        <v>1</v>
      </c>
      <c r="I321" s="170"/>
      <c r="L321" s="167"/>
      <c r="M321" s="171"/>
      <c r="T321" s="172"/>
      <c r="AT321" s="168" t="s">
        <v>247</v>
      </c>
      <c r="AU321" s="168" t="s">
        <v>83</v>
      </c>
      <c r="AV321" s="14" t="s">
        <v>81</v>
      </c>
      <c r="AW321" s="14" t="s">
        <v>30</v>
      </c>
      <c r="AX321" s="14" t="s">
        <v>73</v>
      </c>
      <c r="AY321" s="168" t="s">
        <v>236</v>
      </c>
    </row>
    <row r="322" spans="2:65" s="14" customFormat="1" ht="11.25">
      <c r="B322" s="167"/>
      <c r="D322" s="147" t="s">
        <v>247</v>
      </c>
      <c r="E322" s="168" t="s">
        <v>1</v>
      </c>
      <c r="F322" s="169" t="s">
        <v>2653</v>
      </c>
      <c r="H322" s="168" t="s">
        <v>1</v>
      </c>
      <c r="I322" s="170"/>
      <c r="L322" s="167"/>
      <c r="M322" s="171"/>
      <c r="T322" s="172"/>
      <c r="AT322" s="168" t="s">
        <v>247</v>
      </c>
      <c r="AU322" s="168" t="s">
        <v>83</v>
      </c>
      <c r="AV322" s="14" t="s">
        <v>81</v>
      </c>
      <c r="AW322" s="14" t="s">
        <v>30</v>
      </c>
      <c r="AX322" s="14" t="s">
        <v>73</v>
      </c>
      <c r="AY322" s="168" t="s">
        <v>236</v>
      </c>
    </row>
    <row r="323" spans="2:65" s="12" customFormat="1" ht="11.25">
      <c r="B323" s="151"/>
      <c r="D323" s="147" t="s">
        <v>247</v>
      </c>
      <c r="E323" s="152" t="s">
        <v>1</v>
      </c>
      <c r="F323" s="153" t="s">
        <v>81</v>
      </c>
      <c r="H323" s="154">
        <v>1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236</v>
      </c>
    </row>
    <row r="324" spans="2:65" s="15" customFormat="1" ht="11.25">
      <c r="B324" s="173"/>
      <c r="D324" s="147" t="s">
        <v>247</v>
      </c>
      <c r="E324" s="174" t="s">
        <v>1</v>
      </c>
      <c r="F324" s="175" t="s">
        <v>344</v>
      </c>
      <c r="H324" s="176">
        <v>1</v>
      </c>
      <c r="I324" s="177"/>
      <c r="L324" s="173"/>
      <c r="M324" s="178"/>
      <c r="T324" s="179"/>
      <c r="AT324" s="174" t="s">
        <v>247</v>
      </c>
      <c r="AU324" s="174" t="s">
        <v>83</v>
      </c>
      <c r="AV324" s="15" t="s">
        <v>258</v>
      </c>
      <c r="AW324" s="15" t="s">
        <v>30</v>
      </c>
      <c r="AX324" s="15" t="s">
        <v>81</v>
      </c>
      <c r="AY324" s="174" t="s">
        <v>236</v>
      </c>
    </row>
    <row r="325" spans="2:65" s="1" customFormat="1" ht="24.2" customHeight="1">
      <c r="B325" s="133"/>
      <c r="C325" s="180" t="s">
        <v>345</v>
      </c>
      <c r="D325" s="180" t="s">
        <v>333</v>
      </c>
      <c r="E325" s="181" t="s">
        <v>2654</v>
      </c>
      <c r="F325" s="182" t="s">
        <v>2655</v>
      </c>
      <c r="G325" s="183" t="s">
        <v>340</v>
      </c>
      <c r="H325" s="184">
        <v>1</v>
      </c>
      <c r="I325" s="185"/>
      <c r="J325" s="186">
        <f>ROUND(I325*H325,2)</f>
        <v>0</v>
      </c>
      <c r="K325" s="182" t="s">
        <v>243</v>
      </c>
      <c r="L325" s="187"/>
      <c r="M325" s="188" t="s">
        <v>1</v>
      </c>
      <c r="N325" s="189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348</v>
      </c>
      <c r="AT325" s="145" t="s">
        <v>333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341</v>
      </c>
      <c r="BM325" s="145" t="s">
        <v>696</v>
      </c>
    </row>
    <row r="326" spans="2:65" s="1" customFormat="1" ht="11.25">
      <c r="B326" s="33"/>
      <c r="D326" s="147" t="s">
        <v>246</v>
      </c>
      <c r="F326" s="148" t="s">
        <v>2655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4" customFormat="1" ht="11.25">
      <c r="B327" s="167"/>
      <c r="D327" s="147" t="s">
        <v>247</v>
      </c>
      <c r="E327" s="168" t="s">
        <v>1</v>
      </c>
      <c r="F327" s="169" t="s">
        <v>1999</v>
      </c>
      <c r="H327" s="168" t="s">
        <v>1</v>
      </c>
      <c r="I327" s="170"/>
      <c r="L327" s="167"/>
      <c r="M327" s="171"/>
      <c r="T327" s="172"/>
      <c r="AT327" s="168" t="s">
        <v>247</v>
      </c>
      <c r="AU327" s="168" t="s">
        <v>83</v>
      </c>
      <c r="AV327" s="14" t="s">
        <v>81</v>
      </c>
      <c r="AW327" s="14" t="s">
        <v>30</v>
      </c>
      <c r="AX327" s="14" t="s">
        <v>73</v>
      </c>
      <c r="AY327" s="168" t="s">
        <v>236</v>
      </c>
    </row>
    <row r="328" spans="2:65" s="14" customFormat="1" ht="11.25">
      <c r="B328" s="167"/>
      <c r="D328" s="147" t="s">
        <v>247</v>
      </c>
      <c r="E328" s="168" t="s">
        <v>1</v>
      </c>
      <c r="F328" s="169" t="s">
        <v>2645</v>
      </c>
      <c r="H328" s="168" t="s">
        <v>1</v>
      </c>
      <c r="I328" s="170"/>
      <c r="L328" s="167"/>
      <c r="M328" s="171"/>
      <c r="T328" s="172"/>
      <c r="AT328" s="168" t="s">
        <v>247</v>
      </c>
      <c r="AU328" s="168" t="s">
        <v>83</v>
      </c>
      <c r="AV328" s="14" t="s">
        <v>81</v>
      </c>
      <c r="AW328" s="14" t="s">
        <v>30</v>
      </c>
      <c r="AX328" s="14" t="s">
        <v>73</v>
      </c>
      <c r="AY328" s="168" t="s">
        <v>236</v>
      </c>
    </row>
    <row r="329" spans="2:65" s="14" customFormat="1" ht="11.25">
      <c r="B329" s="167"/>
      <c r="D329" s="147" t="s">
        <v>247</v>
      </c>
      <c r="E329" s="168" t="s">
        <v>1</v>
      </c>
      <c r="F329" s="169" t="s">
        <v>2656</v>
      </c>
      <c r="H329" s="168" t="s">
        <v>1</v>
      </c>
      <c r="I329" s="170"/>
      <c r="L329" s="167"/>
      <c r="M329" s="171"/>
      <c r="T329" s="172"/>
      <c r="AT329" s="168" t="s">
        <v>247</v>
      </c>
      <c r="AU329" s="168" t="s">
        <v>83</v>
      </c>
      <c r="AV329" s="14" t="s">
        <v>81</v>
      </c>
      <c r="AW329" s="14" t="s">
        <v>30</v>
      </c>
      <c r="AX329" s="14" t="s">
        <v>73</v>
      </c>
      <c r="AY329" s="168" t="s">
        <v>236</v>
      </c>
    </row>
    <row r="330" spans="2:65" s="12" customFormat="1" ht="11.25">
      <c r="B330" s="151"/>
      <c r="D330" s="147" t="s">
        <v>247</v>
      </c>
      <c r="E330" s="152" t="s">
        <v>1</v>
      </c>
      <c r="F330" s="153" t="s">
        <v>81</v>
      </c>
      <c r="H330" s="154">
        <v>1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5" customFormat="1" ht="11.25">
      <c r="B331" s="173"/>
      <c r="D331" s="147" t="s">
        <v>247</v>
      </c>
      <c r="E331" s="174" t="s">
        <v>1</v>
      </c>
      <c r="F331" s="175" t="s">
        <v>344</v>
      </c>
      <c r="H331" s="176">
        <v>1</v>
      </c>
      <c r="I331" s="177"/>
      <c r="L331" s="173"/>
      <c r="M331" s="178"/>
      <c r="T331" s="179"/>
      <c r="AT331" s="174" t="s">
        <v>247</v>
      </c>
      <c r="AU331" s="174" t="s">
        <v>83</v>
      </c>
      <c r="AV331" s="15" t="s">
        <v>258</v>
      </c>
      <c r="AW331" s="15" t="s">
        <v>30</v>
      </c>
      <c r="AX331" s="15" t="s">
        <v>81</v>
      </c>
      <c r="AY331" s="174" t="s">
        <v>236</v>
      </c>
    </row>
    <row r="332" spans="2:65" s="1" customFormat="1" ht="24.2" customHeight="1">
      <c r="B332" s="133"/>
      <c r="C332" s="134" t="s">
        <v>7</v>
      </c>
      <c r="D332" s="134" t="s">
        <v>239</v>
      </c>
      <c r="E332" s="135" t="s">
        <v>2657</v>
      </c>
      <c r="F332" s="136" t="s">
        <v>2658</v>
      </c>
      <c r="G332" s="137" t="s">
        <v>340</v>
      </c>
      <c r="H332" s="138">
        <v>4</v>
      </c>
      <c r="I332" s="139"/>
      <c r="J332" s="140">
        <f>ROUND(I332*H332,2)</f>
        <v>0</v>
      </c>
      <c r="K332" s="136" t="s">
        <v>243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341</v>
      </c>
      <c r="AT332" s="145" t="s">
        <v>239</v>
      </c>
      <c r="AU332" s="145" t="s">
        <v>83</v>
      </c>
      <c r="AY332" s="18" t="s">
        <v>236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341</v>
      </c>
      <c r="BM332" s="145" t="s">
        <v>709</v>
      </c>
    </row>
    <row r="333" spans="2:65" s="1" customFormat="1" ht="19.5">
      <c r="B333" s="33"/>
      <c r="D333" s="147" t="s">
        <v>246</v>
      </c>
      <c r="F333" s="148" t="s">
        <v>2658</v>
      </c>
      <c r="I333" s="149"/>
      <c r="L333" s="33"/>
      <c r="M333" s="150"/>
      <c r="T333" s="57"/>
      <c r="AT333" s="18" t="s">
        <v>246</v>
      </c>
      <c r="AU333" s="18" t="s">
        <v>83</v>
      </c>
    </row>
    <row r="334" spans="2:65" s="14" customFormat="1" ht="11.25">
      <c r="B334" s="167"/>
      <c r="D334" s="147" t="s">
        <v>247</v>
      </c>
      <c r="E334" s="168" t="s">
        <v>1</v>
      </c>
      <c r="F334" s="169" t="s">
        <v>1999</v>
      </c>
      <c r="H334" s="168" t="s">
        <v>1</v>
      </c>
      <c r="I334" s="170"/>
      <c r="L334" s="167"/>
      <c r="M334" s="171"/>
      <c r="T334" s="172"/>
      <c r="AT334" s="168" t="s">
        <v>247</v>
      </c>
      <c r="AU334" s="168" t="s">
        <v>83</v>
      </c>
      <c r="AV334" s="14" t="s">
        <v>81</v>
      </c>
      <c r="AW334" s="14" t="s">
        <v>30</v>
      </c>
      <c r="AX334" s="14" t="s">
        <v>73</v>
      </c>
      <c r="AY334" s="168" t="s">
        <v>236</v>
      </c>
    </row>
    <row r="335" spans="2:65" s="14" customFormat="1" ht="11.25">
      <c r="B335" s="167"/>
      <c r="D335" s="147" t="s">
        <v>247</v>
      </c>
      <c r="E335" s="168" t="s">
        <v>1</v>
      </c>
      <c r="F335" s="169" t="s">
        <v>2659</v>
      </c>
      <c r="H335" s="168" t="s">
        <v>1</v>
      </c>
      <c r="I335" s="170"/>
      <c r="L335" s="167"/>
      <c r="M335" s="171"/>
      <c r="T335" s="172"/>
      <c r="AT335" s="168" t="s">
        <v>247</v>
      </c>
      <c r="AU335" s="168" t="s">
        <v>83</v>
      </c>
      <c r="AV335" s="14" t="s">
        <v>81</v>
      </c>
      <c r="AW335" s="14" t="s">
        <v>30</v>
      </c>
      <c r="AX335" s="14" t="s">
        <v>73</v>
      </c>
      <c r="AY335" s="168" t="s">
        <v>236</v>
      </c>
    </row>
    <row r="336" spans="2:65" s="12" customFormat="1" ht="11.25">
      <c r="B336" s="151"/>
      <c r="D336" s="147" t="s">
        <v>247</v>
      </c>
      <c r="E336" s="152" t="s">
        <v>1</v>
      </c>
      <c r="F336" s="153" t="s">
        <v>253</v>
      </c>
      <c r="H336" s="154">
        <v>3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65" s="14" customFormat="1" ht="11.25">
      <c r="B337" s="167"/>
      <c r="D337" s="147" t="s">
        <v>247</v>
      </c>
      <c r="E337" s="168" t="s">
        <v>1</v>
      </c>
      <c r="F337" s="169" t="s">
        <v>2660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 ht="11.25">
      <c r="B338" s="151"/>
      <c r="D338" s="147" t="s">
        <v>247</v>
      </c>
      <c r="E338" s="152" t="s">
        <v>1</v>
      </c>
      <c r="F338" s="153" t="s">
        <v>81</v>
      </c>
      <c r="H338" s="154">
        <v>1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5" customFormat="1" ht="11.25">
      <c r="B339" s="173"/>
      <c r="D339" s="147" t="s">
        <v>247</v>
      </c>
      <c r="E339" s="174" t="s">
        <v>1</v>
      </c>
      <c r="F339" s="175" t="s">
        <v>344</v>
      </c>
      <c r="H339" s="176">
        <v>4</v>
      </c>
      <c r="I339" s="177"/>
      <c r="L339" s="173"/>
      <c r="M339" s="178"/>
      <c r="T339" s="179"/>
      <c r="AT339" s="174" t="s">
        <v>247</v>
      </c>
      <c r="AU339" s="174" t="s">
        <v>83</v>
      </c>
      <c r="AV339" s="15" t="s">
        <v>258</v>
      </c>
      <c r="AW339" s="15" t="s">
        <v>30</v>
      </c>
      <c r="AX339" s="15" t="s">
        <v>81</v>
      </c>
      <c r="AY339" s="174" t="s">
        <v>236</v>
      </c>
    </row>
    <row r="340" spans="2:65" s="1" customFormat="1" ht="24.2" customHeight="1">
      <c r="B340" s="133"/>
      <c r="C340" s="180" t="s">
        <v>583</v>
      </c>
      <c r="D340" s="180" t="s">
        <v>333</v>
      </c>
      <c r="E340" s="181" t="s">
        <v>2661</v>
      </c>
      <c r="F340" s="182" t="s">
        <v>2662</v>
      </c>
      <c r="G340" s="183" t="s">
        <v>340</v>
      </c>
      <c r="H340" s="184">
        <v>4</v>
      </c>
      <c r="I340" s="185"/>
      <c r="J340" s="186">
        <f>ROUND(I340*H340,2)</f>
        <v>0</v>
      </c>
      <c r="K340" s="182" t="s">
        <v>1994</v>
      </c>
      <c r="L340" s="187"/>
      <c r="M340" s="188" t="s">
        <v>1</v>
      </c>
      <c r="N340" s="189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348</v>
      </c>
      <c r="AT340" s="145" t="s">
        <v>333</v>
      </c>
      <c r="AU340" s="145" t="s">
        <v>83</v>
      </c>
      <c r="AY340" s="18" t="s">
        <v>236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341</v>
      </c>
      <c r="BM340" s="145" t="s">
        <v>720</v>
      </c>
    </row>
    <row r="341" spans="2:65" s="1" customFormat="1" ht="11.25">
      <c r="B341" s="33"/>
      <c r="D341" s="147" t="s">
        <v>246</v>
      </c>
      <c r="F341" s="148" t="s">
        <v>2662</v>
      </c>
      <c r="I341" s="149"/>
      <c r="L341" s="33"/>
      <c r="M341" s="150"/>
      <c r="T341" s="57"/>
      <c r="AT341" s="18" t="s">
        <v>246</v>
      </c>
      <c r="AU341" s="18" t="s">
        <v>83</v>
      </c>
    </row>
    <row r="342" spans="2:65" s="14" customFormat="1" ht="11.25">
      <c r="B342" s="167"/>
      <c r="D342" s="147" t="s">
        <v>247</v>
      </c>
      <c r="E342" s="168" t="s">
        <v>1</v>
      </c>
      <c r="F342" s="169" t="s">
        <v>1999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4" customFormat="1" ht="11.25">
      <c r="B343" s="167"/>
      <c r="D343" s="147" t="s">
        <v>247</v>
      </c>
      <c r="E343" s="168" t="s">
        <v>1</v>
      </c>
      <c r="F343" s="169" t="s">
        <v>2663</v>
      </c>
      <c r="H343" s="168" t="s">
        <v>1</v>
      </c>
      <c r="I343" s="170"/>
      <c r="L343" s="167"/>
      <c r="M343" s="171"/>
      <c r="T343" s="172"/>
      <c r="AT343" s="168" t="s">
        <v>247</v>
      </c>
      <c r="AU343" s="168" t="s">
        <v>83</v>
      </c>
      <c r="AV343" s="14" t="s">
        <v>81</v>
      </c>
      <c r="AW343" s="14" t="s">
        <v>30</v>
      </c>
      <c r="AX343" s="14" t="s">
        <v>73</v>
      </c>
      <c r="AY343" s="168" t="s">
        <v>236</v>
      </c>
    </row>
    <row r="344" spans="2:65" s="12" customFormat="1" ht="11.25">
      <c r="B344" s="151"/>
      <c r="D344" s="147" t="s">
        <v>247</v>
      </c>
      <c r="E344" s="152" t="s">
        <v>1</v>
      </c>
      <c r="F344" s="153" t="s">
        <v>253</v>
      </c>
      <c r="H344" s="154">
        <v>3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4" customFormat="1" ht="11.25">
      <c r="B345" s="167"/>
      <c r="D345" s="147" t="s">
        <v>247</v>
      </c>
      <c r="E345" s="168" t="s">
        <v>1</v>
      </c>
      <c r="F345" s="169" t="s">
        <v>2664</v>
      </c>
      <c r="H345" s="168" t="s">
        <v>1</v>
      </c>
      <c r="I345" s="170"/>
      <c r="L345" s="167"/>
      <c r="M345" s="171"/>
      <c r="T345" s="172"/>
      <c r="AT345" s="168" t="s">
        <v>247</v>
      </c>
      <c r="AU345" s="168" t="s">
        <v>83</v>
      </c>
      <c r="AV345" s="14" t="s">
        <v>81</v>
      </c>
      <c r="AW345" s="14" t="s">
        <v>30</v>
      </c>
      <c r="AX345" s="14" t="s">
        <v>73</v>
      </c>
      <c r="AY345" s="168" t="s">
        <v>236</v>
      </c>
    </row>
    <row r="346" spans="2:65" s="12" customFormat="1" ht="11.25">
      <c r="B346" s="151"/>
      <c r="D346" s="147" t="s">
        <v>247</v>
      </c>
      <c r="E346" s="152" t="s">
        <v>1</v>
      </c>
      <c r="F346" s="153" t="s">
        <v>81</v>
      </c>
      <c r="H346" s="154">
        <v>1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5" customFormat="1" ht="11.25">
      <c r="B347" s="173"/>
      <c r="D347" s="147" t="s">
        <v>247</v>
      </c>
      <c r="E347" s="174" t="s">
        <v>1</v>
      </c>
      <c r="F347" s="175" t="s">
        <v>344</v>
      </c>
      <c r="H347" s="176">
        <v>4</v>
      </c>
      <c r="I347" s="177"/>
      <c r="L347" s="173"/>
      <c r="M347" s="178"/>
      <c r="T347" s="179"/>
      <c r="AT347" s="174" t="s">
        <v>247</v>
      </c>
      <c r="AU347" s="174" t="s">
        <v>83</v>
      </c>
      <c r="AV347" s="15" t="s">
        <v>258</v>
      </c>
      <c r="AW347" s="15" t="s">
        <v>30</v>
      </c>
      <c r="AX347" s="15" t="s">
        <v>81</v>
      </c>
      <c r="AY347" s="174" t="s">
        <v>236</v>
      </c>
    </row>
    <row r="348" spans="2:65" s="1" customFormat="1" ht="21.75" customHeight="1">
      <c r="B348" s="133"/>
      <c r="C348" s="134" t="s">
        <v>588</v>
      </c>
      <c r="D348" s="134" t="s">
        <v>239</v>
      </c>
      <c r="E348" s="135" t="s">
        <v>2071</v>
      </c>
      <c r="F348" s="136" t="s">
        <v>2072</v>
      </c>
      <c r="G348" s="137" t="s">
        <v>340</v>
      </c>
      <c r="H348" s="138">
        <v>4</v>
      </c>
      <c r="I348" s="139"/>
      <c r="J348" s="140">
        <f>ROUND(I348*H348,2)</f>
        <v>0</v>
      </c>
      <c r="K348" s="136" t="s">
        <v>243</v>
      </c>
      <c r="L348" s="33"/>
      <c r="M348" s="141" t="s">
        <v>1</v>
      </c>
      <c r="N348" s="142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341</v>
      </c>
      <c r="AT348" s="145" t="s">
        <v>239</v>
      </c>
      <c r="AU348" s="145" t="s">
        <v>83</v>
      </c>
      <c r="AY348" s="18" t="s">
        <v>236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341</v>
      </c>
      <c r="BM348" s="145" t="s">
        <v>731</v>
      </c>
    </row>
    <row r="349" spans="2:65" s="1" customFormat="1" ht="11.25">
      <c r="B349" s="33"/>
      <c r="D349" s="147" t="s">
        <v>246</v>
      </c>
      <c r="F349" s="148" t="s">
        <v>2072</v>
      </c>
      <c r="I349" s="149"/>
      <c r="L349" s="33"/>
      <c r="M349" s="150"/>
      <c r="T349" s="57"/>
      <c r="AT349" s="18" t="s">
        <v>246</v>
      </c>
      <c r="AU349" s="18" t="s">
        <v>83</v>
      </c>
    </row>
    <row r="350" spans="2:65" s="14" customFormat="1" ht="11.25">
      <c r="B350" s="167"/>
      <c r="D350" s="147" t="s">
        <v>247</v>
      </c>
      <c r="E350" s="168" t="s">
        <v>1</v>
      </c>
      <c r="F350" s="169" t="s">
        <v>2079</v>
      </c>
      <c r="H350" s="168" t="s">
        <v>1</v>
      </c>
      <c r="I350" s="170"/>
      <c r="L350" s="167"/>
      <c r="M350" s="171"/>
      <c r="T350" s="172"/>
      <c r="AT350" s="168" t="s">
        <v>247</v>
      </c>
      <c r="AU350" s="168" t="s">
        <v>83</v>
      </c>
      <c r="AV350" s="14" t="s">
        <v>81</v>
      </c>
      <c r="AW350" s="14" t="s">
        <v>30</v>
      </c>
      <c r="AX350" s="14" t="s">
        <v>73</v>
      </c>
      <c r="AY350" s="168" t="s">
        <v>236</v>
      </c>
    </row>
    <row r="351" spans="2:65" s="12" customFormat="1" ht="11.25">
      <c r="B351" s="151"/>
      <c r="D351" s="147" t="s">
        <v>247</v>
      </c>
      <c r="E351" s="152" t="s">
        <v>1</v>
      </c>
      <c r="F351" s="153" t="s">
        <v>2626</v>
      </c>
      <c r="H351" s="154">
        <v>4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5" customFormat="1" ht="11.25">
      <c r="B352" s="173"/>
      <c r="D352" s="147" t="s">
        <v>247</v>
      </c>
      <c r="E352" s="174" t="s">
        <v>1</v>
      </c>
      <c r="F352" s="175" t="s">
        <v>344</v>
      </c>
      <c r="H352" s="176">
        <v>4</v>
      </c>
      <c r="I352" s="177"/>
      <c r="L352" s="173"/>
      <c r="M352" s="178"/>
      <c r="T352" s="179"/>
      <c r="AT352" s="174" t="s">
        <v>247</v>
      </c>
      <c r="AU352" s="174" t="s">
        <v>83</v>
      </c>
      <c r="AV352" s="15" t="s">
        <v>258</v>
      </c>
      <c r="AW352" s="15" t="s">
        <v>30</v>
      </c>
      <c r="AX352" s="15" t="s">
        <v>81</v>
      </c>
      <c r="AY352" s="174" t="s">
        <v>236</v>
      </c>
    </row>
    <row r="353" spans="2:65" s="1" customFormat="1" ht="16.5" customHeight="1">
      <c r="B353" s="133"/>
      <c r="C353" s="180" t="s">
        <v>591</v>
      </c>
      <c r="D353" s="180" t="s">
        <v>333</v>
      </c>
      <c r="E353" s="181" t="s">
        <v>2075</v>
      </c>
      <c r="F353" s="182" t="s">
        <v>2076</v>
      </c>
      <c r="G353" s="183" t="s">
        <v>340</v>
      </c>
      <c r="H353" s="184">
        <v>4</v>
      </c>
      <c r="I353" s="185"/>
      <c r="J353" s="186">
        <f>ROUND(I353*H353,2)</f>
        <v>0</v>
      </c>
      <c r="K353" s="182" t="s">
        <v>243</v>
      </c>
      <c r="L353" s="187"/>
      <c r="M353" s="188" t="s">
        <v>1</v>
      </c>
      <c r="N353" s="189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348</v>
      </c>
      <c r="AT353" s="145" t="s">
        <v>333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341</v>
      </c>
      <c r="BM353" s="145" t="s">
        <v>741</v>
      </c>
    </row>
    <row r="354" spans="2:65" s="1" customFormat="1" ht="11.25">
      <c r="B354" s="33"/>
      <c r="D354" s="147" t="s">
        <v>246</v>
      </c>
      <c r="F354" s="148" t="s">
        <v>2076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4" customFormat="1" ht="11.25">
      <c r="B355" s="167"/>
      <c r="D355" s="147" t="s">
        <v>247</v>
      </c>
      <c r="E355" s="168" t="s">
        <v>1</v>
      </c>
      <c r="F355" s="169" t="s">
        <v>2079</v>
      </c>
      <c r="H355" s="168" t="s">
        <v>1</v>
      </c>
      <c r="I355" s="170"/>
      <c r="L355" s="167"/>
      <c r="M355" s="171"/>
      <c r="T355" s="172"/>
      <c r="AT355" s="168" t="s">
        <v>247</v>
      </c>
      <c r="AU355" s="168" t="s">
        <v>83</v>
      </c>
      <c r="AV355" s="14" t="s">
        <v>81</v>
      </c>
      <c r="AW355" s="14" t="s">
        <v>30</v>
      </c>
      <c r="AX355" s="14" t="s">
        <v>73</v>
      </c>
      <c r="AY355" s="168" t="s">
        <v>236</v>
      </c>
    </row>
    <row r="356" spans="2:65" s="12" customFormat="1" ht="11.25">
      <c r="B356" s="151"/>
      <c r="D356" s="147" t="s">
        <v>247</v>
      </c>
      <c r="E356" s="152" t="s">
        <v>1</v>
      </c>
      <c r="F356" s="153" t="s">
        <v>2626</v>
      </c>
      <c r="H356" s="154">
        <v>4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5" customFormat="1" ht="11.25">
      <c r="B357" s="173"/>
      <c r="D357" s="147" t="s">
        <v>247</v>
      </c>
      <c r="E357" s="174" t="s">
        <v>1</v>
      </c>
      <c r="F357" s="175" t="s">
        <v>344</v>
      </c>
      <c r="H357" s="176">
        <v>4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600</v>
      </c>
      <c r="D358" s="134" t="s">
        <v>239</v>
      </c>
      <c r="E358" s="135" t="s">
        <v>2077</v>
      </c>
      <c r="F358" s="136" t="s">
        <v>2078</v>
      </c>
      <c r="G358" s="137" t="s">
        <v>528</v>
      </c>
      <c r="H358" s="138">
        <v>15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341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341</v>
      </c>
      <c r="BM358" s="145" t="s">
        <v>772</v>
      </c>
    </row>
    <row r="359" spans="2:65" s="1" customFormat="1" ht="19.5">
      <c r="B359" s="33"/>
      <c r="D359" s="147" t="s">
        <v>246</v>
      </c>
      <c r="F359" s="148" t="s">
        <v>2078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4" customFormat="1" ht="11.25">
      <c r="B360" s="167"/>
      <c r="D360" s="147" t="s">
        <v>247</v>
      </c>
      <c r="E360" s="168" t="s">
        <v>1</v>
      </c>
      <c r="F360" s="169" t="s">
        <v>1983</v>
      </c>
      <c r="H360" s="168" t="s">
        <v>1</v>
      </c>
      <c r="I360" s="170"/>
      <c r="L360" s="167"/>
      <c r="M360" s="171"/>
      <c r="T360" s="172"/>
      <c r="AT360" s="168" t="s">
        <v>247</v>
      </c>
      <c r="AU360" s="168" t="s">
        <v>83</v>
      </c>
      <c r="AV360" s="14" t="s">
        <v>81</v>
      </c>
      <c r="AW360" s="14" t="s">
        <v>30</v>
      </c>
      <c r="AX360" s="14" t="s">
        <v>73</v>
      </c>
      <c r="AY360" s="168" t="s">
        <v>236</v>
      </c>
    </row>
    <row r="361" spans="2:65" s="14" customFormat="1" ht="11.25">
      <c r="B361" s="167"/>
      <c r="D361" s="147" t="s">
        <v>247</v>
      </c>
      <c r="E361" s="168" t="s">
        <v>1</v>
      </c>
      <c r="F361" s="169" t="s">
        <v>2079</v>
      </c>
      <c r="H361" s="168" t="s">
        <v>1</v>
      </c>
      <c r="I361" s="170"/>
      <c r="L361" s="167"/>
      <c r="M361" s="171"/>
      <c r="T361" s="172"/>
      <c r="AT361" s="168" t="s">
        <v>247</v>
      </c>
      <c r="AU361" s="168" t="s">
        <v>83</v>
      </c>
      <c r="AV361" s="14" t="s">
        <v>81</v>
      </c>
      <c r="AW361" s="14" t="s">
        <v>30</v>
      </c>
      <c r="AX361" s="14" t="s">
        <v>73</v>
      </c>
      <c r="AY361" s="168" t="s">
        <v>236</v>
      </c>
    </row>
    <row r="362" spans="2:65" s="14" customFormat="1" ht="11.25">
      <c r="B362" s="167"/>
      <c r="D362" s="147" t="s">
        <v>247</v>
      </c>
      <c r="E362" s="168" t="s">
        <v>1</v>
      </c>
      <c r="F362" s="169" t="s">
        <v>2080</v>
      </c>
      <c r="H362" s="168" t="s">
        <v>1</v>
      </c>
      <c r="I362" s="170"/>
      <c r="L362" s="167"/>
      <c r="M362" s="171"/>
      <c r="T362" s="172"/>
      <c r="AT362" s="168" t="s">
        <v>247</v>
      </c>
      <c r="AU362" s="168" t="s">
        <v>83</v>
      </c>
      <c r="AV362" s="14" t="s">
        <v>81</v>
      </c>
      <c r="AW362" s="14" t="s">
        <v>30</v>
      </c>
      <c r="AX362" s="14" t="s">
        <v>73</v>
      </c>
      <c r="AY362" s="168" t="s">
        <v>236</v>
      </c>
    </row>
    <row r="363" spans="2:65" s="12" customFormat="1" ht="11.25">
      <c r="B363" s="151"/>
      <c r="D363" s="147" t="s">
        <v>247</v>
      </c>
      <c r="E363" s="152" t="s">
        <v>1</v>
      </c>
      <c r="F363" s="153" t="s">
        <v>8</v>
      </c>
      <c r="H363" s="154">
        <v>15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 ht="11.25">
      <c r="B364" s="173"/>
      <c r="D364" s="147" t="s">
        <v>247</v>
      </c>
      <c r="E364" s="174" t="s">
        <v>1</v>
      </c>
      <c r="F364" s="175" t="s">
        <v>344</v>
      </c>
      <c r="H364" s="176">
        <v>15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16.5" customHeight="1">
      <c r="B365" s="133"/>
      <c r="C365" s="180" t="s">
        <v>607</v>
      </c>
      <c r="D365" s="180" t="s">
        <v>333</v>
      </c>
      <c r="E365" s="181" t="s">
        <v>2082</v>
      </c>
      <c r="F365" s="182" t="s">
        <v>2083</v>
      </c>
      <c r="G365" s="183" t="s">
        <v>1076</v>
      </c>
      <c r="H365" s="184">
        <v>6</v>
      </c>
      <c r="I365" s="185"/>
      <c r="J365" s="186">
        <f>ROUND(I365*H365,2)</f>
        <v>0</v>
      </c>
      <c r="K365" s="182" t="s">
        <v>243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348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341</v>
      </c>
      <c r="BM365" s="145" t="s">
        <v>782</v>
      </c>
    </row>
    <row r="366" spans="2:65" s="1" customFormat="1" ht="11.25">
      <c r="B366" s="33"/>
      <c r="D366" s="147" t="s">
        <v>246</v>
      </c>
      <c r="F366" s="148" t="s">
        <v>2083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4" customFormat="1" ht="11.25">
      <c r="B367" s="167"/>
      <c r="D367" s="147" t="s">
        <v>247</v>
      </c>
      <c r="E367" s="168" t="s">
        <v>1</v>
      </c>
      <c r="F367" s="169" t="s">
        <v>1983</v>
      </c>
      <c r="H367" s="168" t="s">
        <v>1</v>
      </c>
      <c r="I367" s="170"/>
      <c r="L367" s="167"/>
      <c r="M367" s="171"/>
      <c r="T367" s="172"/>
      <c r="AT367" s="168" t="s">
        <v>247</v>
      </c>
      <c r="AU367" s="168" t="s">
        <v>83</v>
      </c>
      <c r="AV367" s="14" t="s">
        <v>81</v>
      </c>
      <c r="AW367" s="14" t="s">
        <v>30</v>
      </c>
      <c r="AX367" s="14" t="s">
        <v>73</v>
      </c>
      <c r="AY367" s="168" t="s">
        <v>236</v>
      </c>
    </row>
    <row r="368" spans="2:65" s="14" customFormat="1" ht="11.25">
      <c r="B368" s="167"/>
      <c r="D368" s="147" t="s">
        <v>247</v>
      </c>
      <c r="E368" s="168" t="s">
        <v>1</v>
      </c>
      <c r="F368" s="169" t="s">
        <v>2079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4" customFormat="1" ht="11.25">
      <c r="B369" s="167"/>
      <c r="D369" s="147" t="s">
        <v>247</v>
      </c>
      <c r="E369" s="168" t="s">
        <v>1</v>
      </c>
      <c r="F369" s="169" t="s">
        <v>2084</v>
      </c>
      <c r="H369" s="168" t="s">
        <v>1</v>
      </c>
      <c r="I369" s="170"/>
      <c r="L369" s="167"/>
      <c r="M369" s="171"/>
      <c r="T369" s="172"/>
      <c r="AT369" s="168" t="s">
        <v>247</v>
      </c>
      <c r="AU369" s="168" t="s">
        <v>83</v>
      </c>
      <c r="AV369" s="14" t="s">
        <v>81</v>
      </c>
      <c r="AW369" s="14" t="s">
        <v>30</v>
      </c>
      <c r="AX369" s="14" t="s">
        <v>73</v>
      </c>
      <c r="AY369" s="168" t="s">
        <v>236</v>
      </c>
    </row>
    <row r="370" spans="2:65" s="12" customFormat="1" ht="11.25">
      <c r="B370" s="151"/>
      <c r="D370" s="147" t="s">
        <v>247</v>
      </c>
      <c r="E370" s="152" t="s">
        <v>1</v>
      </c>
      <c r="F370" s="153" t="s">
        <v>2665</v>
      </c>
      <c r="H370" s="154">
        <v>6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65" s="15" customFormat="1" ht="11.25">
      <c r="B371" s="173"/>
      <c r="D371" s="147" t="s">
        <v>247</v>
      </c>
      <c r="E371" s="174" t="s">
        <v>1</v>
      </c>
      <c r="F371" s="175" t="s">
        <v>344</v>
      </c>
      <c r="H371" s="176">
        <v>6</v>
      </c>
      <c r="I371" s="177"/>
      <c r="L371" s="173"/>
      <c r="M371" s="178"/>
      <c r="T371" s="179"/>
      <c r="AT371" s="174" t="s">
        <v>247</v>
      </c>
      <c r="AU371" s="174" t="s">
        <v>83</v>
      </c>
      <c r="AV371" s="15" t="s">
        <v>258</v>
      </c>
      <c r="AW371" s="15" t="s">
        <v>30</v>
      </c>
      <c r="AX371" s="15" t="s">
        <v>81</v>
      </c>
      <c r="AY371" s="174" t="s">
        <v>236</v>
      </c>
    </row>
    <row r="372" spans="2:65" s="1" customFormat="1" ht="49.15" customHeight="1">
      <c r="B372" s="133"/>
      <c r="C372" s="134" t="s">
        <v>611</v>
      </c>
      <c r="D372" s="134" t="s">
        <v>239</v>
      </c>
      <c r="E372" s="135" t="s">
        <v>2092</v>
      </c>
      <c r="F372" s="136" t="s">
        <v>2093</v>
      </c>
      <c r="G372" s="137" t="s">
        <v>528</v>
      </c>
      <c r="H372" s="138">
        <v>5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341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341</v>
      </c>
      <c r="BM372" s="145" t="s">
        <v>792</v>
      </c>
    </row>
    <row r="373" spans="2:65" s="1" customFormat="1" ht="29.25">
      <c r="B373" s="33"/>
      <c r="D373" s="147" t="s">
        <v>246</v>
      </c>
      <c r="F373" s="148" t="s">
        <v>2093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4" customFormat="1" ht="11.25">
      <c r="B374" s="167"/>
      <c r="D374" s="147" t="s">
        <v>247</v>
      </c>
      <c r="E374" s="168" t="s">
        <v>1</v>
      </c>
      <c r="F374" s="169" t="s">
        <v>1999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65" s="14" customFormat="1" ht="22.5">
      <c r="B375" s="167"/>
      <c r="D375" s="147" t="s">
        <v>247</v>
      </c>
      <c r="E375" s="168" t="s">
        <v>1</v>
      </c>
      <c r="F375" s="169" t="s">
        <v>2666</v>
      </c>
      <c r="H375" s="168" t="s">
        <v>1</v>
      </c>
      <c r="I375" s="170"/>
      <c r="L375" s="167"/>
      <c r="M375" s="171"/>
      <c r="T375" s="172"/>
      <c r="AT375" s="168" t="s">
        <v>247</v>
      </c>
      <c r="AU375" s="168" t="s">
        <v>83</v>
      </c>
      <c r="AV375" s="14" t="s">
        <v>81</v>
      </c>
      <c r="AW375" s="14" t="s">
        <v>30</v>
      </c>
      <c r="AX375" s="14" t="s">
        <v>73</v>
      </c>
      <c r="AY375" s="168" t="s">
        <v>236</v>
      </c>
    </row>
    <row r="376" spans="2:65" s="12" customFormat="1" ht="11.25">
      <c r="B376" s="151"/>
      <c r="D376" s="147" t="s">
        <v>247</v>
      </c>
      <c r="E376" s="152" t="s">
        <v>1</v>
      </c>
      <c r="F376" s="153" t="s">
        <v>235</v>
      </c>
      <c r="H376" s="154">
        <v>5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5" customFormat="1" ht="11.25">
      <c r="B377" s="173"/>
      <c r="D377" s="147" t="s">
        <v>247</v>
      </c>
      <c r="E377" s="174" t="s">
        <v>1</v>
      </c>
      <c r="F377" s="175" t="s">
        <v>344</v>
      </c>
      <c r="H377" s="176">
        <v>5</v>
      </c>
      <c r="I377" s="177"/>
      <c r="L377" s="173"/>
      <c r="M377" s="178"/>
      <c r="T377" s="179"/>
      <c r="AT377" s="174" t="s">
        <v>247</v>
      </c>
      <c r="AU377" s="174" t="s">
        <v>83</v>
      </c>
      <c r="AV377" s="15" t="s">
        <v>258</v>
      </c>
      <c r="AW377" s="15" t="s">
        <v>30</v>
      </c>
      <c r="AX377" s="15" t="s">
        <v>81</v>
      </c>
      <c r="AY377" s="174" t="s">
        <v>236</v>
      </c>
    </row>
    <row r="378" spans="2:65" s="1" customFormat="1" ht="24.2" customHeight="1">
      <c r="B378" s="133"/>
      <c r="C378" s="180" t="s">
        <v>617</v>
      </c>
      <c r="D378" s="180" t="s">
        <v>333</v>
      </c>
      <c r="E378" s="181" t="s">
        <v>2096</v>
      </c>
      <c r="F378" s="182" t="s">
        <v>2097</v>
      </c>
      <c r="G378" s="183" t="s">
        <v>528</v>
      </c>
      <c r="H378" s="184">
        <v>5.25</v>
      </c>
      <c r="I378" s="185"/>
      <c r="J378" s="186">
        <f>ROUND(I378*H378,2)</f>
        <v>0</v>
      </c>
      <c r="K378" s="182" t="s">
        <v>1994</v>
      </c>
      <c r="L378" s="187"/>
      <c r="M378" s="188" t="s">
        <v>1</v>
      </c>
      <c r="N378" s="189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348</v>
      </c>
      <c r="AT378" s="145" t="s">
        <v>333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341</v>
      </c>
      <c r="BM378" s="145" t="s">
        <v>805</v>
      </c>
    </row>
    <row r="379" spans="2:65" s="1" customFormat="1" ht="19.5">
      <c r="B379" s="33"/>
      <c r="D379" s="147" t="s">
        <v>246</v>
      </c>
      <c r="F379" s="148" t="s">
        <v>2097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4" customFormat="1" ht="11.25">
      <c r="B380" s="167"/>
      <c r="D380" s="147" t="s">
        <v>247</v>
      </c>
      <c r="E380" s="168" t="s">
        <v>1</v>
      </c>
      <c r="F380" s="169" t="s">
        <v>1999</v>
      </c>
      <c r="H380" s="168" t="s">
        <v>1</v>
      </c>
      <c r="I380" s="170"/>
      <c r="L380" s="167"/>
      <c r="M380" s="171"/>
      <c r="T380" s="172"/>
      <c r="AT380" s="168" t="s">
        <v>247</v>
      </c>
      <c r="AU380" s="168" t="s">
        <v>83</v>
      </c>
      <c r="AV380" s="14" t="s">
        <v>81</v>
      </c>
      <c r="AW380" s="14" t="s">
        <v>30</v>
      </c>
      <c r="AX380" s="14" t="s">
        <v>73</v>
      </c>
      <c r="AY380" s="168" t="s">
        <v>236</v>
      </c>
    </row>
    <row r="381" spans="2:65" s="14" customFormat="1" ht="22.5">
      <c r="B381" s="167"/>
      <c r="D381" s="147" t="s">
        <v>247</v>
      </c>
      <c r="E381" s="168" t="s">
        <v>1</v>
      </c>
      <c r="F381" s="169" t="s">
        <v>2667</v>
      </c>
      <c r="H381" s="168" t="s">
        <v>1</v>
      </c>
      <c r="I381" s="170"/>
      <c r="L381" s="167"/>
      <c r="M381" s="171"/>
      <c r="T381" s="172"/>
      <c r="AT381" s="168" t="s">
        <v>247</v>
      </c>
      <c r="AU381" s="168" t="s">
        <v>83</v>
      </c>
      <c r="AV381" s="14" t="s">
        <v>81</v>
      </c>
      <c r="AW381" s="14" t="s">
        <v>30</v>
      </c>
      <c r="AX381" s="14" t="s">
        <v>73</v>
      </c>
      <c r="AY381" s="168" t="s">
        <v>236</v>
      </c>
    </row>
    <row r="382" spans="2:65" s="12" customFormat="1" ht="11.25">
      <c r="B382" s="151"/>
      <c r="D382" s="147" t="s">
        <v>247</v>
      </c>
      <c r="E382" s="152" t="s">
        <v>1</v>
      </c>
      <c r="F382" s="153" t="s">
        <v>2111</v>
      </c>
      <c r="H382" s="154">
        <v>5.25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5" customFormat="1" ht="11.25">
      <c r="B383" s="173"/>
      <c r="D383" s="147" t="s">
        <v>247</v>
      </c>
      <c r="E383" s="174" t="s">
        <v>1</v>
      </c>
      <c r="F383" s="175" t="s">
        <v>344</v>
      </c>
      <c r="H383" s="176">
        <v>5.25</v>
      </c>
      <c r="I383" s="177"/>
      <c r="L383" s="173"/>
      <c r="M383" s="178"/>
      <c r="T383" s="179"/>
      <c r="AT383" s="174" t="s">
        <v>247</v>
      </c>
      <c r="AU383" s="174" t="s">
        <v>83</v>
      </c>
      <c r="AV383" s="15" t="s">
        <v>258</v>
      </c>
      <c r="AW383" s="15" t="s">
        <v>30</v>
      </c>
      <c r="AX383" s="15" t="s">
        <v>81</v>
      </c>
      <c r="AY383" s="174" t="s">
        <v>236</v>
      </c>
    </row>
    <row r="384" spans="2:65" s="1" customFormat="1" ht="49.15" customHeight="1">
      <c r="B384" s="133"/>
      <c r="C384" s="134" t="s">
        <v>625</v>
      </c>
      <c r="D384" s="134" t="s">
        <v>239</v>
      </c>
      <c r="E384" s="135" t="s">
        <v>2668</v>
      </c>
      <c r="F384" s="136" t="s">
        <v>2669</v>
      </c>
      <c r="G384" s="137" t="s">
        <v>528</v>
      </c>
      <c r="H384" s="138">
        <v>15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341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341</v>
      </c>
      <c r="BM384" s="145" t="s">
        <v>816</v>
      </c>
    </row>
    <row r="385" spans="2:65" s="1" customFormat="1" ht="29.25">
      <c r="B385" s="33"/>
      <c r="D385" s="147" t="s">
        <v>246</v>
      </c>
      <c r="F385" s="148" t="s">
        <v>2669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4" customFormat="1" ht="11.25">
      <c r="B386" s="167"/>
      <c r="D386" s="147" t="s">
        <v>247</v>
      </c>
      <c r="E386" s="168" t="s">
        <v>1</v>
      </c>
      <c r="F386" s="169" t="s">
        <v>1999</v>
      </c>
      <c r="H386" s="168" t="s">
        <v>1</v>
      </c>
      <c r="I386" s="170"/>
      <c r="L386" s="167"/>
      <c r="M386" s="171"/>
      <c r="T386" s="172"/>
      <c r="AT386" s="168" t="s">
        <v>247</v>
      </c>
      <c r="AU386" s="168" t="s">
        <v>83</v>
      </c>
      <c r="AV386" s="14" t="s">
        <v>81</v>
      </c>
      <c r="AW386" s="14" t="s">
        <v>30</v>
      </c>
      <c r="AX386" s="14" t="s">
        <v>73</v>
      </c>
      <c r="AY386" s="168" t="s">
        <v>236</v>
      </c>
    </row>
    <row r="387" spans="2:65" s="14" customFormat="1" ht="11.25">
      <c r="B387" s="167"/>
      <c r="D387" s="147" t="s">
        <v>247</v>
      </c>
      <c r="E387" s="168" t="s">
        <v>1</v>
      </c>
      <c r="F387" s="169" t="s">
        <v>2670</v>
      </c>
      <c r="H387" s="168" t="s">
        <v>1</v>
      </c>
      <c r="I387" s="170"/>
      <c r="L387" s="167"/>
      <c r="M387" s="171"/>
      <c r="T387" s="172"/>
      <c r="AT387" s="168" t="s">
        <v>247</v>
      </c>
      <c r="AU387" s="168" t="s">
        <v>83</v>
      </c>
      <c r="AV387" s="14" t="s">
        <v>81</v>
      </c>
      <c r="AW387" s="14" t="s">
        <v>30</v>
      </c>
      <c r="AX387" s="14" t="s">
        <v>73</v>
      </c>
      <c r="AY387" s="168" t="s">
        <v>236</v>
      </c>
    </row>
    <row r="388" spans="2:65" s="12" customFormat="1" ht="11.25">
      <c r="B388" s="151"/>
      <c r="D388" s="147" t="s">
        <v>247</v>
      </c>
      <c r="E388" s="152" t="s">
        <v>1</v>
      </c>
      <c r="F388" s="153" t="s">
        <v>8</v>
      </c>
      <c r="H388" s="154">
        <v>15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 ht="11.25">
      <c r="B389" s="173"/>
      <c r="D389" s="147" t="s">
        <v>247</v>
      </c>
      <c r="E389" s="174" t="s">
        <v>1</v>
      </c>
      <c r="F389" s="175" t="s">
        <v>344</v>
      </c>
      <c r="H389" s="176">
        <v>15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" customFormat="1" ht="24.2" customHeight="1">
      <c r="B390" s="133"/>
      <c r="C390" s="180" t="s">
        <v>630</v>
      </c>
      <c r="D390" s="180" t="s">
        <v>333</v>
      </c>
      <c r="E390" s="181" t="s">
        <v>2671</v>
      </c>
      <c r="F390" s="182" t="s">
        <v>2672</v>
      </c>
      <c r="G390" s="183" t="s">
        <v>528</v>
      </c>
      <c r="H390" s="184">
        <v>15.75</v>
      </c>
      <c r="I390" s="185"/>
      <c r="J390" s="186">
        <f>ROUND(I390*H390,2)</f>
        <v>0</v>
      </c>
      <c r="K390" s="182" t="s">
        <v>1994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348</v>
      </c>
      <c r="AT390" s="145" t="s">
        <v>333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341</v>
      </c>
      <c r="BM390" s="145" t="s">
        <v>828</v>
      </c>
    </row>
    <row r="391" spans="2:65" s="1" customFormat="1" ht="19.5">
      <c r="B391" s="33"/>
      <c r="D391" s="147" t="s">
        <v>246</v>
      </c>
      <c r="F391" s="148" t="s">
        <v>2672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4" customFormat="1" ht="11.25">
      <c r="B392" s="167"/>
      <c r="D392" s="147" t="s">
        <v>247</v>
      </c>
      <c r="E392" s="168" t="s">
        <v>1</v>
      </c>
      <c r="F392" s="169" t="s">
        <v>1999</v>
      </c>
      <c r="H392" s="168" t="s">
        <v>1</v>
      </c>
      <c r="I392" s="170"/>
      <c r="L392" s="167"/>
      <c r="M392" s="171"/>
      <c r="T392" s="172"/>
      <c r="AT392" s="168" t="s">
        <v>247</v>
      </c>
      <c r="AU392" s="168" t="s">
        <v>83</v>
      </c>
      <c r="AV392" s="14" t="s">
        <v>81</v>
      </c>
      <c r="AW392" s="14" t="s">
        <v>30</v>
      </c>
      <c r="AX392" s="14" t="s">
        <v>73</v>
      </c>
      <c r="AY392" s="168" t="s">
        <v>236</v>
      </c>
    </row>
    <row r="393" spans="2:65" s="14" customFormat="1" ht="22.5">
      <c r="B393" s="167"/>
      <c r="D393" s="147" t="s">
        <v>247</v>
      </c>
      <c r="E393" s="168" t="s">
        <v>1</v>
      </c>
      <c r="F393" s="169" t="s">
        <v>2673</v>
      </c>
      <c r="H393" s="168" t="s">
        <v>1</v>
      </c>
      <c r="I393" s="170"/>
      <c r="L393" s="167"/>
      <c r="M393" s="171"/>
      <c r="T393" s="172"/>
      <c r="AT393" s="168" t="s">
        <v>247</v>
      </c>
      <c r="AU393" s="168" t="s">
        <v>83</v>
      </c>
      <c r="AV393" s="14" t="s">
        <v>81</v>
      </c>
      <c r="AW393" s="14" t="s">
        <v>30</v>
      </c>
      <c r="AX393" s="14" t="s">
        <v>73</v>
      </c>
      <c r="AY393" s="168" t="s">
        <v>236</v>
      </c>
    </row>
    <row r="394" spans="2:65" s="12" customFormat="1" ht="11.25">
      <c r="B394" s="151"/>
      <c r="D394" s="147" t="s">
        <v>247</v>
      </c>
      <c r="E394" s="152" t="s">
        <v>1</v>
      </c>
      <c r="F394" s="153" t="s">
        <v>2119</v>
      </c>
      <c r="H394" s="154">
        <v>15.75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5" customFormat="1" ht="11.25">
      <c r="B395" s="173"/>
      <c r="D395" s="147" t="s">
        <v>247</v>
      </c>
      <c r="E395" s="174" t="s">
        <v>1</v>
      </c>
      <c r="F395" s="175" t="s">
        <v>344</v>
      </c>
      <c r="H395" s="176">
        <v>15.75</v>
      </c>
      <c r="I395" s="177"/>
      <c r="L395" s="173"/>
      <c r="M395" s="178"/>
      <c r="T395" s="179"/>
      <c r="AT395" s="174" t="s">
        <v>247</v>
      </c>
      <c r="AU395" s="174" t="s">
        <v>83</v>
      </c>
      <c r="AV395" s="15" t="s">
        <v>258</v>
      </c>
      <c r="AW395" s="15" t="s">
        <v>30</v>
      </c>
      <c r="AX395" s="15" t="s">
        <v>81</v>
      </c>
      <c r="AY395" s="174" t="s">
        <v>236</v>
      </c>
    </row>
    <row r="396" spans="2:65" s="1" customFormat="1" ht="49.15" customHeight="1">
      <c r="B396" s="133"/>
      <c r="C396" s="134" t="s">
        <v>637</v>
      </c>
      <c r="D396" s="134" t="s">
        <v>239</v>
      </c>
      <c r="E396" s="135" t="s">
        <v>2120</v>
      </c>
      <c r="F396" s="136" t="s">
        <v>2121</v>
      </c>
      <c r="G396" s="137" t="s">
        <v>528</v>
      </c>
      <c r="H396" s="138">
        <v>15</v>
      </c>
      <c r="I396" s="139"/>
      <c r="J396" s="140">
        <f>ROUND(I396*H396,2)</f>
        <v>0</v>
      </c>
      <c r="K396" s="136" t="s">
        <v>243</v>
      </c>
      <c r="L396" s="33"/>
      <c r="M396" s="141" t="s">
        <v>1</v>
      </c>
      <c r="N396" s="142" t="s">
        <v>38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341</v>
      </c>
      <c r="AT396" s="145" t="s">
        <v>239</v>
      </c>
      <c r="AU396" s="145" t="s">
        <v>83</v>
      </c>
      <c r="AY396" s="18" t="s">
        <v>236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81</v>
      </c>
      <c r="BK396" s="146">
        <f>ROUND(I396*H396,2)</f>
        <v>0</v>
      </c>
      <c r="BL396" s="18" t="s">
        <v>341</v>
      </c>
      <c r="BM396" s="145" t="s">
        <v>841</v>
      </c>
    </row>
    <row r="397" spans="2:65" s="1" customFormat="1" ht="29.25">
      <c r="B397" s="33"/>
      <c r="D397" s="147" t="s">
        <v>246</v>
      </c>
      <c r="F397" s="148" t="s">
        <v>2121</v>
      </c>
      <c r="I397" s="149"/>
      <c r="L397" s="33"/>
      <c r="M397" s="150"/>
      <c r="T397" s="57"/>
      <c r="AT397" s="18" t="s">
        <v>246</v>
      </c>
      <c r="AU397" s="18" t="s">
        <v>83</v>
      </c>
    </row>
    <row r="398" spans="2:65" s="14" customFormat="1" ht="11.25">
      <c r="B398" s="167"/>
      <c r="D398" s="147" t="s">
        <v>247</v>
      </c>
      <c r="E398" s="168" t="s">
        <v>1</v>
      </c>
      <c r="F398" s="169" t="s">
        <v>1999</v>
      </c>
      <c r="H398" s="168" t="s">
        <v>1</v>
      </c>
      <c r="I398" s="170"/>
      <c r="L398" s="167"/>
      <c r="M398" s="171"/>
      <c r="T398" s="172"/>
      <c r="AT398" s="168" t="s">
        <v>247</v>
      </c>
      <c r="AU398" s="168" t="s">
        <v>83</v>
      </c>
      <c r="AV398" s="14" t="s">
        <v>81</v>
      </c>
      <c r="AW398" s="14" t="s">
        <v>30</v>
      </c>
      <c r="AX398" s="14" t="s">
        <v>73</v>
      </c>
      <c r="AY398" s="168" t="s">
        <v>236</v>
      </c>
    </row>
    <row r="399" spans="2:65" s="14" customFormat="1" ht="11.25">
      <c r="B399" s="167"/>
      <c r="D399" s="147" t="s">
        <v>247</v>
      </c>
      <c r="E399" s="168" t="s">
        <v>1</v>
      </c>
      <c r="F399" s="169" t="s">
        <v>2122</v>
      </c>
      <c r="H399" s="168" t="s">
        <v>1</v>
      </c>
      <c r="I399" s="170"/>
      <c r="L399" s="167"/>
      <c r="M399" s="171"/>
      <c r="T399" s="172"/>
      <c r="AT399" s="168" t="s">
        <v>247</v>
      </c>
      <c r="AU399" s="168" t="s">
        <v>83</v>
      </c>
      <c r="AV399" s="14" t="s">
        <v>81</v>
      </c>
      <c r="AW399" s="14" t="s">
        <v>30</v>
      </c>
      <c r="AX399" s="14" t="s">
        <v>73</v>
      </c>
      <c r="AY399" s="168" t="s">
        <v>236</v>
      </c>
    </row>
    <row r="400" spans="2:65" s="12" customFormat="1" ht="11.25">
      <c r="B400" s="151"/>
      <c r="D400" s="147" t="s">
        <v>247</v>
      </c>
      <c r="E400" s="152" t="s">
        <v>1</v>
      </c>
      <c r="F400" s="153" t="s">
        <v>8</v>
      </c>
      <c r="H400" s="154">
        <v>15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236</v>
      </c>
    </row>
    <row r="401" spans="2:65" s="15" customFormat="1" ht="11.25">
      <c r="B401" s="173"/>
      <c r="D401" s="147" t="s">
        <v>247</v>
      </c>
      <c r="E401" s="174" t="s">
        <v>1</v>
      </c>
      <c r="F401" s="175" t="s">
        <v>344</v>
      </c>
      <c r="H401" s="176">
        <v>15</v>
      </c>
      <c r="I401" s="177"/>
      <c r="L401" s="173"/>
      <c r="M401" s="178"/>
      <c r="T401" s="179"/>
      <c r="AT401" s="174" t="s">
        <v>247</v>
      </c>
      <c r="AU401" s="174" t="s">
        <v>83</v>
      </c>
      <c r="AV401" s="15" t="s">
        <v>258</v>
      </c>
      <c r="AW401" s="15" t="s">
        <v>30</v>
      </c>
      <c r="AX401" s="15" t="s">
        <v>81</v>
      </c>
      <c r="AY401" s="174" t="s">
        <v>236</v>
      </c>
    </row>
    <row r="402" spans="2:65" s="1" customFormat="1" ht="24.2" customHeight="1">
      <c r="B402" s="133"/>
      <c r="C402" s="180" t="s">
        <v>643</v>
      </c>
      <c r="D402" s="180" t="s">
        <v>333</v>
      </c>
      <c r="E402" s="181" t="s">
        <v>2123</v>
      </c>
      <c r="F402" s="182" t="s">
        <v>2124</v>
      </c>
      <c r="G402" s="183" t="s">
        <v>528</v>
      </c>
      <c r="H402" s="184">
        <v>15.75</v>
      </c>
      <c r="I402" s="185"/>
      <c r="J402" s="186">
        <f>ROUND(I402*H402,2)</f>
        <v>0</v>
      </c>
      <c r="K402" s="182" t="s">
        <v>1994</v>
      </c>
      <c r="L402" s="187"/>
      <c r="M402" s="188" t="s">
        <v>1</v>
      </c>
      <c r="N402" s="189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348</v>
      </c>
      <c r="AT402" s="145" t="s">
        <v>333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341</v>
      </c>
      <c r="BM402" s="145" t="s">
        <v>341</v>
      </c>
    </row>
    <row r="403" spans="2:65" s="1" customFormat="1" ht="19.5">
      <c r="B403" s="33"/>
      <c r="D403" s="147" t="s">
        <v>246</v>
      </c>
      <c r="F403" s="148" t="s">
        <v>2124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4" customFormat="1" ht="11.25">
      <c r="B404" s="167"/>
      <c r="D404" s="147" t="s">
        <v>247</v>
      </c>
      <c r="E404" s="168" t="s">
        <v>1</v>
      </c>
      <c r="F404" s="169" t="s">
        <v>1999</v>
      </c>
      <c r="H404" s="168" t="s">
        <v>1</v>
      </c>
      <c r="I404" s="170"/>
      <c r="L404" s="167"/>
      <c r="M404" s="171"/>
      <c r="T404" s="172"/>
      <c r="AT404" s="168" t="s">
        <v>247</v>
      </c>
      <c r="AU404" s="168" t="s">
        <v>83</v>
      </c>
      <c r="AV404" s="14" t="s">
        <v>81</v>
      </c>
      <c r="AW404" s="14" t="s">
        <v>30</v>
      </c>
      <c r="AX404" s="14" t="s">
        <v>73</v>
      </c>
      <c r="AY404" s="168" t="s">
        <v>236</v>
      </c>
    </row>
    <row r="405" spans="2:65" s="14" customFormat="1" ht="11.25">
      <c r="B405" s="167"/>
      <c r="D405" s="147" t="s">
        <v>247</v>
      </c>
      <c r="E405" s="168" t="s">
        <v>1</v>
      </c>
      <c r="F405" s="169" t="s">
        <v>2125</v>
      </c>
      <c r="H405" s="168" t="s">
        <v>1</v>
      </c>
      <c r="I405" s="170"/>
      <c r="L405" s="167"/>
      <c r="M405" s="171"/>
      <c r="T405" s="172"/>
      <c r="AT405" s="168" t="s">
        <v>247</v>
      </c>
      <c r="AU405" s="168" t="s">
        <v>83</v>
      </c>
      <c r="AV405" s="14" t="s">
        <v>81</v>
      </c>
      <c r="AW405" s="14" t="s">
        <v>30</v>
      </c>
      <c r="AX405" s="14" t="s">
        <v>73</v>
      </c>
      <c r="AY405" s="168" t="s">
        <v>236</v>
      </c>
    </row>
    <row r="406" spans="2:65" s="12" customFormat="1" ht="11.25">
      <c r="B406" s="151"/>
      <c r="D406" s="147" t="s">
        <v>247</v>
      </c>
      <c r="E406" s="152" t="s">
        <v>1</v>
      </c>
      <c r="F406" s="153" t="s">
        <v>2119</v>
      </c>
      <c r="H406" s="154">
        <v>15.75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 ht="11.25">
      <c r="B407" s="173"/>
      <c r="D407" s="147" t="s">
        <v>247</v>
      </c>
      <c r="E407" s="174" t="s">
        <v>1</v>
      </c>
      <c r="F407" s="175" t="s">
        <v>344</v>
      </c>
      <c r="H407" s="176">
        <v>15.75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" customFormat="1" ht="49.15" customHeight="1">
      <c r="B408" s="133"/>
      <c r="C408" s="134" t="s">
        <v>649</v>
      </c>
      <c r="D408" s="134" t="s">
        <v>239</v>
      </c>
      <c r="E408" s="135" t="s">
        <v>2127</v>
      </c>
      <c r="F408" s="136" t="s">
        <v>2128</v>
      </c>
      <c r="G408" s="137" t="s">
        <v>528</v>
      </c>
      <c r="H408" s="138">
        <v>90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341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341</v>
      </c>
      <c r="BM408" s="145" t="s">
        <v>868</v>
      </c>
    </row>
    <row r="409" spans="2:65" s="1" customFormat="1" ht="29.25">
      <c r="B409" s="33"/>
      <c r="D409" s="147" t="s">
        <v>246</v>
      </c>
      <c r="F409" s="148" t="s">
        <v>2128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4" customFormat="1" ht="11.25">
      <c r="B410" s="167"/>
      <c r="D410" s="147" t="s">
        <v>247</v>
      </c>
      <c r="E410" s="168" t="s">
        <v>1</v>
      </c>
      <c r="F410" s="169" t="s">
        <v>1999</v>
      </c>
      <c r="H410" s="168" t="s">
        <v>1</v>
      </c>
      <c r="I410" s="170"/>
      <c r="L410" s="167"/>
      <c r="M410" s="171"/>
      <c r="T410" s="172"/>
      <c r="AT410" s="168" t="s">
        <v>247</v>
      </c>
      <c r="AU410" s="168" t="s">
        <v>83</v>
      </c>
      <c r="AV410" s="14" t="s">
        <v>81</v>
      </c>
      <c r="AW410" s="14" t="s">
        <v>30</v>
      </c>
      <c r="AX410" s="14" t="s">
        <v>73</v>
      </c>
      <c r="AY410" s="168" t="s">
        <v>236</v>
      </c>
    </row>
    <row r="411" spans="2:65" s="14" customFormat="1" ht="11.25">
      <c r="B411" s="167"/>
      <c r="D411" s="147" t="s">
        <v>247</v>
      </c>
      <c r="E411" s="168" t="s">
        <v>1</v>
      </c>
      <c r="F411" s="169" t="s">
        <v>2129</v>
      </c>
      <c r="H411" s="168" t="s">
        <v>1</v>
      </c>
      <c r="I411" s="170"/>
      <c r="L411" s="167"/>
      <c r="M411" s="171"/>
      <c r="T411" s="172"/>
      <c r="AT411" s="168" t="s">
        <v>247</v>
      </c>
      <c r="AU411" s="168" t="s">
        <v>83</v>
      </c>
      <c r="AV411" s="14" t="s">
        <v>81</v>
      </c>
      <c r="AW411" s="14" t="s">
        <v>30</v>
      </c>
      <c r="AX411" s="14" t="s">
        <v>73</v>
      </c>
      <c r="AY411" s="168" t="s">
        <v>236</v>
      </c>
    </row>
    <row r="412" spans="2:65" s="12" customFormat="1" ht="11.25">
      <c r="B412" s="151"/>
      <c r="D412" s="147" t="s">
        <v>247</v>
      </c>
      <c r="E412" s="152" t="s">
        <v>1</v>
      </c>
      <c r="F412" s="153" t="s">
        <v>2674</v>
      </c>
      <c r="H412" s="154">
        <v>90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5" customFormat="1" ht="11.25">
      <c r="B413" s="173"/>
      <c r="D413" s="147" t="s">
        <v>247</v>
      </c>
      <c r="E413" s="174" t="s">
        <v>1</v>
      </c>
      <c r="F413" s="175" t="s">
        <v>344</v>
      </c>
      <c r="H413" s="176">
        <v>90</v>
      </c>
      <c r="I413" s="177"/>
      <c r="L413" s="173"/>
      <c r="M413" s="178"/>
      <c r="T413" s="179"/>
      <c r="AT413" s="174" t="s">
        <v>247</v>
      </c>
      <c r="AU413" s="174" t="s">
        <v>83</v>
      </c>
      <c r="AV413" s="15" t="s">
        <v>258</v>
      </c>
      <c r="AW413" s="15" t="s">
        <v>30</v>
      </c>
      <c r="AX413" s="15" t="s">
        <v>81</v>
      </c>
      <c r="AY413" s="174" t="s">
        <v>236</v>
      </c>
    </row>
    <row r="414" spans="2:65" s="1" customFormat="1" ht="24.2" customHeight="1">
      <c r="B414" s="133"/>
      <c r="C414" s="180" t="s">
        <v>656</v>
      </c>
      <c r="D414" s="180" t="s">
        <v>333</v>
      </c>
      <c r="E414" s="181" t="s">
        <v>2131</v>
      </c>
      <c r="F414" s="182" t="s">
        <v>2132</v>
      </c>
      <c r="G414" s="183" t="s">
        <v>528</v>
      </c>
      <c r="H414" s="184">
        <v>94.5</v>
      </c>
      <c r="I414" s="185"/>
      <c r="J414" s="186">
        <f>ROUND(I414*H414,2)</f>
        <v>0</v>
      </c>
      <c r="K414" s="182" t="s">
        <v>1994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348</v>
      </c>
      <c r="AT414" s="145" t="s">
        <v>333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341</v>
      </c>
      <c r="BM414" s="145" t="s">
        <v>879</v>
      </c>
    </row>
    <row r="415" spans="2:65" s="1" customFormat="1" ht="19.5">
      <c r="B415" s="33"/>
      <c r="D415" s="147" t="s">
        <v>246</v>
      </c>
      <c r="F415" s="148" t="s">
        <v>2132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4" customFormat="1" ht="11.25">
      <c r="B416" s="167"/>
      <c r="D416" s="147" t="s">
        <v>247</v>
      </c>
      <c r="E416" s="168" t="s">
        <v>1</v>
      </c>
      <c r="F416" s="169" t="s">
        <v>1999</v>
      </c>
      <c r="H416" s="168" t="s">
        <v>1</v>
      </c>
      <c r="I416" s="170"/>
      <c r="L416" s="167"/>
      <c r="M416" s="171"/>
      <c r="T416" s="172"/>
      <c r="AT416" s="168" t="s">
        <v>247</v>
      </c>
      <c r="AU416" s="168" t="s">
        <v>83</v>
      </c>
      <c r="AV416" s="14" t="s">
        <v>81</v>
      </c>
      <c r="AW416" s="14" t="s">
        <v>30</v>
      </c>
      <c r="AX416" s="14" t="s">
        <v>73</v>
      </c>
      <c r="AY416" s="168" t="s">
        <v>236</v>
      </c>
    </row>
    <row r="417" spans="2:65" s="14" customFormat="1" ht="11.25">
      <c r="B417" s="167"/>
      <c r="D417" s="147" t="s">
        <v>247</v>
      </c>
      <c r="E417" s="168" t="s">
        <v>1</v>
      </c>
      <c r="F417" s="169" t="s">
        <v>2133</v>
      </c>
      <c r="H417" s="168" t="s">
        <v>1</v>
      </c>
      <c r="I417" s="170"/>
      <c r="L417" s="167"/>
      <c r="M417" s="171"/>
      <c r="T417" s="172"/>
      <c r="AT417" s="168" t="s">
        <v>247</v>
      </c>
      <c r="AU417" s="168" t="s">
        <v>83</v>
      </c>
      <c r="AV417" s="14" t="s">
        <v>81</v>
      </c>
      <c r="AW417" s="14" t="s">
        <v>30</v>
      </c>
      <c r="AX417" s="14" t="s">
        <v>73</v>
      </c>
      <c r="AY417" s="168" t="s">
        <v>236</v>
      </c>
    </row>
    <row r="418" spans="2:65" s="12" customFormat="1" ht="11.25">
      <c r="B418" s="151"/>
      <c r="D418" s="147" t="s">
        <v>247</v>
      </c>
      <c r="E418" s="152" t="s">
        <v>1</v>
      </c>
      <c r="F418" s="153" t="s">
        <v>2675</v>
      </c>
      <c r="H418" s="154">
        <v>94.5</v>
      </c>
      <c r="I418" s="155"/>
      <c r="L418" s="151"/>
      <c r="M418" s="156"/>
      <c r="T418" s="157"/>
      <c r="AT418" s="152" t="s">
        <v>247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236</v>
      </c>
    </row>
    <row r="419" spans="2:65" s="15" customFormat="1" ht="11.25">
      <c r="B419" s="173"/>
      <c r="D419" s="147" t="s">
        <v>247</v>
      </c>
      <c r="E419" s="174" t="s">
        <v>1</v>
      </c>
      <c r="F419" s="175" t="s">
        <v>344</v>
      </c>
      <c r="H419" s="176">
        <v>94.5</v>
      </c>
      <c r="I419" s="177"/>
      <c r="L419" s="173"/>
      <c r="M419" s="178"/>
      <c r="T419" s="179"/>
      <c r="AT419" s="174" t="s">
        <v>247</v>
      </c>
      <c r="AU419" s="174" t="s">
        <v>83</v>
      </c>
      <c r="AV419" s="15" t="s">
        <v>258</v>
      </c>
      <c r="AW419" s="15" t="s">
        <v>30</v>
      </c>
      <c r="AX419" s="15" t="s">
        <v>81</v>
      </c>
      <c r="AY419" s="174" t="s">
        <v>236</v>
      </c>
    </row>
    <row r="420" spans="2:65" s="1" customFormat="1" ht="49.15" customHeight="1">
      <c r="B420" s="133"/>
      <c r="C420" s="134" t="s">
        <v>662</v>
      </c>
      <c r="D420" s="134" t="s">
        <v>239</v>
      </c>
      <c r="E420" s="135" t="s">
        <v>2135</v>
      </c>
      <c r="F420" s="136" t="s">
        <v>2136</v>
      </c>
      <c r="G420" s="137" t="s">
        <v>528</v>
      </c>
      <c r="H420" s="138">
        <v>30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341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341</v>
      </c>
      <c r="BM420" s="145" t="s">
        <v>893</v>
      </c>
    </row>
    <row r="421" spans="2:65" s="1" customFormat="1" ht="29.25">
      <c r="B421" s="33"/>
      <c r="D421" s="147" t="s">
        <v>246</v>
      </c>
      <c r="F421" s="148" t="s">
        <v>2136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4" customFormat="1" ht="11.25">
      <c r="B422" s="167"/>
      <c r="D422" s="147" t="s">
        <v>247</v>
      </c>
      <c r="E422" s="168" t="s">
        <v>1</v>
      </c>
      <c r="F422" s="169" t="s">
        <v>1999</v>
      </c>
      <c r="H422" s="168" t="s">
        <v>1</v>
      </c>
      <c r="I422" s="170"/>
      <c r="L422" s="167"/>
      <c r="M422" s="171"/>
      <c r="T422" s="172"/>
      <c r="AT422" s="168" t="s">
        <v>247</v>
      </c>
      <c r="AU422" s="168" t="s">
        <v>83</v>
      </c>
      <c r="AV422" s="14" t="s">
        <v>81</v>
      </c>
      <c r="AW422" s="14" t="s">
        <v>30</v>
      </c>
      <c r="AX422" s="14" t="s">
        <v>73</v>
      </c>
      <c r="AY422" s="168" t="s">
        <v>236</v>
      </c>
    </row>
    <row r="423" spans="2:65" s="14" customFormat="1" ht="11.25">
      <c r="B423" s="167"/>
      <c r="D423" s="147" t="s">
        <v>247</v>
      </c>
      <c r="E423" s="168" t="s">
        <v>1</v>
      </c>
      <c r="F423" s="169" t="s">
        <v>2137</v>
      </c>
      <c r="H423" s="168" t="s">
        <v>1</v>
      </c>
      <c r="I423" s="170"/>
      <c r="L423" s="167"/>
      <c r="M423" s="171"/>
      <c r="T423" s="172"/>
      <c r="AT423" s="168" t="s">
        <v>247</v>
      </c>
      <c r="AU423" s="168" t="s">
        <v>83</v>
      </c>
      <c r="AV423" s="14" t="s">
        <v>81</v>
      </c>
      <c r="AW423" s="14" t="s">
        <v>30</v>
      </c>
      <c r="AX423" s="14" t="s">
        <v>73</v>
      </c>
      <c r="AY423" s="168" t="s">
        <v>236</v>
      </c>
    </row>
    <row r="424" spans="2:65" s="12" customFormat="1" ht="11.25">
      <c r="B424" s="151"/>
      <c r="D424" s="147" t="s">
        <v>247</v>
      </c>
      <c r="E424" s="152" t="s">
        <v>1</v>
      </c>
      <c r="F424" s="153" t="s">
        <v>2676</v>
      </c>
      <c r="H424" s="154">
        <v>30</v>
      </c>
      <c r="I424" s="155"/>
      <c r="L424" s="151"/>
      <c r="M424" s="156"/>
      <c r="T424" s="157"/>
      <c r="AT424" s="152" t="s">
        <v>247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236</v>
      </c>
    </row>
    <row r="425" spans="2:65" s="15" customFormat="1" ht="11.25">
      <c r="B425" s="173"/>
      <c r="D425" s="147" t="s">
        <v>247</v>
      </c>
      <c r="E425" s="174" t="s">
        <v>1</v>
      </c>
      <c r="F425" s="175" t="s">
        <v>344</v>
      </c>
      <c r="H425" s="176">
        <v>30</v>
      </c>
      <c r="I425" s="177"/>
      <c r="L425" s="173"/>
      <c r="M425" s="178"/>
      <c r="T425" s="179"/>
      <c r="AT425" s="174" t="s">
        <v>247</v>
      </c>
      <c r="AU425" s="174" t="s">
        <v>83</v>
      </c>
      <c r="AV425" s="15" t="s">
        <v>258</v>
      </c>
      <c r="AW425" s="15" t="s">
        <v>30</v>
      </c>
      <c r="AX425" s="15" t="s">
        <v>81</v>
      </c>
      <c r="AY425" s="174" t="s">
        <v>236</v>
      </c>
    </row>
    <row r="426" spans="2:65" s="1" customFormat="1" ht="24.2" customHeight="1">
      <c r="B426" s="133"/>
      <c r="C426" s="180" t="s">
        <v>669</v>
      </c>
      <c r="D426" s="180" t="s">
        <v>333</v>
      </c>
      <c r="E426" s="181" t="s">
        <v>2139</v>
      </c>
      <c r="F426" s="182" t="s">
        <v>2140</v>
      </c>
      <c r="G426" s="183" t="s">
        <v>528</v>
      </c>
      <c r="H426" s="184">
        <v>31.5</v>
      </c>
      <c r="I426" s="185"/>
      <c r="J426" s="186">
        <f>ROUND(I426*H426,2)</f>
        <v>0</v>
      </c>
      <c r="K426" s="182" t="s">
        <v>1994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348</v>
      </c>
      <c r="AT426" s="145" t="s">
        <v>333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341</v>
      </c>
      <c r="BM426" s="145" t="s">
        <v>928</v>
      </c>
    </row>
    <row r="427" spans="2:65" s="1" customFormat="1" ht="19.5">
      <c r="B427" s="33"/>
      <c r="D427" s="147" t="s">
        <v>246</v>
      </c>
      <c r="F427" s="148" t="s">
        <v>2140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4" customFormat="1" ht="11.25">
      <c r="B428" s="167"/>
      <c r="D428" s="147" t="s">
        <v>247</v>
      </c>
      <c r="E428" s="168" t="s">
        <v>1</v>
      </c>
      <c r="F428" s="169" t="s">
        <v>1999</v>
      </c>
      <c r="H428" s="168" t="s">
        <v>1</v>
      </c>
      <c r="I428" s="170"/>
      <c r="L428" s="167"/>
      <c r="M428" s="171"/>
      <c r="T428" s="172"/>
      <c r="AT428" s="168" t="s">
        <v>247</v>
      </c>
      <c r="AU428" s="168" t="s">
        <v>83</v>
      </c>
      <c r="AV428" s="14" t="s">
        <v>81</v>
      </c>
      <c r="AW428" s="14" t="s">
        <v>30</v>
      </c>
      <c r="AX428" s="14" t="s">
        <v>73</v>
      </c>
      <c r="AY428" s="168" t="s">
        <v>236</v>
      </c>
    </row>
    <row r="429" spans="2:65" s="14" customFormat="1" ht="11.25">
      <c r="B429" s="167"/>
      <c r="D429" s="147" t="s">
        <v>247</v>
      </c>
      <c r="E429" s="168" t="s">
        <v>1</v>
      </c>
      <c r="F429" s="169" t="s">
        <v>2141</v>
      </c>
      <c r="H429" s="168" t="s">
        <v>1</v>
      </c>
      <c r="I429" s="170"/>
      <c r="L429" s="167"/>
      <c r="M429" s="171"/>
      <c r="T429" s="172"/>
      <c r="AT429" s="168" t="s">
        <v>247</v>
      </c>
      <c r="AU429" s="168" t="s">
        <v>83</v>
      </c>
      <c r="AV429" s="14" t="s">
        <v>81</v>
      </c>
      <c r="AW429" s="14" t="s">
        <v>30</v>
      </c>
      <c r="AX429" s="14" t="s">
        <v>73</v>
      </c>
      <c r="AY429" s="168" t="s">
        <v>236</v>
      </c>
    </row>
    <row r="430" spans="2:65" s="12" customFormat="1" ht="11.25">
      <c r="B430" s="151"/>
      <c r="D430" s="147" t="s">
        <v>247</v>
      </c>
      <c r="E430" s="152" t="s">
        <v>1</v>
      </c>
      <c r="F430" s="153" t="s">
        <v>2677</v>
      </c>
      <c r="H430" s="154">
        <v>31.5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65" s="15" customFormat="1" ht="11.25">
      <c r="B431" s="173"/>
      <c r="D431" s="147" t="s">
        <v>247</v>
      </c>
      <c r="E431" s="174" t="s">
        <v>1</v>
      </c>
      <c r="F431" s="175" t="s">
        <v>344</v>
      </c>
      <c r="H431" s="176">
        <v>31.5</v>
      </c>
      <c r="I431" s="177"/>
      <c r="L431" s="173"/>
      <c r="M431" s="178"/>
      <c r="T431" s="179"/>
      <c r="AT431" s="174" t="s">
        <v>247</v>
      </c>
      <c r="AU431" s="174" t="s">
        <v>83</v>
      </c>
      <c r="AV431" s="15" t="s">
        <v>258</v>
      </c>
      <c r="AW431" s="15" t="s">
        <v>30</v>
      </c>
      <c r="AX431" s="15" t="s">
        <v>81</v>
      </c>
      <c r="AY431" s="174" t="s">
        <v>236</v>
      </c>
    </row>
    <row r="432" spans="2:65" s="11" customFormat="1" ht="22.9" customHeight="1">
      <c r="B432" s="121"/>
      <c r="D432" s="122" t="s">
        <v>72</v>
      </c>
      <c r="E432" s="131" t="s">
        <v>335</v>
      </c>
      <c r="F432" s="131" t="s">
        <v>336</v>
      </c>
      <c r="I432" s="124"/>
      <c r="J432" s="132">
        <f>BK432</f>
        <v>0</v>
      </c>
      <c r="L432" s="121"/>
      <c r="M432" s="126"/>
      <c r="P432" s="127">
        <f>SUM(P433:P824)</f>
        <v>0</v>
      </c>
      <c r="R432" s="127">
        <f>SUM(R433:R824)</f>
        <v>0</v>
      </c>
      <c r="T432" s="128">
        <f>SUM(T433:T824)</f>
        <v>0</v>
      </c>
      <c r="AR432" s="122" t="s">
        <v>253</v>
      </c>
      <c r="AT432" s="129" t="s">
        <v>72</v>
      </c>
      <c r="AU432" s="129" t="s">
        <v>81</v>
      </c>
      <c r="AY432" s="122" t="s">
        <v>236</v>
      </c>
      <c r="BK432" s="130">
        <f>SUM(BK433:BK824)</f>
        <v>0</v>
      </c>
    </row>
    <row r="433" spans="2:65" s="1" customFormat="1" ht="76.349999999999994" customHeight="1">
      <c r="B433" s="133"/>
      <c r="C433" s="134" t="s">
        <v>675</v>
      </c>
      <c r="D433" s="134" t="s">
        <v>239</v>
      </c>
      <c r="E433" s="135" t="s">
        <v>2155</v>
      </c>
      <c r="F433" s="136" t="s">
        <v>2156</v>
      </c>
      <c r="G433" s="137" t="s">
        <v>528</v>
      </c>
      <c r="H433" s="138">
        <v>165</v>
      </c>
      <c r="I433" s="139"/>
      <c r="J433" s="140">
        <f>ROUND(I433*H433,2)</f>
        <v>0</v>
      </c>
      <c r="K433" s="136" t="s">
        <v>243</v>
      </c>
      <c r="L433" s="33"/>
      <c r="M433" s="141" t="s">
        <v>1</v>
      </c>
      <c r="N433" s="142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341</v>
      </c>
      <c r="AT433" s="145" t="s">
        <v>239</v>
      </c>
      <c r="AU433" s="145" t="s">
        <v>83</v>
      </c>
      <c r="AY433" s="18" t="s">
        <v>236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81</v>
      </c>
      <c r="BK433" s="146">
        <f>ROUND(I433*H433,2)</f>
        <v>0</v>
      </c>
      <c r="BL433" s="18" t="s">
        <v>341</v>
      </c>
      <c r="BM433" s="145" t="s">
        <v>943</v>
      </c>
    </row>
    <row r="434" spans="2:65" s="1" customFormat="1" ht="68.25">
      <c r="B434" s="33"/>
      <c r="D434" s="147" t="s">
        <v>246</v>
      </c>
      <c r="F434" s="148" t="s">
        <v>2157</v>
      </c>
      <c r="I434" s="149"/>
      <c r="L434" s="33"/>
      <c r="M434" s="150"/>
      <c r="T434" s="57"/>
      <c r="AT434" s="18" t="s">
        <v>246</v>
      </c>
      <c r="AU434" s="18" t="s">
        <v>83</v>
      </c>
    </row>
    <row r="435" spans="2:65" s="14" customFormat="1" ht="11.25">
      <c r="B435" s="167"/>
      <c r="D435" s="147" t="s">
        <v>247</v>
      </c>
      <c r="E435" s="168" t="s">
        <v>1</v>
      </c>
      <c r="F435" s="169" t="s">
        <v>1999</v>
      </c>
      <c r="H435" s="168" t="s">
        <v>1</v>
      </c>
      <c r="I435" s="170"/>
      <c r="L435" s="167"/>
      <c r="M435" s="171"/>
      <c r="T435" s="172"/>
      <c r="AT435" s="168" t="s">
        <v>247</v>
      </c>
      <c r="AU435" s="168" t="s">
        <v>83</v>
      </c>
      <c r="AV435" s="14" t="s">
        <v>81</v>
      </c>
      <c r="AW435" s="14" t="s">
        <v>30</v>
      </c>
      <c r="AX435" s="14" t="s">
        <v>73</v>
      </c>
      <c r="AY435" s="168" t="s">
        <v>236</v>
      </c>
    </row>
    <row r="436" spans="2:65" s="14" customFormat="1" ht="11.25">
      <c r="B436" s="167"/>
      <c r="D436" s="147" t="s">
        <v>247</v>
      </c>
      <c r="E436" s="168" t="s">
        <v>1</v>
      </c>
      <c r="F436" s="169" t="s">
        <v>2158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2" customFormat="1" ht="11.25">
      <c r="B437" s="151"/>
      <c r="D437" s="147" t="s">
        <v>247</v>
      </c>
      <c r="E437" s="152" t="s">
        <v>1</v>
      </c>
      <c r="F437" s="153" t="s">
        <v>2678</v>
      </c>
      <c r="H437" s="154">
        <v>165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65" s="15" customFormat="1" ht="11.25">
      <c r="B438" s="173"/>
      <c r="D438" s="147" t="s">
        <v>247</v>
      </c>
      <c r="E438" s="174" t="s">
        <v>1</v>
      </c>
      <c r="F438" s="175" t="s">
        <v>344</v>
      </c>
      <c r="H438" s="176">
        <v>165</v>
      </c>
      <c r="I438" s="177"/>
      <c r="L438" s="173"/>
      <c r="M438" s="178"/>
      <c r="T438" s="179"/>
      <c r="AT438" s="174" t="s">
        <v>247</v>
      </c>
      <c r="AU438" s="174" t="s">
        <v>83</v>
      </c>
      <c r="AV438" s="15" t="s">
        <v>258</v>
      </c>
      <c r="AW438" s="15" t="s">
        <v>30</v>
      </c>
      <c r="AX438" s="15" t="s">
        <v>81</v>
      </c>
      <c r="AY438" s="174" t="s">
        <v>236</v>
      </c>
    </row>
    <row r="439" spans="2:65" s="1" customFormat="1" ht="16.5" customHeight="1">
      <c r="B439" s="133"/>
      <c r="C439" s="180" t="s">
        <v>682</v>
      </c>
      <c r="D439" s="180" t="s">
        <v>333</v>
      </c>
      <c r="E439" s="181" t="s">
        <v>2160</v>
      </c>
      <c r="F439" s="182" t="s">
        <v>2161</v>
      </c>
      <c r="G439" s="183" t="s">
        <v>528</v>
      </c>
      <c r="H439" s="184">
        <v>173.25</v>
      </c>
      <c r="I439" s="185"/>
      <c r="J439" s="186">
        <f>ROUND(I439*H439,2)</f>
        <v>0</v>
      </c>
      <c r="K439" s="182" t="s">
        <v>1994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348</v>
      </c>
      <c r="AT439" s="145" t="s">
        <v>333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341</v>
      </c>
      <c r="BM439" s="145" t="s">
        <v>955</v>
      </c>
    </row>
    <row r="440" spans="2:65" s="1" customFormat="1" ht="11.25">
      <c r="B440" s="33"/>
      <c r="D440" s="147" t="s">
        <v>246</v>
      </c>
      <c r="F440" s="148" t="s">
        <v>2161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4" customFormat="1" ht="11.25">
      <c r="B441" s="167"/>
      <c r="D441" s="147" t="s">
        <v>247</v>
      </c>
      <c r="E441" s="168" t="s">
        <v>1</v>
      </c>
      <c r="F441" s="169" t="s">
        <v>1999</v>
      </c>
      <c r="H441" s="168" t="s">
        <v>1</v>
      </c>
      <c r="I441" s="170"/>
      <c r="L441" s="167"/>
      <c r="M441" s="171"/>
      <c r="T441" s="172"/>
      <c r="AT441" s="168" t="s">
        <v>247</v>
      </c>
      <c r="AU441" s="168" t="s">
        <v>83</v>
      </c>
      <c r="AV441" s="14" t="s">
        <v>81</v>
      </c>
      <c r="AW441" s="14" t="s">
        <v>30</v>
      </c>
      <c r="AX441" s="14" t="s">
        <v>73</v>
      </c>
      <c r="AY441" s="168" t="s">
        <v>236</v>
      </c>
    </row>
    <row r="442" spans="2:65" s="14" customFormat="1" ht="11.25">
      <c r="B442" s="167"/>
      <c r="D442" s="147" t="s">
        <v>247</v>
      </c>
      <c r="E442" s="168" t="s">
        <v>1</v>
      </c>
      <c r="F442" s="169" t="s">
        <v>2163</v>
      </c>
      <c r="H442" s="168" t="s">
        <v>1</v>
      </c>
      <c r="I442" s="170"/>
      <c r="L442" s="167"/>
      <c r="M442" s="171"/>
      <c r="T442" s="172"/>
      <c r="AT442" s="168" t="s">
        <v>247</v>
      </c>
      <c r="AU442" s="168" t="s">
        <v>83</v>
      </c>
      <c r="AV442" s="14" t="s">
        <v>81</v>
      </c>
      <c r="AW442" s="14" t="s">
        <v>30</v>
      </c>
      <c r="AX442" s="14" t="s">
        <v>73</v>
      </c>
      <c r="AY442" s="168" t="s">
        <v>236</v>
      </c>
    </row>
    <row r="443" spans="2:65" s="12" customFormat="1" ht="11.25">
      <c r="B443" s="151"/>
      <c r="D443" s="147" t="s">
        <v>247</v>
      </c>
      <c r="E443" s="152" t="s">
        <v>1</v>
      </c>
      <c r="F443" s="153" t="s">
        <v>2679</v>
      </c>
      <c r="H443" s="154">
        <v>173.25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65" s="15" customFormat="1" ht="11.25">
      <c r="B444" s="173"/>
      <c r="D444" s="147" t="s">
        <v>247</v>
      </c>
      <c r="E444" s="174" t="s">
        <v>1</v>
      </c>
      <c r="F444" s="175" t="s">
        <v>344</v>
      </c>
      <c r="H444" s="176">
        <v>173.25</v>
      </c>
      <c r="I444" s="177"/>
      <c r="L444" s="173"/>
      <c r="M444" s="178"/>
      <c r="T444" s="179"/>
      <c r="AT444" s="174" t="s">
        <v>247</v>
      </c>
      <c r="AU444" s="174" t="s">
        <v>83</v>
      </c>
      <c r="AV444" s="15" t="s">
        <v>258</v>
      </c>
      <c r="AW444" s="15" t="s">
        <v>30</v>
      </c>
      <c r="AX444" s="15" t="s">
        <v>81</v>
      </c>
      <c r="AY444" s="174" t="s">
        <v>236</v>
      </c>
    </row>
    <row r="445" spans="2:65" s="1" customFormat="1" ht="66.75" customHeight="1">
      <c r="B445" s="133"/>
      <c r="C445" s="134" t="s">
        <v>689</v>
      </c>
      <c r="D445" s="134" t="s">
        <v>239</v>
      </c>
      <c r="E445" s="135" t="s">
        <v>2680</v>
      </c>
      <c r="F445" s="136" t="s">
        <v>2681</v>
      </c>
      <c r="G445" s="137" t="s">
        <v>528</v>
      </c>
      <c r="H445" s="138">
        <v>20</v>
      </c>
      <c r="I445" s="139"/>
      <c r="J445" s="140">
        <f>ROUND(I445*H445,2)</f>
        <v>0</v>
      </c>
      <c r="K445" s="136" t="s">
        <v>243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341</v>
      </c>
      <c r="AT445" s="145" t="s">
        <v>239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341</v>
      </c>
      <c r="BM445" s="145" t="s">
        <v>967</v>
      </c>
    </row>
    <row r="446" spans="2:65" s="1" customFormat="1" ht="48.75">
      <c r="B446" s="33"/>
      <c r="D446" s="147" t="s">
        <v>246</v>
      </c>
      <c r="F446" s="148" t="s">
        <v>2682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4" customFormat="1" ht="11.25">
      <c r="B447" s="167"/>
      <c r="D447" s="147" t="s">
        <v>247</v>
      </c>
      <c r="E447" s="168" t="s">
        <v>1</v>
      </c>
      <c r="F447" s="169" t="s">
        <v>1999</v>
      </c>
      <c r="H447" s="168" t="s">
        <v>1</v>
      </c>
      <c r="I447" s="170"/>
      <c r="L447" s="167"/>
      <c r="M447" s="171"/>
      <c r="T447" s="172"/>
      <c r="AT447" s="168" t="s">
        <v>247</v>
      </c>
      <c r="AU447" s="168" t="s">
        <v>83</v>
      </c>
      <c r="AV447" s="14" t="s">
        <v>81</v>
      </c>
      <c r="AW447" s="14" t="s">
        <v>30</v>
      </c>
      <c r="AX447" s="14" t="s">
        <v>73</v>
      </c>
      <c r="AY447" s="168" t="s">
        <v>236</v>
      </c>
    </row>
    <row r="448" spans="2:65" s="14" customFormat="1" ht="11.25">
      <c r="B448" s="167"/>
      <c r="D448" s="147" t="s">
        <v>247</v>
      </c>
      <c r="E448" s="168" t="s">
        <v>1</v>
      </c>
      <c r="F448" s="169" t="s">
        <v>2683</v>
      </c>
      <c r="H448" s="168" t="s">
        <v>1</v>
      </c>
      <c r="I448" s="170"/>
      <c r="L448" s="167"/>
      <c r="M448" s="171"/>
      <c r="T448" s="172"/>
      <c r="AT448" s="168" t="s">
        <v>247</v>
      </c>
      <c r="AU448" s="168" t="s">
        <v>83</v>
      </c>
      <c r="AV448" s="14" t="s">
        <v>81</v>
      </c>
      <c r="AW448" s="14" t="s">
        <v>30</v>
      </c>
      <c r="AX448" s="14" t="s">
        <v>73</v>
      </c>
      <c r="AY448" s="168" t="s">
        <v>236</v>
      </c>
    </row>
    <row r="449" spans="2:65" s="12" customFormat="1" ht="11.25">
      <c r="B449" s="151"/>
      <c r="D449" s="147" t="s">
        <v>247</v>
      </c>
      <c r="E449" s="152" t="s">
        <v>1</v>
      </c>
      <c r="F449" s="153" t="s">
        <v>2684</v>
      </c>
      <c r="H449" s="154">
        <v>20</v>
      </c>
      <c r="I449" s="155"/>
      <c r="L449" s="151"/>
      <c r="M449" s="156"/>
      <c r="T449" s="157"/>
      <c r="AT449" s="152" t="s">
        <v>247</v>
      </c>
      <c r="AU449" s="152" t="s">
        <v>83</v>
      </c>
      <c r="AV449" s="12" t="s">
        <v>83</v>
      </c>
      <c r="AW449" s="12" t="s">
        <v>30</v>
      </c>
      <c r="AX449" s="12" t="s">
        <v>73</v>
      </c>
      <c r="AY449" s="152" t="s">
        <v>236</v>
      </c>
    </row>
    <row r="450" spans="2:65" s="15" customFormat="1" ht="11.25">
      <c r="B450" s="173"/>
      <c r="D450" s="147" t="s">
        <v>247</v>
      </c>
      <c r="E450" s="174" t="s">
        <v>1</v>
      </c>
      <c r="F450" s="175" t="s">
        <v>344</v>
      </c>
      <c r="H450" s="176">
        <v>20</v>
      </c>
      <c r="I450" s="177"/>
      <c r="L450" s="173"/>
      <c r="M450" s="178"/>
      <c r="T450" s="179"/>
      <c r="AT450" s="174" t="s">
        <v>247</v>
      </c>
      <c r="AU450" s="174" t="s">
        <v>83</v>
      </c>
      <c r="AV450" s="15" t="s">
        <v>258</v>
      </c>
      <c r="AW450" s="15" t="s">
        <v>30</v>
      </c>
      <c r="AX450" s="15" t="s">
        <v>81</v>
      </c>
      <c r="AY450" s="174" t="s">
        <v>236</v>
      </c>
    </row>
    <row r="451" spans="2:65" s="1" customFormat="1" ht="44.25" customHeight="1">
      <c r="B451" s="133"/>
      <c r="C451" s="180" t="s">
        <v>696</v>
      </c>
      <c r="D451" s="180" t="s">
        <v>333</v>
      </c>
      <c r="E451" s="181" t="s">
        <v>2685</v>
      </c>
      <c r="F451" s="182" t="s">
        <v>2686</v>
      </c>
      <c r="G451" s="183" t="s">
        <v>528</v>
      </c>
      <c r="H451" s="184">
        <v>21</v>
      </c>
      <c r="I451" s="185"/>
      <c r="J451" s="186">
        <f>ROUND(I451*H451,2)</f>
        <v>0</v>
      </c>
      <c r="K451" s="182" t="s">
        <v>243</v>
      </c>
      <c r="L451" s="187"/>
      <c r="M451" s="188" t="s">
        <v>1</v>
      </c>
      <c r="N451" s="189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348</v>
      </c>
      <c r="AT451" s="145" t="s">
        <v>333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341</v>
      </c>
      <c r="BM451" s="145" t="s">
        <v>2162</v>
      </c>
    </row>
    <row r="452" spans="2:65" s="1" customFormat="1" ht="29.25">
      <c r="B452" s="33"/>
      <c r="D452" s="147" t="s">
        <v>246</v>
      </c>
      <c r="F452" s="148" t="s">
        <v>2686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4" customFormat="1" ht="11.25">
      <c r="B453" s="167"/>
      <c r="D453" s="147" t="s">
        <v>247</v>
      </c>
      <c r="E453" s="168" t="s">
        <v>1</v>
      </c>
      <c r="F453" s="169" t="s">
        <v>1999</v>
      </c>
      <c r="H453" s="168" t="s">
        <v>1</v>
      </c>
      <c r="I453" s="170"/>
      <c r="L453" s="167"/>
      <c r="M453" s="171"/>
      <c r="T453" s="172"/>
      <c r="AT453" s="168" t="s">
        <v>247</v>
      </c>
      <c r="AU453" s="168" t="s">
        <v>83</v>
      </c>
      <c r="AV453" s="14" t="s">
        <v>81</v>
      </c>
      <c r="AW453" s="14" t="s">
        <v>30</v>
      </c>
      <c r="AX453" s="14" t="s">
        <v>73</v>
      </c>
      <c r="AY453" s="168" t="s">
        <v>236</v>
      </c>
    </row>
    <row r="454" spans="2:65" s="14" customFormat="1" ht="22.5">
      <c r="B454" s="167"/>
      <c r="D454" s="147" t="s">
        <v>247</v>
      </c>
      <c r="E454" s="168" t="s">
        <v>1</v>
      </c>
      <c r="F454" s="169" t="s">
        <v>2687</v>
      </c>
      <c r="H454" s="168" t="s">
        <v>1</v>
      </c>
      <c r="I454" s="170"/>
      <c r="L454" s="167"/>
      <c r="M454" s="171"/>
      <c r="T454" s="172"/>
      <c r="AT454" s="168" t="s">
        <v>247</v>
      </c>
      <c r="AU454" s="168" t="s">
        <v>83</v>
      </c>
      <c r="AV454" s="14" t="s">
        <v>81</v>
      </c>
      <c r="AW454" s="14" t="s">
        <v>30</v>
      </c>
      <c r="AX454" s="14" t="s">
        <v>73</v>
      </c>
      <c r="AY454" s="168" t="s">
        <v>236</v>
      </c>
    </row>
    <row r="455" spans="2:65" s="12" customFormat="1" ht="11.25">
      <c r="B455" s="151"/>
      <c r="D455" s="147" t="s">
        <v>247</v>
      </c>
      <c r="E455" s="152" t="s">
        <v>1</v>
      </c>
      <c r="F455" s="153" t="s">
        <v>2688</v>
      </c>
      <c r="H455" s="154">
        <v>21</v>
      </c>
      <c r="I455" s="155"/>
      <c r="L455" s="151"/>
      <c r="M455" s="156"/>
      <c r="T455" s="157"/>
      <c r="AT455" s="152" t="s">
        <v>247</v>
      </c>
      <c r="AU455" s="152" t="s">
        <v>83</v>
      </c>
      <c r="AV455" s="12" t="s">
        <v>83</v>
      </c>
      <c r="AW455" s="12" t="s">
        <v>30</v>
      </c>
      <c r="AX455" s="12" t="s">
        <v>73</v>
      </c>
      <c r="AY455" s="152" t="s">
        <v>236</v>
      </c>
    </row>
    <row r="456" spans="2:65" s="15" customFormat="1" ht="11.25">
      <c r="B456" s="173"/>
      <c r="D456" s="147" t="s">
        <v>247</v>
      </c>
      <c r="E456" s="174" t="s">
        <v>1</v>
      </c>
      <c r="F456" s="175" t="s">
        <v>344</v>
      </c>
      <c r="H456" s="176">
        <v>21</v>
      </c>
      <c r="I456" s="177"/>
      <c r="L456" s="173"/>
      <c r="M456" s="178"/>
      <c r="T456" s="179"/>
      <c r="AT456" s="174" t="s">
        <v>247</v>
      </c>
      <c r="AU456" s="174" t="s">
        <v>83</v>
      </c>
      <c r="AV456" s="15" t="s">
        <v>258</v>
      </c>
      <c r="AW456" s="15" t="s">
        <v>30</v>
      </c>
      <c r="AX456" s="15" t="s">
        <v>81</v>
      </c>
      <c r="AY456" s="174" t="s">
        <v>236</v>
      </c>
    </row>
    <row r="457" spans="2:65" s="1" customFormat="1" ht="66.75" customHeight="1">
      <c r="B457" s="133"/>
      <c r="C457" s="134" t="s">
        <v>703</v>
      </c>
      <c r="D457" s="134" t="s">
        <v>239</v>
      </c>
      <c r="E457" s="135" t="s">
        <v>2689</v>
      </c>
      <c r="F457" s="136" t="s">
        <v>2681</v>
      </c>
      <c r="G457" s="137" t="s">
        <v>528</v>
      </c>
      <c r="H457" s="138">
        <v>30</v>
      </c>
      <c r="I457" s="139"/>
      <c r="J457" s="140">
        <f>ROUND(I457*H457,2)</f>
        <v>0</v>
      </c>
      <c r="K457" s="136" t="s">
        <v>243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341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341</v>
      </c>
      <c r="BM457" s="145" t="s">
        <v>2167</v>
      </c>
    </row>
    <row r="458" spans="2:65" s="1" customFormat="1" ht="48.75">
      <c r="B458" s="33"/>
      <c r="D458" s="147" t="s">
        <v>246</v>
      </c>
      <c r="F458" s="148" t="s">
        <v>2690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4" customFormat="1" ht="11.25">
      <c r="B459" s="167"/>
      <c r="D459" s="147" t="s">
        <v>247</v>
      </c>
      <c r="E459" s="168" t="s">
        <v>1</v>
      </c>
      <c r="F459" s="169" t="s">
        <v>1999</v>
      </c>
      <c r="H459" s="168" t="s">
        <v>1</v>
      </c>
      <c r="I459" s="170"/>
      <c r="L459" s="167"/>
      <c r="M459" s="171"/>
      <c r="T459" s="172"/>
      <c r="AT459" s="168" t="s">
        <v>247</v>
      </c>
      <c r="AU459" s="168" t="s">
        <v>83</v>
      </c>
      <c r="AV459" s="14" t="s">
        <v>81</v>
      </c>
      <c r="AW459" s="14" t="s">
        <v>30</v>
      </c>
      <c r="AX459" s="14" t="s">
        <v>73</v>
      </c>
      <c r="AY459" s="168" t="s">
        <v>236</v>
      </c>
    </row>
    <row r="460" spans="2:65" s="14" customFormat="1" ht="11.25">
      <c r="B460" s="167"/>
      <c r="D460" s="147" t="s">
        <v>247</v>
      </c>
      <c r="E460" s="168" t="s">
        <v>1</v>
      </c>
      <c r="F460" s="169" t="s">
        <v>2691</v>
      </c>
      <c r="H460" s="168" t="s">
        <v>1</v>
      </c>
      <c r="I460" s="170"/>
      <c r="L460" s="167"/>
      <c r="M460" s="171"/>
      <c r="T460" s="172"/>
      <c r="AT460" s="168" t="s">
        <v>247</v>
      </c>
      <c r="AU460" s="168" t="s">
        <v>83</v>
      </c>
      <c r="AV460" s="14" t="s">
        <v>81</v>
      </c>
      <c r="AW460" s="14" t="s">
        <v>30</v>
      </c>
      <c r="AX460" s="14" t="s">
        <v>73</v>
      </c>
      <c r="AY460" s="168" t="s">
        <v>236</v>
      </c>
    </row>
    <row r="461" spans="2:65" s="12" customFormat="1" ht="11.25">
      <c r="B461" s="151"/>
      <c r="D461" s="147" t="s">
        <v>247</v>
      </c>
      <c r="E461" s="152" t="s">
        <v>1</v>
      </c>
      <c r="F461" s="153" t="s">
        <v>2676</v>
      </c>
      <c r="H461" s="154">
        <v>30</v>
      </c>
      <c r="I461" s="155"/>
      <c r="L461" s="151"/>
      <c r="M461" s="156"/>
      <c r="T461" s="157"/>
      <c r="AT461" s="152" t="s">
        <v>247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236</v>
      </c>
    </row>
    <row r="462" spans="2:65" s="15" customFormat="1" ht="11.25">
      <c r="B462" s="173"/>
      <c r="D462" s="147" t="s">
        <v>247</v>
      </c>
      <c r="E462" s="174" t="s">
        <v>1</v>
      </c>
      <c r="F462" s="175" t="s">
        <v>344</v>
      </c>
      <c r="H462" s="176">
        <v>30</v>
      </c>
      <c r="I462" s="177"/>
      <c r="L462" s="173"/>
      <c r="M462" s="178"/>
      <c r="T462" s="179"/>
      <c r="AT462" s="174" t="s">
        <v>247</v>
      </c>
      <c r="AU462" s="174" t="s">
        <v>83</v>
      </c>
      <c r="AV462" s="15" t="s">
        <v>258</v>
      </c>
      <c r="AW462" s="15" t="s">
        <v>30</v>
      </c>
      <c r="AX462" s="15" t="s">
        <v>81</v>
      </c>
      <c r="AY462" s="174" t="s">
        <v>236</v>
      </c>
    </row>
    <row r="463" spans="2:65" s="1" customFormat="1" ht="44.25" customHeight="1">
      <c r="B463" s="133"/>
      <c r="C463" s="180" t="s">
        <v>709</v>
      </c>
      <c r="D463" s="180" t="s">
        <v>333</v>
      </c>
      <c r="E463" s="181" t="s">
        <v>2692</v>
      </c>
      <c r="F463" s="182" t="s">
        <v>2693</v>
      </c>
      <c r="G463" s="183" t="s">
        <v>528</v>
      </c>
      <c r="H463" s="184">
        <v>31.5</v>
      </c>
      <c r="I463" s="185"/>
      <c r="J463" s="186">
        <f>ROUND(I463*H463,2)</f>
        <v>0</v>
      </c>
      <c r="K463" s="182" t="s">
        <v>243</v>
      </c>
      <c r="L463" s="187"/>
      <c r="M463" s="188" t="s">
        <v>1</v>
      </c>
      <c r="N463" s="189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348</v>
      </c>
      <c r="AT463" s="145" t="s">
        <v>333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341</v>
      </c>
      <c r="BM463" s="145" t="s">
        <v>2170</v>
      </c>
    </row>
    <row r="464" spans="2:65" s="1" customFormat="1" ht="29.25">
      <c r="B464" s="33"/>
      <c r="D464" s="147" t="s">
        <v>246</v>
      </c>
      <c r="F464" s="148" t="s">
        <v>2693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4" customFormat="1" ht="11.25">
      <c r="B465" s="167"/>
      <c r="D465" s="147" t="s">
        <v>247</v>
      </c>
      <c r="E465" s="168" t="s">
        <v>1</v>
      </c>
      <c r="F465" s="169" t="s">
        <v>1999</v>
      </c>
      <c r="H465" s="168" t="s">
        <v>1</v>
      </c>
      <c r="I465" s="170"/>
      <c r="L465" s="167"/>
      <c r="M465" s="171"/>
      <c r="T465" s="172"/>
      <c r="AT465" s="168" t="s">
        <v>247</v>
      </c>
      <c r="AU465" s="168" t="s">
        <v>83</v>
      </c>
      <c r="AV465" s="14" t="s">
        <v>81</v>
      </c>
      <c r="AW465" s="14" t="s">
        <v>30</v>
      </c>
      <c r="AX465" s="14" t="s">
        <v>73</v>
      </c>
      <c r="AY465" s="168" t="s">
        <v>236</v>
      </c>
    </row>
    <row r="466" spans="2:65" s="14" customFormat="1" ht="22.5">
      <c r="B466" s="167"/>
      <c r="D466" s="147" t="s">
        <v>247</v>
      </c>
      <c r="E466" s="168" t="s">
        <v>1</v>
      </c>
      <c r="F466" s="169" t="s">
        <v>2694</v>
      </c>
      <c r="H466" s="168" t="s">
        <v>1</v>
      </c>
      <c r="I466" s="170"/>
      <c r="L466" s="167"/>
      <c r="M466" s="171"/>
      <c r="T466" s="172"/>
      <c r="AT466" s="168" t="s">
        <v>247</v>
      </c>
      <c r="AU466" s="168" t="s">
        <v>83</v>
      </c>
      <c r="AV466" s="14" t="s">
        <v>81</v>
      </c>
      <c r="AW466" s="14" t="s">
        <v>30</v>
      </c>
      <c r="AX466" s="14" t="s">
        <v>73</v>
      </c>
      <c r="AY466" s="168" t="s">
        <v>236</v>
      </c>
    </row>
    <row r="467" spans="2:65" s="12" customFormat="1" ht="11.25">
      <c r="B467" s="151"/>
      <c r="D467" s="147" t="s">
        <v>247</v>
      </c>
      <c r="E467" s="152" t="s">
        <v>1</v>
      </c>
      <c r="F467" s="153" t="s">
        <v>2677</v>
      </c>
      <c r="H467" s="154">
        <v>31.5</v>
      </c>
      <c r="I467" s="155"/>
      <c r="L467" s="151"/>
      <c r="M467" s="156"/>
      <c r="T467" s="157"/>
      <c r="AT467" s="152" t="s">
        <v>247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65" s="15" customFormat="1" ht="11.25">
      <c r="B468" s="173"/>
      <c r="D468" s="147" t="s">
        <v>247</v>
      </c>
      <c r="E468" s="174" t="s">
        <v>1</v>
      </c>
      <c r="F468" s="175" t="s">
        <v>344</v>
      </c>
      <c r="H468" s="176">
        <v>31.5</v>
      </c>
      <c r="I468" s="177"/>
      <c r="L468" s="173"/>
      <c r="M468" s="178"/>
      <c r="T468" s="179"/>
      <c r="AT468" s="174" t="s">
        <v>247</v>
      </c>
      <c r="AU468" s="174" t="s">
        <v>83</v>
      </c>
      <c r="AV468" s="15" t="s">
        <v>258</v>
      </c>
      <c r="AW468" s="15" t="s">
        <v>30</v>
      </c>
      <c r="AX468" s="15" t="s">
        <v>81</v>
      </c>
      <c r="AY468" s="174" t="s">
        <v>236</v>
      </c>
    </row>
    <row r="469" spans="2:65" s="1" customFormat="1" ht="37.9" customHeight="1">
      <c r="B469" s="133"/>
      <c r="C469" s="134" t="s">
        <v>714</v>
      </c>
      <c r="D469" s="134" t="s">
        <v>239</v>
      </c>
      <c r="E469" s="135" t="s">
        <v>2695</v>
      </c>
      <c r="F469" s="136" t="s">
        <v>2696</v>
      </c>
      <c r="G469" s="137" t="s">
        <v>340</v>
      </c>
      <c r="H469" s="138">
        <v>2</v>
      </c>
      <c r="I469" s="139"/>
      <c r="J469" s="140">
        <f>ROUND(I469*H469,2)</f>
        <v>0</v>
      </c>
      <c r="K469" s="136" t="s">
        <v>243</v>
      </c>
      <c r="L469" s="33"/>
      <c r="M469" s="141" t="s">
        <v>1</v>
      </c>
      <c r="N469" s="142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341</v>
      </c>
      <c r="AT469" s="145" t="s">
        <v>239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341</v>
      </c>
      <c r="BM469" s="145" t="s">
        <v>2171</v>
      </c>
    </row>
    <row r="470" spans="2:65" s="1" customFormat="1" ht="19.5">
      <c r="B470" s="33"/>
      <c r="D470" s="147" t="s">
        <v>246</v>
      </c>
      <c r="F470" s="148" t="s">
        <v>2696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4" customFormat="1" ht="11.25">
      <c r="B471" s="167"/>
      <c r="D471" s="147" t="s">
        <v>247</v>
      </c>
      <c r="E471" s="168" t="s">
        <v>1</v>
      </c>
      <c r="F471" s="169" t="s">
        <v>1999</v>
      </c>
      <c r="H471" s="168" t="s">
        <v>1</v>
      </c>
      <c r="I471" s="170"/>
      <c r="L471" s="167"/>
      <c r="M471" s="171"/>
      <c r="T471" s="172"/>
      <c r="AT471" s="168" t="s">
        <v>247</v>
      </c>
      <c r="AU471" s="168" t="s">
        <v>83</v>
      </c>
      <c r="AV471" s="14" t="s">
        <v>81</v>
      </c>
      <c r="AW471" s="14" t="s">
        <v>30</v>
      </c>
      <c r="AX471" s="14" t="s">
        <v>73</v>
      </c>
      <c r="AY471" s="168" t="s">
        <v>236</v>
      </c>
    </row>
    <row r="472" spans="2:65" s="14" customFormat="1" ht="22.5">
      <c r="B472" s="167"/>
      <c r="D472" s="147" t="s">
        <v>247</v>
      </c>
      <c r="E472" s="168" t="s">
        <v>1</v>
      </c>
      <c r="F472" s="169" t="s">
        <v>2697</v>
      </c>
      <c r="H472" s="168" t="s">
        <v>1</v>
      </c>
      <c r="I472" s="170"/>
      <c r="L472" s="167"/>
      <c r="M472" s="171"/>
      <c r="T472" s="172"/>
      <c r="AT472" s="168" t="s">
        <v>247</v>
      </c>
      <c r="AU472" s="168" t="s">
        <v>83</v>
      </c>
      <c r="AV472" s="14" t="s">
        <v>81</v>
      </c>
      <c r="AW472" s="14" t="s">
        <v>30</v>
      </c>
      <c r="AX472" s="14" t="s">
        <v>73</v>
      </c>
      <c r="AY472" s="168" t="s">
        <v>236</v>
      </c>
    </row>
    <row r="473" spans="2:65" s="12" customFormat="1" ht="11.25">
      <c r="B473" s="151"/>
      <c r="D473" s="147" t="s">
        <v>247</v>
      </c>
      <c r="E473" s="152" t="s">
        <v>1</v>
      </c>
      <c r="F473" s="153" t="s">
        <v>83</v>
      </c>
      <c r="H473" s="154">
        <v>2</v>
      </c>
      <c r="I473" s="155"/>
      <c r="L473" s="151"/>
      <c r="M473" s="156"/>
      <c r="T473" s="157"/>
      <c r="AT473" s="152" t="s">
        <v>247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65" s="15" customFormat="1" ht="11.25">
      <c r="B474" s="173"/>
      <c r="D474" s="147" t="s">
        <v>247</v>
      </c>
      <c r="E474" s="174" t="s">
        <v>1</v>
      </c>
      <c r="F474" s="175" t="s">
        <v>344</v>
      </c>
      <c r="H474" s="176">
        <v>2</v>
      </c>
      <c r="I474" s="177"/>
      <c r="L474" s="173"/>
      <c r="M474" s="178"/>
      <c r="T474" s="179"/>
      <c r="AT474" s="174" t="s">
        <v>247</v>
      </c>
      <c r="AU474" s="174" t="s">
        <v>83</v>
      </c>
      <c r="AV474" s="15" t="s">
        <v>258</v>
      </c>
      <c r="AW474" s="15" t="s">
        <v>30</v>
      </c>
      <c r="AX474" s="15" t="s">
        <v>81</v>
      </c>
      <c r="AY474" s="174" t="s">
        <v>236</v>
      </c>
    </row>
    <row r="475" spans="2:65" s="1" customFormat="1" ht="37.9" customHeight="1">
      <c r="B475" s="133"/>
      <c r="C475" s="134" t="s">
        <v>720</v>
      </c>
      <c r="D475" s="134" t="s">
        <v>239</v>
      </c>
      <c r="E475" s="135" t="s">
        <v>2698</v>
      </c>
      <c r="F475" s="136" t="s">
        <v>2699</v>
      </c>
      <c r="G475" s="137" t="s">
        <v>340</v>
      </c>
      <c r="H475" s="138">
        <v>2</v>
      </c>
      <c r="I475" s="139"/>
      <c r="J475" s="140">
        <f>ROUND(I475*H475,2)</f>
        <v>0</v>
      </c>
      <c r="K475" s="136" t="s">
        <v>243</v>
      </c>
      <c r="L475" s="33"/>
      <c r="M475" s="141" t="s">
        <v>1</v>
      </c>
      <c r="N475" s="142" t="s">
        <v>38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341</v>
      </c>
      <c r="AT475" s="145" t="s">
        <v>239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341</v>
      </c>
      <c r="BM475" s="145" t="s">
        <v>2174</v>
      </c>
    </row>
    <row r="476" spans="2:65" s="1" customFormat="1" ht="19.5">
      <c r="B476" s="33"/>
      <c r="D476" s="147" t="s">
        <v>246</v>
      </c>
      <c r="F476" s="148" t="s">
        <v>2699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4" customFormat="1" ht="11.25">
      <c r="B477" s="167"/>
      <c r="D477" s="147" t="s">
        <v>247</v>
      </c>
      <c r="E477" s="168" t="s">
        <v>1</v>
      </c>
      <c r="F477" s="169" t="s">
        <v>1999</v>
      </c>
      <c r="H477" s="168" t="s">
        <v>1</v>
      </c>
      <c r="I477" s="170"/>
      <c r="L477" s="167"/>
      <c r="M477" s="171"/>
      <c r="T477" s="172"/>
      <c r="AT477" s="168" t="s">
        <v>247</v>
      </c>
      <c r="AU477" s="168" t="s">
        <v>83</v>
      </c>
      <c r="AV477" s="14" t="s">
        <v>81</v>
      </c>
      <c r="AW477" s="14" t="s">
        <v>30</v>
      </c>
      <c r="AX477" s="14" t="s">
        <v>73</v>
      </c>
      <c r="AY477" s="168" t="s">
        <v>236</v>
      </c>
    </row>
    <row r="478" spans="2:65" s="14" customFormat="1" ht="22.5">
      <c r="B478" s="167"/>
      <c r="D478" s="147" t="s">
        <v>247</v>
      </c>
      <c r="E478" s="168" t="s">
        <v>1</v>
      </c>
      <c r="F478" s="169" t="s">
        <v>2700</v>
      </c>
      <c r="H478" s="168" t="s">
        <v>1</v>
      </c>
      <c r="I478" s="170"/>
      <c r="L478" s="167"/>
      <c r="M478" s="171"/>
      <c r="T478" s="172"/>
      <c r="AT478" s="168" t="s">
        <v>247</v>
      </c>
      <c r="AU478" s="168" t="s">
        <v>83</v>
      </c>
      <c r="AV478" s="14" t="s">
        <v>81</v>
      </c>
      <c r="AW478" s="14" t="s">
        <v>30</v>
      </c>
      <c r="AX478" s="14" t="s">
        <v>73</v>
      </c>
      <c r="AY478" s="168" t="s">
        <v>236</v>
      </c>
    </row>
    <row r="479" spans="2:65" s="12" customFormat="1" ht="11.25">
      <c r="B479" s="151"/>
      <c r="D479" s="147" t="s">
        <v>247</v>
      </c>
      <c r="E479" s="152" t="s">
        <v>1</v>
      </c>
      <c r="F479" s="153" t="s">
        <v>83</v>
      </c>
      <c r="H479" s="154">
        <v>2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 ht="11.25">
      <c r="B480" s="173"/>
      <c r="D480" s="147" t="s">
        <v>247</v>
      </c>
      <c r="E480" s="174" t="s">
        <v>1</v>
      </c>
      <c r="F480" s="175" t="s">
        <v>344</v>
      </c>
      <c r="H480" s="176">
        <v>2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16.5" customHeight="1">
      <c r="B481" s="133"/>
      <c r="C481" s="134" t="s">
        <v>725</v>
      </c>
      <c r="D481" s="134" t="s">
        <v>239</v>
      </c>
      <c r="E481" s="135" t="s">
        <v>2701</v>
      </c>
      <c r="F481" s="136" t="s">
        <v>2702</v>
      </c>
      <c r="G481" s="137" t="s">
        <v>340</v>
      </c>
      <c r="H481" s="138">
        <v>3</v>
      </c>
      <c r="I481" s="139"/>
      <c r="J481" s="140">
        <f>ROUND(I481*H481,2)</f>
        <v>0</v>
      </c>
      <c r="K481" s="136" t="s">
        <v>243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341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341</v>
      </c>
      <c r="BM481" s="145" t="s">
        <v>2178</v>
      </c>
    </row>
    <row r="482" spans="2:65" s="1" customFormat="1" ht="11.25">
      <c r="B482" s="33"/>
      <c r="D482" s="147" t="s">
        <v>246</v>
      </c>
      <c r="F482" s="148" t="s">
        <v>2702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4" customFormat="1" ht="11.25">
      <c r="B483" s="167"/>
      <c r="D483" s="147" t="s">
        <v>247</v>
      </c>
      <c r="E483" s="168" t="s">
        <v>1</v>
      </c>
      <c r="F483" s="169" t="s">
        <v>1999</v>
      </c>
      <c r="H483" s="168" t="s">
        <v>1</v>
      </c>
      <c r="I483" s="170"/>
      <c r="L483" s="167"/>
      <c r="M483" s="171"/>
      <c r="T483" s="172"/>
      <c r="AT483" s="168" t="s">
        <v>247</v>
      </c>
      <c r="AU483" s="168" t="s">
        <v>83</v>
      </c>
      <c r="AV483" s="14" t="s">
        <v>81</v>
      </c>
      <c r="AW483" s="14" t="s">
        <v>30</v>
      </c>
      <c r="AX483" s="14" t="s">
        <v>73</v>
      </c>
      <c r="AY483" s="168" t="s">
        <v>236</v>
      </c>
    </row>
    <row r="484" spans="2:65" s="14" customFormat="1" ht="22.5">
      <c r="B484" s="167"/>
      <c r="D484" s="147" t="s">
        <v>247</v>
      </c>
      <c r="E484" s="168" t="s">
        <v>1</v>
      </c>
      <c r="F484" s="169" t="s">
        <v>2703</v>
      </c>
      <c r="H484" s="168" t="s">
        <v>1</v>
      </c>
      <c r="I484" s="170"/>
      <c r="L484" s="167"/>
      <c r="M484" s="171"/>
      <c r="T484" s="172"/>
      <c r="AT484" s="168" t="s">
        <v>247</v>
      </c>
      <c r="AU484" s="168" t="s">
        <v>83</v>
      </c>
      <c r="AV484" s="14" t="s">
        <v>81</v>
      </c>
      <c r="AW484" s="14" t="s">
        <v>30</v>
      </c>
      <c r="AX484" s="14" t="s">
        <v>73</v>
      </c>
      <c r="AY484" s="168" t="s">
        <v>236</v>
      </c>
    </row>
    <row r="485" spans="2:65" s="12" customFormat="1" ht="11.25">
      <c r="B485" s="151"/>
      <c r="D485" s="147" t="s">
        <v>247</v>
      </c>
      <c r="E485" s="152" t="s">
        <v>1</v>
      </c>
      <c r="F485" s="153" t="s">
        <v>253</v>
      </c>
      <c r="H485" s="154">
        <v>3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 ht="11.25">
      <c r="B486" s="173"/>
      <c r="D486" s="147" t="s">
        <v>247</v>
      </c>
      <c r="E486" s="174" t="s">
        <v>1</v>
      </c>
      <c r="F486" s="175" t="s">
        <v>344</v>
      </c>
      <c r="H486" s="176">
        <v>3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24.2" customHeight="1">
      <c r="B487" s="133"/>
      <c r="C487" s="134" t="s">
        <v>731</v>
      </c>
      <c r="D487" s="134" t="s">
        <v>239</v>
      </c>
      <c r="E487" s="135" t="s">
        <v>2704</v>
      </c>
      <c r="F487" s="136" t="s">
        <v>2705</v>
      </c>
      <c r="G487" s="137" t="s">
        <v>340</v>
      </c>
      <c r="H487" s="138">
        <v>2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341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341</v>
      </c>
      <c r="BM487" s="145" t="s">
        <v>2182</v>
      </c>
    </row>
    <row r="488" spans="2:65" s="1" customFormat="1" ht="11.25">
      <c r="B488" s="33"/>
      <c r="D488" s="147" t="s">
        <v>246</v>
      </c>
      <c r="F488" s="148" t="s">
        <v>2705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4" customFormat="1" ht="11.25">
      <c r="B489" s="167"/>
      <c r="D489" s="147" t="s">
        <v>247</v>
      </c>
      <c r="E489" s="168" t="s">
        <v>1</v>
      </c>
      <c r="F489" s="169" t="s">
        <v>1999</v>
      </c>
      <c r="H489" s="168" t="s">
        <v>1</v>
      </c>
      <c r="I489" s="170"/>
      <c r="L489" s="167"/>
      <c r="M489" s="171"/>
      <c r="T489" s="172"/>
      <c r="AT489" s="168" t="s">
        <v>247</v>
      </c>
      <c r="AU489" s="168" t="s">
        <v>83</v>
      </c>
      <c r="AV489" s="14" t="s">
        <v>81</v>
      </c>
      <c r="AW489" s="14" t="s">
        <v>30</v>
      </c>
      <c r="AX489" s="14" t="s">
        <v>73</v>
      </c>
      <c r="AY489" s="168" t="s">
        <v>236</v>
      </c>
    </row>
    <row r="490" spans="2:65" s="14" customFormat="1" ht="11.25">
      <c r="B490" s="167"/>
      <c r="D490" s="147" t="s">
        <v>247</v>
      </c>
      <c r="E490" s="168" t="s">
        <v>1</v>
      </c>
      <c r="F490" s="169" t="s">
        <v>2706</v>
      </c>
      <c r="H490" s="168" t="s">
        <v>1</v>
      </c>
      <c r="I490" s="170"/>
      <c r="L490" s="167"/>
      <c r="M490" s="171"/>
      <c r="T490" s="172"/>
      <c r="AT490" s="168" t="s">
        <v>247</v>
      </c>
      <c r="AU490" s="168" t="s">
        <v>83</v>
      </c>
      <c r="AV490" s="14" t="s">
        <v>81</v>
      </c>
      <c r="AW490" s="14" t="s">
        <v>30</v>
      </c>
      <c r="AX490" s="14" t="s">
        <v>73</v>
      </c>
      <c r="AY490" s="168" t="s">
        <v>236</v>
      </c>
    </row>
    <row r="491" spans="2:65" s="12" customFormat="1" ht="11.25">
      <c r="B491" s="151"/>
      <c r="D491" s="147" t="s">
        <v>247</v>
      </c>
      <c r="E491" s="152" t="s">
        <v>1</v>
      </c>
      <c r="F491" s="153" t="s">
        <v>2270</v>
      </c>
      <c r="H491" s="154">
        <v>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5" customFormat="1" ht="11.25">
      <c r="B492" s="173"/>
      <c r="D492" s="147" t="s">
        <v>247</v>
      </c>
      <c r="E492" s="174" t="s">
        <v>1</v>
      </c>
      <c r="F492" s="175" t="s">
        <v>344</v>
      </c>
      <c r="H492" s="176">
        <v>2</v>
      </c>
      <c r="I492" s="177"/>
      <c r="L492" s="173"/>
      <c r="M492" s="178"/>
      <c r="T492" s="179"/>
      <c r="AT492" s="174" t="s">
        <v>247</v>
      </c>
      <c r="AU492" s="174" t="s">
        <v>83</v>
      </c>
      <c r="AV492" s="15" t="s">
        <v>258</v>
      </c>
      <c r="AW492" s="15" t="s">
        <v>30</v>
      </c>
      <c r="AX492" s="15" t="s">
        <v>81</v>
      </c>
      <c r="AY492" s="174" t="s">
        <v>236</v>
      </c>
    </row>
    <row r="493" spans="2:65" s="1" customFormat="1" ht="24.2" customHeight="1">
      <c r="B493" s="133"/>
      <c r="C493" s="180" t="s">
        <v>735</v>
      </c>
      <c r="D493" s="180" t="s">
        <v>333</v>
      </c>
      <c r="E493" s="181" t="s">
        <v>2707</v>
      </c>
      <c r="F493" s="182" t="s">
        <v>2708</v>
      </c>
      <c r="G493" s="183" t="s">
        <v>340</v>
      </c>
      <c r="H493" s="184">
        <v>2</v>
      </c>
      <c r="I493" s="185"/>
      <c r="J493" s="186">
        <f>ROUND(I493*H493,2)</f>
        <v>0</v>
      </c>
      <c r="K493" s="182" t="s">
        <v>243</v>
      </c>
      <c r="L493" s="187"/>
      <c r="M493" s="188" t="s">
        <v>1</v>
      </c>
      <c r="N493" s="189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348</v>
      </c>
      <c r="AT493" s="145" t="s">
        <v>333</v>
      </c>
      <c r="AU493" s="145" t="s">
        <v>83</v>
      </c>
      <c r="AY493" s="18" t="s">
        <v>236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341</v>
      </c>
      <c r="BM493" s="145" t="s">
        <v>2191</v>
      </c>
    </row>
    <row r="494" spans="2:65" s="1" customFormat="1" ht="11.25">
      <c r="B494" s="33"/>
      <c r="D494" s="147" t="s">
        <v>246</v>
      </c>
      <c r="F494" s="148" t="s">
        <v>2708</v>
      </c>
      <c r="I494" s="149"/>
      <c r="L494" s="33"/>
      <c r="M494" s="150"/>
      <c r="T494" s="57"/>
      <c r="AT494" s="18" t="s">
        <v>246</v>
      </c>
      <c r="AU494" s="18" t="s">
        <v>83</v>
      </c>
    </row>
    <row r="495" spans="2:65" s="14" customFormat="1" ht="11.25">
      <c r="B495" s="167"/>
      <c r="D495" s="147" t="s">
        <v>247</v>
      </c>
      <c r="E495" s="168" t="s">
        <v>1</v>
      </c>
      <c r="F495" s="169" t="s">
        <v>1999</v>
      </c>
      <c r="H495" s="168" t="s">
        <v>1</v>
      </c>
      <c r="I495" s="170"/>
      <c r="L495" s="167"/>
      <c r="M495" s="171"/>
      <c r="T495" s="172"/>
      <c r="AT495" s="168" t="s">
        <v>247</v>
      </c>
      <c r="AU495" s="168" t="s">
        <v>83</v>
      </c>
      <c r="AV495" s="14" t="s">
        <v>81</v>
      </c>
      <c r="AW495" s="14" t="s">
        <v>30</v>
      </c>
      <c r="AX495" s="14" t="s">
        <v>73</v>
      </c>
      <c r="AY495" s="168" t="s">
        <v>236</v>
      </c>
    </row>
    <row r="496" spans="2:65" s="14" customFormat="1" ht="11.25">
      <c r="B496" s="167"/>
      <c r="D496" s="147" t="s">
        <v>247</v>
      </c>
      <c r="E496" s="168" t="s">
        <v>1</v>
      </c>
      <c r="F496" s="169" t="s">
        <v>2709</v>
      </c>
      <c r="H496" s="168" t="s">
        <v>1</v>
      </c>
      <c r="I496" s="170"/>
      <c r="L496" s="167"/>
      <c r="M496" s="171"/>
      <c r="T496" s="172"/>
      <c r="AT496" s="168" t="s">
        <v>247</v>
      </c>
      <c r="AU496" s="168" t="s">
        <v>83</v>
      </c>
      <c r="AV496" s="14" t="s">
        <v>81</v>
      </c>
      <c r="AW496" s="14" t="s">
        <v>30</v>
      </c>
      <c r="AX496" s="14" t="s">
        <v>73</v>
      </c>
      <c r="AY496" s="168" t="s">
        <v>236</v>
      </c>
    </row>
    <row r="497" spans="2:65" s="12" customFormat="1" ht="11.25">
      <c r="B497" s="151"/>
      <c r="D497" s="147" t="s">
        <v>247</v>
      </c>
      <c r="E497" s="152" t="s">
        <v>1</v>
      </c>
      <c r="F497" s="153" t="s">
        <v>2270</v>
      </c>
      <c r="H497" s="154">
        <v>2</v>
      </c>
      <c r="I497" s="155"/>
      <c r="L497" s="151"/>
      <c r="M497" s="156"/>
      <c r="T497" s="157"/>
      <c r="AT497" s="152" t="s">
        <v>247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5" customFormat="1" ht="11.25">
      <c r="B498" s="173"/>
      <c r="D498" s="147" t="s">
        <v>247</v>
      </c>
      <c r="E498" s="174" t="s">
        <v>1</v>
      </c>
      <c r="F498" s="175" t="s">
        <v>344</v>
      </c>
      <c r="H498" s="176">
        <v>2</v>
      </c>
      <c r="I498" s="177"/>
      <c r="L498" s="173"/>
      <c r="M498" s="178"/>
      <c r="T498" s="179"/>
      <c r="AT498" s="174" t="s">
        <v>247</v>
      </c>
      <c r="AU498" s="174" t="s">
        <v>83</v>
      </c>
      <c r="AV498" s="15" t="s">
        <v>258</v>
      </c>
      <c r="AW498" s="15" t="s">
        <v>30</v>
      </c>
      <c r="AX498" s="15" t="s">
        <v>81</v>
      </c>
      <c r="AY498" s="174" t="s">
        <v>236</v>
      </c>
    </row>
    <row r="499" spans="2:65" s="1" customFormat="1" ht="37.9" customHeight="1">
      <c r="B499" s="133"/>
      <c r="C499" s="134" t="s">
        <v>741</v>
      </c>
      <c r="D499" s="134" t="s">
        <v>239</v>
      </c>
      <c r="E499" s="135" t="s">
        <v>2165</v>
      </c>
      <c r="F499" s="136" t="s">
        <v>2166</v>
      </c>
      <c r="G499" s="137" t="s">
        <v>528</v>
      </c>
      <c r="H499" s="138">
        <v>37</v>
      </c>
      <c r="I499" s="139"/>
      <c r="J499" s="140">
        <f>ROUND(I499*H499,2)</f>
        <v>0</v>
      </c>
      <c r="K499" s="136" t="s">
        <v>243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341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341</v>
      </c>
      <c r="BM499" s="145" t="s">
        <v>2195</v>
      </c>
    </row>
    <row r="500" spans="2:65" s="1" customFormat="1" ht="19.5">
      <c r="B500" s="33"/>
      <c r="D500" s="147" t="s">
        <v>246</v>
      </c>
      <c r="F500" s="148" t="s">
        <v>2166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4" customFormat="1" ht="11.25">
      <c r="B501" s="167"/>
      <c r="D501" s="147" t="s">
        <v>247</v>
      </c>
      <c r="E501" s="168" t="s">
        <v>1</v>
      </c>
      <c r="F501" s="169" t="s">
        <v>1999</v>
      </c>
      <c r="H501" s="168" t="s">
        <v>1</v>
      </c>
      <c r="I501" s="170"/>
      <c r="L501" s="167"/>
      <c r="M501" s="171"/>
      <c r="T501" s="172"/>
      <c r="AT501" s="168" t="s">
        <v>247</v>
      </c>
      <c r="AU501" s="168" t="s">
        <v>83</v>
      </c>
      <c r="AV501" s="14" t="s">
        <v>81</v>
      </c>
      <c r="AW501" s="14" t="s">
        <v>30</v>
      </c>
      <c r="AX501" s="14" t="s">
        <v>73</v>
      </c>
      <c r="AY501" s="168" t="s">
        <v>236</v>
      </c>
    </row>
    <row r="502" spans="2:65" s="14" customFormat="1" ht="11.25">
      <c r="B502" s="167"/>
      <c r="D502" s="147" t="s">
        <v>247</v>
      </c>
      <c r="E502" s="168" t="s">
        <v>1</v>
      </c>
      <c r="F502" s="169" t="s">
        <v>2710</v>
      </c>
      <c r="H502" s="168" t="s">
        <v>1</v>
      </c>
      <c r="I502" s="170"/>
      <c r="L502" s="167"/>
      <c r="M502" s="171"/>
      <c r="T502" s="172"/>
      <c r="AT502" s="168" t="s">
        <v>247</v>
      </c>
      <c r="AU502" s="168" t="s">
        <v>83</v>
      </c>
      <c r="AV502" s="14" t="s">
        <v>81</v>
      </c>
      <c r="AW502" s="14" t="s">
        <v>30</v>
      </c>
      <c r="AX502" s="14" t="s">
        <v>73</v>
      </c>
      <c r="AY502" s="168" t="s">
        <v>236</v>
      </c>
    </row>
    <row r="503" spans="2:65" s="12" customFormat="1" ht="11.25">
      <c r="B503" s="151"/>
      <c r="D503" s="147" t="s">
        <v>247</v>
      </c>
      <c r="E503" s="152" t="s">
        <v>1</v>
      </c>
      <c r="F503" s="153" t="s">
        <v>675</v>
      </c>
      <c r="H503" s="154">
        <v>37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5" customFormat="1" ht="11.25">
      <c r="B504" s="173"/>
      <c r="D504" s="147" t="s">
        <v>247</v>
      </c>
      <c r="E504" s="174" t="s">
        <v>1</v>
      </c>
      <c r="F504" s="175" t="s">
        <v>344</v>
      </c>
      <c r="H504" s="176">
        <v>37</v>
      </c>
      <c r="I504" s="177"/>
      <c r="L504" s="173"/>
      <c r="M504" s="178"/>
      <c r="T504" s="179"/>
      <c r="AT504" s="174" t="s">
        <v>247</v>
      </c>
      <c r="AU504" s="174" t="s">
        <v>83</v>
      </c>
      <c r="AV504" s="15" t="s">
        <v>258</v>
      </c>
      <c r="AW504" s="15" t="s">
        <v>30</v>
      </c>
      <c r="AX504" s="15" t="s">
        <v>81</v>
      </c>
      <c r="AY504" s="174" t="s">
        <v>236</v>
      </c>
    </row>
    <row r="505" spans="2:65" s="1" customFormat="1" ht="24.2" customHeight="1">
      <c r="B505" s="133"/>
      <c r="C505" s="134" t="s">
        <v>745</v>
      </c>
      <c r="D505" s="134" t="s">
        <v>239</v>
      </c>
      <c r="E505" s="135" t="s">
        <v>1997</v>
      </c>
      <c r="F505" s="136" t="s">
        <v>1998</v>
      </c>
      <c r="G505" s="137" t="s">
        <v>340</v>
      </c>
      <c r="H505" s="138">
        <v>4</v>
      </c>
      <c r="I505" s="139"/>
      <c r="J505" s="140">
        <f>ROUND(I505*H505,2)</f>
        <v>0</v>
      </c>
      <c r="K505" s="136" t="s">
        <v>243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341</v>
      </c>
      <c r="AT505" s="145" t="s">
        <v>239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341</v>
      </c>
      <c r="BM505" s="145" t="s">
        <v>2199</v>
      </c>
    </row>
    <row r="506" spans="2:65" s="1" customFormat="1" ht="19.5">
      <c r="B506" s="33"/>
      <c r="D506" s="147" t="s">
        <v>246</v>
      </c>
      <c r="F506" s="148" t="s">
        <v>1998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4" customFormat="1" ht="11.25">
      <c r="B507" s="167"/>
      <c r="D507" s="147" t="s">
        <v>247</v>
      </c>
      <c r="E507" s="168" t="s">
        <v>1</v>
      </c>
      <c r="F507" s="169" t="s">
        <v>1999</v>
      </c>
      <c r="H507" s="168" t="s">
        <v>1</v>
      </c>
      <c r="I507" s="170"/>
      <c r="L507" s="167"/>
      <c r="M507" s="171"/>
      <c r="T507" s="172"/>
      <c r="AT507" s="168" t="s">
        <v>247</v>
      </c>
      <c r="AU507" s="168" t="s">
        <v>83</v>
      </c>
      <c r="AV507" s="14" t="s">
        <v>81</v>
      </c>
      <c r="AW507" s="14" t="s">
        <v>30</v>
      </c>
      <c r="AX507" s="14" t="s">
        <v>73</v>
      </c>
      <c r="AY507" s="168" t="s">
        <v>236</v>
      </c>
    </row>
    <row r="508" spans="2:65" s="14" customFormat="1" ht="11.25">
      <c r="B508" s="167"/>
      <c r="D508" s="147" t="s">
        <v>247</v>
      </c>
      <c r="E508" s="168" t="s">
        <v>1</v>
      </c>
      <c r="F508" s="169" t="s">
        <v>2711</v>
      </c>
      <c r="H508" s="168" t="s">
        <v>1</v>
      </c>
      <c r="I508" s="170"/>
      <c r="L508" s="167"/>
      <c r="M508" s="171"/>
      <c r="T508" s="172"/>
      <c r="AT508" s="168" t="s">
        <v>247</v>
      </c>
      <c r="AU508" s="168" t="s">
        <v>83</v>
      </c>
      <c r="AV508" s="14" t="s">
        <v>81</v>
      </c>
      <c r="AW508" s="14" t="s">
        <v>30</v>
      </c>
      <c r="AX508" s="14" t="s">
        <v>73</v>
      </c>
      <c r="AY508" s="168" t="s">
        <v>236</v>
      </c>
    </row>
    <row r="509" spans="2:65" s="12" customFormat="1" ht="11.25">
      <c r="B509" s="151"/>
      <c r="D509" s="147" t="s">
        <v>247</v>
      </c>
      <c r="E509" s="152" t="s">
        <v>1</v>
      </c>
      <c r="F509" s="153" t="s">
        <v>258</v>
      </c>
      <c r="H509" s="154">
        <v>4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236</v>
      </c>
    </row>
    <row r="510" spans="2:65" s="15" customFormat="1" ht="11.25">
      <c r="B510" s="173"/>
      <c r="D510" s="147" t="s">
        <v>247</v>
      </c>
      <c r="E510" s="174" t="s">
        <v>1</v>
      </c>
      <c r="F510" s="175" t="s">
        <v>344</v>
      </c>
      <c r="H510" s="176">
        <v>4</v>
      </c>
      <c r="I510" s="177"/>
      <c r="L510" s="173"/>
      <c r="M510" s="178"/>
      <c r="T510" s="179"/>
      <c r="AT510" s="174" t="s">
        <v>247</v>
      </c>
      <c r="AU510" s="174" t="s">
        <v>83</v>
      </c>
      <c r="AV510" s="15" t="s">
        <v>258</v>
      </c>
      <c r="AW510" s="15" t="s">
        <v>30</v>
      </c>
      <c r="AX510" s="15" t="s">
        <v>81</v>
      </c>
      <c r="AY510" s="174" t="s">
        <v>236</v>
      </c>
    </row>
    <row r="511" spans="2:65" s="1" customFormat="1" ht="24.2" customHeight="1">
      <c r="B511" s="133"/>
      <c r="C511" s="180" t="s">
        <v>772</v>
      </c>
      <c r="D511" s="180" t="s">
        <v>333</v>
      </c>
      <c r="E511" s="181" t="s">
        <v>2712</v>
      </c>
      <c r="F511" s="182" t="s">
        <v>2713</v>
      </c>
      <c r="G511" s="183" t="s">
        <v>340</v>
      </c>
      <c r="H511" s="184">
        <v>4</v>
      </c>
      <c r="I511" s="185"/>
      <c r="J511" s="186">
        <f>ROUND(I511*H511,2)</f>
        <v>0</v>
      </c>
      <c r="K511" s="182" t="s">
        <v>1994</v>
      </c>
      <c r="L511" s="187"/>
      <c r="M511" s="188" t="s">
        <v>1</v>
      </c>
      <c r="N511" s="189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348</v>
      </c>
      <c r="AT511" s="145" t="s">
        <v>333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341</v>
      </c>
      <c r="BM511" s="145" t="s">
        <v>2138</v>
      </c>
    </row>
    <row r="512" spans="2:65" s="1" customFormat="1" ht="11.25">
      <c r="B512" s="33"/>
      <c r="D512" s="147" t="s">
        <v>246</v>
      </c>
      <c r="F512" s="148" t="s">
        <v>2713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4" customFormat="1" ht="11.25">
      <c r="B513" s="167"/>
      <c r="D513" s="147" t="s">
        <v>247</v>
      </c>
      <c r="E513" s="168" t="s">
        <v>1</v>
      </c>
      <c r="F513" s="169" t="s">
        <v>1999</v>
      </c>
      <c r="H513" s="168" t="s">
        <v>1</v>
      </c>
      <c r="I513" s="170"/>
      <c r="L513" s="167"/>
      <c r="M513" s="171"/>
      <c r="T513" s="172"/>
      <c r="AT513" s="168" t="s">
        <v>247</v>
      </c>
      <c r="AU513" s="168" t="s">
        <v>83</v>
      </c>
      <c r="AV513" s="14" t="s">
        <v>81</v>
      </c>
      <c r="AW513" s="14" t="s">
        <v>30</v>
      </c>
      <c r="AX513" s="14" t="s">
        <v>73</v>
      </c>
      <c r="AY513" s="168" t="s">
        <v>236</v>
      </c>
    </row>
    <row r="514" spans="2:65" s="14" customFormat="1" ht="11.25">
      <c r="B514" s="167"/>
      <c r="D514" s="147" t="s">
        <v>247</v>
      </c>
      <c r="E514" s="168" t="s">
        <v>1</v>
      </c>
      <c r="F514" s="169" t="s">
        <v>2714</v>
      </c>
      <c r="H514" s="168" t="s">
        <v>1</v>
      </c>
      <c r="I514" s="170"/>
      <c r="L514" s="167"/>
      <c r="M514" s="171"/>
      <c r="T514" s="172"/>
      <c r="AT514" s="168" t="s">
        <v>247</v>
      </c>
      <c r="AU514" s="168" t="s">
        <v>83</v>
      </c>
      <c r="AV514" s="14" t="s">
        <v>81</v>
      </c>
      <c r="AW514" s="14" t="s">
        <v>30</v>
      </c>
      <c r="AX514" s="14" t="s">
        <v>73</v>
      </c>
      <c r="AY514" s="168" t="s">
        <v>236</v>
      </c>
    </row>
    <row r="515" spans="2:65" s="12" customFormat="1" ht="11.25">
      <c r="B515" s="151"/>
      <c r="D515" s="147" t="s">
        <v>247</v>
      </c>
      <c r="E515" s="152" t="s">
        <v>1</v>
      </c>
      <c r="F515" s="153" t="s">
        <v>258</v>
      </c>
      <c r="H515" s="154">
        <v>4</v>
      </c>
      <c r="I515" s="155"/>
      <c r="L515" s="151"/>
      <c r="M515" s="156"/>
      <c r="T515" s="157"/>
      <c r="AT515" s="152" t="s">
        <v>247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236</v>
      </c>
    </row>
    <row r="516" spans="2:65" s="15" customFormat="1" ht="11.25">
      <c r="B516" s="173"/>
      <c r="D516" s="147" t="s">
        <v>247</v>
      </c>
      <c r="E516" s="174" t="s">
        <v>1</v>
      </c>
      <c r="F516" s="175" t="s">
        <v>344</v>
      </c>
      <c r="H516" s="176">
        <v>4</v>
      </c>
      <c r="I516" s="177"/>
      <c r="L516" s="173"/>
      <c r="M516" s="178"/>
      <c r="T516" s="179"/>
      <c r="AT516" s="174" t="s">
        <v>247</v>
      </c>
      <c r="AU516" s="174" t="s">
        <v>83</v>
      </c>
      <c r="AV516" s="15" t="s">
        <v>258</v>
      </c>
      <c r="AW516" s="15" t="s">
        <v>30</v>
      </c>
      <c r="AX516" s="15" t="s">
        <v>81</v>
      </c>
      <c r="AY516" s="174" t="s">
        <v>236</v>
      </c>
    </row>
    <row r="517" spans="2:65" s="1" customFormat="1" ht="24.2" customHeight="1">
      <c r="B517" s="133"/>
      <c r="C517" s="134" t="s">
        <v>777</v>
      </c>
      <c r="D517" s="134" t="s">
        <v>239</v>
      </c>
      <c r="E517" s="135" t="s">
        <v>2715</v>
      </c>
      <c r="F517" s="136" t="s">
        <v>2716</v>
      </c>
      <c r="G517" s="137" t="s">
        <v>340</v>
      </c>
      <c r="H517" s="138">
        <v>1</v>
      </c>
      <c r="I517" s="139"/>
      <c r="J517" s="140">
        <f>ROUND(I517*H517,2)</f>
        <v>0</v>
      </c>
      <c r="K517" s="136" t="s">
        <v>243</v>
      </c>
      <c r="L517" s="33"/>
      <c r="M517" s="141" t="s">
        <v>1</v>
      </c>
      <c r="N517" s="142" t="s">
        <v>38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341</v>
      </c>
      <c r="AT517" s="145" t="s">
        <v>239</v>
      </c>
      <c r="AU517" s="145" t="s">
        <v>83</v>
      </c>
      <c r="AY517" s="18" t="s">
        <v>236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81</v>
      </c>
      <c r="BK517" s="146">
        <f>ROUND(I517*H517,2)</f>
        <v>0</v>
      </c>
      <c r="BL517" s="18" t="s">
        <v>341</v>
      </c>
      <c r="BM517" s="145" t="s">
        <v>2206</v>
      </c>
    </row>
    <row r="518" spans="2:65" s="1" customFormat="1" ht="19.5">
      <c r="B518" s="33"/>
      <c r="D518" s="147" t="s">
        <v>246</v>
      </c>
      <c r="F518" s="148" t="s">
        <v>2716</v>
      </c>
      <c r="I518" s="149"/>
      <c r="L518" s="33"/>
      <c r="M518" s="150"/>
      <c r="T518" s="57"/>
      <c r="AT518" s="18" t="s">
        <v>246</v>
      </c>
      <c r="AU518" s="18" t="s">
        <v>83</v>
      </c>
    </row>
    <row r="519" spans="2:65" s="14" customFormat="1" ht="11.25">
      <c r="B519" s="167"/>
      <c r="D519" s="147" t="s">
        <v>247</v>
      </c>
      <c r="E519" s="168" t="s">
        <v>1</v>
      </c>
      <c r="F519" s="169" t="s">
        <v>1999</v>
      </c>
      <c r="H519" s="168" t="s">
        <v>1</v>
      </c>
      <c r="I519" s="170"/>
      <c r="L519" s="167"/>
      <c r="M519" s="171"/>
      <c r="T519" s="172"/>
      <c r="AT519" s="168" t="s">
        <v>247</v>
      </c>
      <c r="AU519" s="168" t="s">
        <v>83</v>
      </c>
      <c r="AV519" s="14" t="s">
        <v>81</v>
      </c>
      <c r="AW519" s="14" t="s">
        <v>30</v>
      </c>
      <c r="AX519" s="14" t="s">
        <v>73</v>
      </c>
      <c r="AY519" s="168" t="s">
        <v>236</v>
      </c>
    </row>
    <row r="520" spans="2:65" s="14" customFormat="1" ht="11.25">
      <c r="B520" s="167"/>
      <c r="D520" s="147" t="s">
        <v>247</v>
      </c>
      <c r="E520" s="168" t="s">
        <v>1</v>
      </c>
      <c r="F520" s="169" t="s">
        <v>2717</v>
      </c>
      <c r="H520" s="168" t="s">
        <v>1</v>
      </c>
      <c r="I520" s="170"/>
      <c r="L520" s="167"/>
      <c r="M520" s="171"/>
      <c r="T520" s="172"/>
      <c r="AT520" s="168" t="s">
        <v>247</v>
      </c>
      <c r="AU520" s="168" t="s">
        <v>83</v>
      </c>
      <c r="AV520" s="14" t="s">
        <v>81</v>
      </c>
      <c r="AW520" s="14" t="s">
        <v>30</v>
      </c>
      <c r="AX520" s="14" t="s">
        <v>73</v>
      </c>
      <c r="AY520" s="168" t="s">
        <v>236</v>
      </c>
    </row>
    <row r="521" spans="2:65" s="12" customFormat="1" ht="11.25">
      <c r="B521" s="151"/>
      <c r="D521" s="147" t="s">
        <v>247</v>
      </c>
      <c r="E521" s="152" t="s">
        <v>1</v>
      </c>
      <c r="F521" s="153" t="s">
        <v>81</v>
      </c>
      <c r="H521" s="154">
        <v>1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5" customFormat="1" ht="11.25">
      <c r="B522" s="173"/>
      <c r="D522" s="147" t="s">
        <v>247</v>
      </c>
      <c r="E522" s="174" t="s">
        <v>1</v>
      </c>
      <c r="F522" s="175" t="s">
        <v>344</v>
      </c>
      <c r="H522" s="176">
        <v>1</v>
      </c>
      <c r="I522" s="177"/>
      <c r="L522" s="173"/>
      <c r="M522" s="178"/>
      <c r="T522" s="179"/>
      <c r="AT522" s="174" t="s">
        <v>247</v>
      </c>
      <c r="AU522" s="174" t="s">
        <v>83</v>
      </c>
      <c r="AV522" s="15" t="s">
        <v>258</v>
      </c>
      <c r="AW522" s="15" t="s">
        <v>30</v>
      </c>
      <c r="AX522" s="15" t="s">
        <v>81</v>
      </c>
      <c r="AY522" s="174" t="s">
        <v>236</v>
      </c>
    </row>
    <row r="523" spans="2:65" s="1" customFormat="1" ht="24.2" customHeight="1">
      <c r="B523" s="133"/>
      <c r="C523" s="180" t="s">
        <v>782</v>
      </c>
      <c r="D523" s="180" t="s">
        <v>333</v>
      </c>
      <c r="E523" s="181" t="s">
        <v>2718</v>
      </c>
      <c r="F523" s="182" t="s">
        <v>2719</v>
      </c>
      <c r="G523" s="183" t="s">
        <v>340</v>
      </c>
      <c r="H523" s="184">
        <v>1</v>
      </c>
      <c r="I523" s="185"/>
      <c r="J523" s="186">
        <f>ROUND(I523*H523,2)</f>
        <v>0</v>
      </c>
      <c r="K523" s="182" t="s">
        <v>1994</v>
      </c>
      <c r="L523" s="187"/>
      <c r="M523" s="188" t="s">
        <v>1</v>
      </c>
      <c r="N523" s="189" t="s">
        <v>38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348</v>
      </c>
      <c r="AT523" s="145" t="s">
        <v>333</v>
      </c>
      <c r="AU523" s="145" t="s">
        <v>83</v>
      </c>
      <c r="AY523" s="18" t="s">
        <v>236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341</v>
      </c>
      <c r="BM523" s="145" t="s">
        <v>2215</v>
      </c>
    </row>
    <row r="524" spans="2:65" s="1" customFormat="1" ht="11.25">
      <c r="B524" s="33"/>
      <c r="D524" s="147" t="s">
        <v>246</v>
      </c>
      <c r="F524" s="148" t="s">
        <v>2719</v>
      </c>
      <c r="I524" s="149"/>
      <c r="L524" s="33"/>
      <c r="M524" s="150"/>
      <c r="T524" s="57"/>
      <c r="AT524" s="18" t="s">
        <v>246</v>
      </c>
      <c r="AU524" s="18" t="s">
        <v>83</v>
      </c>
    </row>
    <row r="525" spans="2:65" s="14" customFormat="1" ht="11.25">
      <c r="B525" s="167"/>
      <c r="D525" s="147" t="s">
        <v>247</v>
      </c>
      <c r="E525" s="168" t="s">
        <v>1</v>
      </c>
      <c r="F525" s="169" t="s">
        <v>1999</v>
      </c>
      <c r="H525" s="168" t="s">
        <v>1</v>
      </c>
      <c r="I525" s="170"/>
      <c r="L525" s="167"/>
      <c r="M525" s="171"/>
      <c r="T525" s="172"/>
      <c r="AT525" s="168" t="s">
        <v>247</v>
      </c>
      <c r="AU525" s="168" t="s">
        <v>83</v>
      </c>
      <c r="AV525" s="14" t="s">
        <v>81</v>
      </c>
      <c r="AW525" s="14" t="s">
        <v>30</v>
      </c>
      <c r="AX525" s="14" t="s">
        <v>73</v>
      </c>
      <c r="AY525" s="168" t="s">
        <v>236</v>
      </c>
    </row>
    <row r="526" spans="2:65" s="14" customFormat="1" ht="11.25">
      <c r="B526" s="167"/>
      <c r="D526" s="147" t="s">
        <v>247</v>
      </c>
      <c r="E526" s="168" t="s">
        <v>1</v>
      </c>
      <c r="F526" s="169" t="s">
        <v>2720</v>
      </c>
      <c r="H526" s="168" t="s">
        <v>1</v>
      </c>
      <c r="I526" s="170"/>
      <c r="L526" s="167"/>
      <c r="M526" s="171"/>
      <c r="T526" s="172"/>
      <c r="AT526" s="168" t="s">
        <v>247</v>
      </c>
      <c r="AU526" s="168" t="s">
        <v>83</v>
      </c>
      <c r="AV526" s="14" t="s">
        <v>81</v>
      </c>
      <c r="AW526" s="14" t="s">
        <v>30</v>
      </c>
      <c r="AX526" s="14" t="s">
        <v>73</v>
      </c>
      <c r="AY526" s="168" t="s">
        <v>236</v>
      </c>
    </row>
    <row r="527" spans="2:65" s="12" customFormat="1" ht="11.25">
      <c r="B527" s="151"/>
      <c r="D527" s="147" t="s">
        <v>247</v>
      </c>
      <c r="E527" s="152" t="s">
        <v>1</v>
      </c>
      <c r="F527" s="153" t="s">
        <v>81</v>
      </c>
      <c r="H527" s="154">
        <v>1</v>
      </c>
      <c r="I527" s="155"/>
      <c r="L527" s="151"/>
      <c r="M527" s="156"/>
      <c r="T527" s="157"/>
      <c r="AT527" s="152" t="s">
        <v>247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236</v>
      </c>
    </row>
    <row r="528" spans="2:65" s="15" customFormat="1" ht="11.25">
      <c r="B528" s="173"/>
      <c r="D528" s="147" t="s">
        <v>247</v>
      </c>
      <c r="E528" s="174" t="s">
        <v>1</v>
      </c>
      <c r="F528" s="175" t="s">
        <v>344</v>
      </c>
      <c r="H528" s="176">
        <v>1</v>
      </c>
      <c r="I528" s="177"/>
      <c r="L528" s="173"/>
      <c r="M528" s="178"/>
      <c r="T528" s="179"/>
      <c r="AT528" s="174" t="s">
        <v>247</v>
      </c>
      <c r="AU528" s="174" t="s">
        <v>83</v>
      </c>
      <c r="AV528" s="15" t="s">
        <v>258</v>
      </c>
      <c r="AW528" s="15" t="s">
        <v>30</v>
      </c>
      <c r="AX528" s="15" t="s">
        <v>81</v>
      </c>
      <c r="AY528" s="174" t="s">
        <v>236</v>
      </c>
    </row>
    <row r="529" spans="2:65" s="1" customFormat="1" ht="24.2" customHeight="1">
      <c r="B529" s="133"/>
      <c r="C529" s="134" t="s">
        <v>787</v>
      </c>
      <c r="D529" s="134" t="s">
        <v>239</v>
      </c>
      <c r="E529" s="135" t="s">
        <v>2721</v>
      </c>
      <c r="F529" s="136" t="s">
        <v>2722</v>
      </c>
      <c r="G529" s="137" t="s">
        <v>340</v>
      </c>
      <c r="H529" s="138">
        <v>2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341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341</v>
      </c>
      <c r="BM529" s="145" t="s">
        <v>2224</v>
      </c>
    </row>
    <row r="530" spans="2:65" s="1" customFormat="1" ht="19.5">
      <c r="B530" s="33"/>
      <c r="D530" s="147" t="s">
        <v>246</v>
      </c>
      <c r="F530" s="148" t="s">
        <v>2722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4" customFormat="1" ht="11.25">
      <c r="B531" s="167"/>
      <c r="D531" s="147" t="s">
        <v>247</v>
      </c>
      <c r="E531" s="168" t="s">
        <v>1</v>
      </c>
      <c r="F531" s="169" t="s">
        <v>1999</v>
      </c>
      <c r="H531" s="168" t="s">
        <v>1</v>
      </c>
      <c r="I531" s="170"/>
      <c r="L531" s="167"/>
      <c r="M531" s="171"/>
      <c r="T531" s="172"/>
      <c r="AT531" s="168" t="s">
        <v>247</v>
      </c>
      <c r="AU531" s="168" t="s">
        <v>83</v>
      </c>
      <c r="AV531" s="14" t="s">
        <v>81</v>
      </c>
      <c r="AW531" s="14" t="s">
        <v>30</v>
      </c>
      <c r="AX531" s="14" t="s">
        <v>73</v>
      </c>
      <c r="AY531" s="168" t="s">
        <v>236</v>
      </c>
    </row>
    <row r="532" spans="2:65" s="14" customFormat="1" ht="11.25">
      <c r="B532" s="167"/>
      <c r="D532" s="147" t="s">
        <v>247</v>
      </c>
      <c r="E532" s="168" t="s">
        <v>1</v>
      </c>
      <c r="F532" s="169" t="s">
        <v>2723</v>
      </c>
      <c r="H532" s="168" t="s">
        <v>1</v>
      </c>
      <c r="I532" s="170"/>
      <c r="L532" s="167"/>
      <c r="M532" s="171"/>
      <c r="T532" s="172"/>
      <c r="AT532" s="168" t="s">
        <v>247</v>
      </c>
      <c r="AU532" s="168" t="s">
        <v>83</v>
      </c>
      <c r="AV532" s="14" t="s">
        <v>81</v>
      </c>
      <c r="AW532" s="14" t="s">
        <v>30</v>
      </c>
      <c r="AX532" s="14" t="s">
        <v>73</v>
      </c>
      <c r="AY532" s="168" t="s">
        <v>236</v>
      </c>
    </row>
    <row r="533" spans="2:65" s="12" customFormat="1" ht="11.25">
      <c r="B533" s="151"/>
      <c r="D533" s="147" t="s">
        <v>247</v>
      </c>
      <c r="E533" s="152" t="s">
        <v>1</v>
      </c>
      <c r="F533" s="153" t="s">
        <v>83</v>
      </c>
      <c r="H533" s="154">
        <v>2</v>
      </c>
      <c r="I533" s="155"/>
      <c r="L533" s="151"/>
      <c r="M533" s="156"/>
      <c r="T533" s="157"/>
      <c r="AT533" s="152" t="s">
        <v>247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5" customFormat="1" ht="11.25">
      <c r="B534" s="173"/>
      <c r="D534" s="147" t="s">
        <v>247</v>
      </c>
      <c r="E534" s="174" t="s">
        <v>1</v>
      </c>
      <c r="F534" s="175" t="s">
        <v>344</v>
      </c>
      <c r="H534" s="176">
        <v>2</v>
      </c>
      <c r="I534" s="177"/>
      <c r="L534" s="173"/>
      <c r="M534" s="178"/>
      <c r="T534" s="179"/>
      <c r="AT534" s="174" t="s">
        <v>247</v>
      </c>
      <c r="AU534" s="174" t="s">
        <v>83</v>
      </c>
      <c r="AV534" s="15" t="s">
        <v>258</v>
      </c>
      <c r="AW534" s="15" t="s">
        <v>30</v>
      </c>
      <c r="AX534" s="15" t="s">
        <v>81</v>
      </c>
      <c r="AY534" s="174" t="s">
        <v>236</v>
      </c>
    </row>
    <row r="535" spans="2:65" s="1" customFormat="1" ht="24.2" customHeight="1">
      <c r="B535" s="133"/>
      <c r="C535" s="180" t="s">
        <v>792</v>
      </c>
      <c r="D535" s="180" t="s">
        <v>333</v>
      </c>
      <c r="E535" s="181" t="s">
        <v>2724</v>
      </c>
      <c r="F535" s="182" t="s">
        <v>2725</v>
      </c>
      <c r="G535" s="183" t="s">
        <v>340</v>
      </c>
      <c r="H535" s="184">
        <v>2</v>
      </c>
      <c r="I535" s="185"/>
      <c r="J535" s="186">
        <f>ROUND(I535*H535,2)</f>
        <v>0</v>
      </c>
      <c r="K535" s="182" t="s">
        <v>1994</v>
      </c>
      <c r="L535" s="187"/>
      <c r="M535" s="188" t="s">
        <v>1</v>
      </c>
      <c r="N535" s="189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348</v>
      </c>
      <c r="AT535" s="145" t="s">
        <v>333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341</v>
      </c>
      <c r="BM535" s="145" t="s">
        <v>2229</v>
      </c>
    </row>
    <row r="536" spans="2:65" s="1" customFormat="1" ht="19.5">
      <c r="B536" s="33"/>
      <c r="D536" s="147" t="s">
        <v>246</v>
      </c>
      <c r="F536" s="148" t="s">
        <v>2725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4" customFormat="1" ht="11.25">
      <c r="B537" s="167"/>
      <c r="D537" s="147" t="s">
        <v>247</v>
      </c>
      <c r="E537" s="168" t="s">
        <v>1</v>
      </c>
      <c r="F537" s="169" t="s">
        <v>1999</v>
      </c>
      <c r="H537" s="168" t="s">
        <v>1</v>
      </c>
      <c r="I537" s="170"/>
      <c r="L537" s="167"/>
      <c r="M537" s="171"/>
      <c r="T537" s="172"/>
      <c r="AT537" s="168" t="s">
        <v>247</v>
      </c>
      <c r="AU537" s="168" t="s">
        <v>83</v>
      </c>
      <c r="AV537" s="14" t="s">
        <v>81</v>
      </c>
      <c r="AW537" s="14" t="s">
        <v>30</v>
      </c>
      <c r="AX537" s="14" t="s">
        <v>73</v>
      </c>
      <c r="AY537" s="168" t="s">
        <v>236</v>
      </c>
    </row>
    <row r="538" spans="2:65" s="14" customFormat="1" ht="11.25">
      <c r="B538" s="167"/>
      <c r="D538" s="147" t="s">
        <v>247</v>
      </c>
      <c r="E538" s="168" t="s">
        <v>1</v>
      </c>
      <c r="F538" s="169" t="s">
        <v>2714</v>
      </c>
      <c r="H538" s="168" t="s">
        <v>1</v>
      </c>
      <c r="I538" s="170"/>
      <c r="L538" s="167"/>
      <c r="M538" s="171"/>
      <c r="T538" s="172"/>
      <c r="AT538" s="168" t="s">
        <v>247</v>
      </c>
      <c r="AU538" s="168" t="s">
        <v>83</v>
      </c>
      <c r="AV538" s="14" t="s">
        <v>81</v>
      </c>
      <c r="AW538" s="14" t="s">
        <v>30</v>
      </c>
      <c r="AX538" s="14" t="s">
        <v>73</v>
      </c>
      <c r="AY538" s="168" t="s">
        <v>236</v>
      </c>
    </row>
    <row r="539" spans="2:65" s="12" customFormat="1" ht="11.25">
      <c r="B539" s="151"/>
      <c r="D539" s="147" t="s">
        <v>247</v>
      </c>
      <c r="E539" s="152" t="s">
        <v>1</v>
      </c>
      <c r="F539" s="153" t="s">
        <v>83</v>
      </c>
      <c r="H539" s="154">
        <v>2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 ht="11.25">
      <c r="B540" s="173"/>
      <c r="D540" s="147" t="s">
        <v>247</v>
      </c>
      <c r="E540" s="174" t="s">
        <v>1</v>
      </c>
      <c r="F540" s="175" t="s">
        <v>344</v>
      </c>
      <c r="H540" s="176">
        <v>2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16.5" customHeight="1">
      <c r="B541" s="133"/>
      <c r="C541" s="134" t="s">
        <v>798</v>
      </c>
      <c r="D541" s="134" t="s">
        <v>239</v>
      </c>
      <c r="E541" s="135" t="s">
        <v>2726</v>
      </c>
      <c r="F541" s="136" t="s">
        <v>2727</v>
      </c>
      <c r="G541" s="137" t="s">
        <v>340</v>
      </c>
      <c r="H541" s="138">
        <v>2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341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341</v>
      </c>
      <c r="BM541" s="145" t="s">
        <v>2095</v>
      </c>
    </row>
    <row r="542" spans="2:65" s="1" customFormat="1" ht="11.25">
      <c r="B542" s="33"/>
      <c r="D542" s="147" t="s">
        <v>246</v>
      </c>
      <c r="F542" s="148" t="s">
        <v>2727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4" customFormat="1" ht="11.25">
      <c r="B543" s="167"/>
      <c r="D543" s="147" t="s">
        <v>247</v>
      </c>
      <c r="E543" s="168" t="s">
        <v>1</v>
      </c>
      <c r="F543" s="169" t="s">
        <v>1983</v>
      </c>
      <c r="H543" s="168" t="s">
        <v>1</v>
      </c>
      <c r="I543" s="170"/>
      <c r="L543" s="167"/>
      <c r="M543" s="171"/>
      <c r="T543" s="172"/>
      <c r="AT543" s="168" t="s">
        <v>247</v>
      </c>
      <c r="AU543" s="168" t="s">
        <v>83</v>
      </c>
      <c r="AV543" s="14" t="s">
        <v>81</v>
      </c>
      <c r="AW543" s="14" t="s">
        <v>30</v>
      </c>
      <c r="AX543" s="14" t="s">
        <v>73</v>
      </c>
      <c r="AY543" s="168" t="s">
        <v>236</v>
      </c>
    </row>
    <row r="544" spans="2:65" s="14" customFormat="1" ht="11.25">
      <c r="B544" s="167"/>
      <c r="D544" s="147" t="s">
        <v>247</v>
      </c>
      <c r="E544" s="168" t="s">
        <v>1</v>
      </c>
      <c r="F544" s="169" t="s">
        <v>2728</v>
      </c>
      <c r="H544" s="168" t="s">
        <v>1</v>
      </c>
      <c r="I544" s="170"/>
      <c r="L544" s="167"/>
      <c r="M544" s="171"/>
      <c r="T544" s="172"/>
      <c r="AT544" s="168" t="s">
        <v>247</v>
      </c>
      <c r="AU544" s="168" t="s">
        <v>83</v>
      </c>
      <c r="AV544" s="14" t="s">
        <v>81</v>
      </c>
      <c r="AW544" s="14" t="s">
        <v>30</v>
      </c>
      <c r="AX544" s="14" t="s">
        <v>73</v>
      </c>
      <c r="AY544" s="168" t="s">
        <v>236</v>
      </c>
    </row>
    <row r="545" spans="2:65" s="12" customFormat="1" ht="11.25">
      <c r="B545" s="151"/>
      <c r="D545" s="147" t="s">
        <v>247</v>
      </c>
      <c r="E545" s="152" t="s">
        <v>1</v>
      </c>
      <c r="F545" s="153" t="s">
        <v>81</v>
      </c>
      <c r="H545" s="154">
        <v>1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4" customFormat="1" ht="11.25">
      <c r="B546" s="167"/>
      <c r="D546" s="147" t="s">
        <v>247</v>
      </c>
      <c r="E546" s="168" t="s">
        <v>1</v>
      </c>
      <c r="F546" s="169" t="s">
        <v>2729</v>
      </c>
      <c r="H546" s="168" t="s">
        <v>1</v>
      </c>
      <c r="I546" s="170"/>
      <c r="L546" s="167"/>
      <c r="M546" s="171"/>
      <c r="T546" s="172"/>
      <c r="AT546" s="168" t="s">
        <v>247</v>
      </c>
      <c r="AU546" s="168" t="s">
        <v>83</v>
      </c>
      <c r="AV546" s="14" t="s">
        <v>81</v>
      </c>
      <c r="AW546" s="14" t="s">
        <v>30</v>
      </c>
      <c r="AX546" s="14" t="s">
        <v>73</v>
      </c>
      <c r="AY546" s="168" t="s">
        <v>236</v>
      </c>
    </row>
    <row r="547" spans="2:65" s="12" customFormat="1" ht="11.25">
      <c r="B547" s="151"/>
      <c r="D547" s="147" t="s">
        <v>247</v>
      </c>
      <c r="E547" s="152" t="s">
        <v>1</v>
      </c>
      <c r="F547" s="153" t="s">
        <v>81</v>
      </c>
      <c r="H547" s="154">
        <v>1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5" customFormat="1" ht="11.25">
      <c r="B548" s="173"/>
      <c r="D548" s="147" t="s">
        <v>247</v>
      </c>
      <c r="E548" s="174" t="s">
        <v>1</v>
      </c>
      <c r="F548" s="175" t="s">
        <v>344</v>
      </c>
      <c r="H548" s="176">
        <v>2</v>
      </c>
      <c r="I548" s="177"/>
      <c r="L548" s="173"/>
      <c r="M548" s="178"/>
      <c r="T548" s="179"/>
      <c r="AT548" s="174" t="s">
        <v>247</v>
      </c>
      <c r="AU548" s="174" t="s">
        <v>83</v>
      </c>
      <c r="AV548" s="15" t="s">
        <v>258</v>
      </c>
      <c r="AW548" s="15" t="s">
        <v>30</v>
      </c>
      <c r="AX548" s="15" t="s">
        <v>81</v>
      </c>
      <c r="AY548" s="174" t="s">
        <v>236</v>
      </c>
    </row>
    <row r="549" spans="2:65" s="1" customFormat="1" ht="24.2" customHeight="1">
      <c r="B549" s="133"/>
      <c r="C549" s="180" t="s">
        <v>805</v>
      </c>
      <c r="D549" s="180" t="s">
        <v>333</v>
      </c>
      <c r="E549" s="181" t="s">
        <v>2730</v>
      </c>
      <c r="F549" s="182" t="s">
        <v>2731</v>
      </c>
      <c r="G549" s="183" t="s">
        <v>340</v>
      </c>
      <c r="H549" s="184">
        <v>1</v>
      </c>
      <c r="I549" s="185"/>
      <c r="J549" s="186">
        <f>ROUND(I549*H549,2)</f>
        <v>0</v>
      </c>
      <c r="K549" s="182" t="s">
        <v>1994</v>
      </c>
      <c r="L549" s="187"/>
      <c r="M549" s="188" t="s">
        <v>1</v>
      </c>
      <c r="N549" s="189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348</v>
      </c>
      <c r="AT549" s="145" t="s">
        <v>333</v>
      </c>
      <c r="AU549" s="145" t="s">
        <v>83</v>
      </c>
      <c r="AY549" s="18" t="s">
        <v>236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341</v>
      </c>
      <c r="BM549" s="145" t="s">
        <v>2237</v>
      </c>
    </row>
    <row r="550" spans="2:65" s="1" customFormat="1" ht="19.5">
      <c r="B550" s="33"/>
      <c r="D550" s="147" t="s">
        <v>246</v>
      </c>
      <c r="F550" s="148" t="s">
        <v>2731</v>
      </c>
      <c r="I550" s="149"/>
      <c r="L550" s="33"/>
      <c r="M550" s="150"/>
      <c r="T550" s="57"/>
      <c r="AT550" s="18" t="s">
        <v>246</v>
      </c>
      <c r="AU550" s="18" t="s">
        <v>83</v>
      </c>
    </row>
    <row r="551" spans="2:65" s="14" customFormat="1" ht="11.25">
      <c r="B551" s="167"/>
      <c r="D551" s="147" t="s">
        <v>247</v>
      </c>
      <c r="E551" s="168" t="s">
        <v>1</v>
      </c>
      <c r="F551" s="169" t="s">
        <v>1983</v>
      </c>
      <c r="H551" s="168" t="s">
        <v>1</v>
      </c>
      <c r="I551" s="170"/>
      <c r="L551" s="167"/>
      <c r="M551" s="171"/>
      <c r="T551" s="172"/>
      <c r="AT551" s="168" t="s">
        <v>247</v>
      </c>
      <c r="AU551" s="168" t="s">
        <v>83</v>
      </c>
      <c r="AV551" s="14" t="s">
        <v>81</v>
      </c>
      <c r="AW551" s="14" t="s">
        <v>30</v>
      </c>
      <c r="AX551" s="14" t="s">
        <v>73</v>
      </c>
      <c r="AY551" s="168" t="s">
        <v>236</v>
      </c>
    </row>
    <row r="552" spans="2:65" s="14" customFormat="1" ht="11.25">
      <c r="B552" s="167"/>
      <c r="D552" s="147" t="s">
        <v>247</v>
      </c>
      <c r="E552" s="168" t="s">
        <v>1</v>
      </c>
      <c r="F552" s="169" t="s">
        <v>2732</v>
      </c>
      <c r="H552" s="168" t="s">
        <v>1</v>
      </c>
      <c r="I552" s="170"/>
      <c r="L552" s="167"/>
      <c r="M552" s="171"/>
      <c r="T552" s="172"/>
      <c r="AT552" s="168" t="s">
        <v>247</v>
      </c>
      <c r="AU552" s="168" t="s">
        <v>83</v>
      </c>
      <c r="AV552" s="14" t="s">
        <v>81</v>
      </c>
      <c r="AW552" s="14" t="s">
        <v>30</v>
      </c>
      <c r="AX552" s="14" t="s">
        <v>73</v>
      </c>
      <c r="AY552" s="168" t="s">
        <v>236</v>
      </c>
    </row>
    <row r="553" spans="2:65" s="12" customFormat="1" ht="11.25">
      <c r="B553" s="151"/>
      <c r="D553" s="147" t="s">
        <v>247</v>
      </c>
      <c r="E553" s="152" t="s">
        <v>1</v>
      </c>
      <c r="F553" s="153" t="s">
        <v>81</v>
      </c>
      <c r="H553" s="154">
        <v>1</v>
      </c>
      <c r="I553" s="155"/>
      <c r="L553" s="151"/>
      <c r="M553" s="156"/>
      <c r="T553" s="157"/>
      <c r="AT553" s="152" t="s">
        <v>247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236</v>
      </c>
    </row>
    <row r="554" spans="2:65" s="15" customFormat="1" ht="11.25">
      <c r="B554" s="173"/>
      <c r="D554" s="147" t="s">
        <v>247</v>
      </c>
      <c r="E554" s="174" t="s">
        <v>1</v>
      </c>
      <c r="F554" s="175" t="s">
        <v>344</v>
      </c>
      <c r="H554" s="176">
        <v>1</v>
      </c>
      <c r="I554" s="177"/>
      <c r="L554" s="173"/>
      <c r="M554" s="178"/>
      <c r="T554" s="179"/>
      <c r="AT554" s="174" t="s">
        <v>247</v>
      </c>
      <c r="AU554" s="174" t="s">
        <v>83</v>
      </c>
      <c r="AV554" s="15" t="s">
        <v>258</v>
      </c>
      <c r="AW554" s="15" t="s">
        <v>30</v>
      </c>
      <c r="AX554" s="15" t="s">
        <v>81</v>
      </c>
      <c r="AY554" s="174" t="s">
        <v>236</v>
      </c>
    </row>
    <row r="555" spans="2:65" s="1" customFormat="1" ht="21.75" customHeight="1">
      <c r="B555" s="133"/>
      <c r="C555" s="180" t="s">
        <v>810</v>
      </c>
      <c r="D555" s="180" t="s">
        <v>333</v>
      </c>
      <c r="E555" s="181" t="s">
        <v>2733</v>
      </c>
      <c r="F555" s="182" t="s">
        <v>2734</v>
      </c>
      <c r="G555" s="183" t="s">
        <v>340</v>
      </c>
      <c r="H555" s="184">
        <v>1</v>
      </c>
      <c r="I555" s="185"/>
      <c r="J555" s="186">
        <f>ROUND(I555*H555,2)</f>
        <v>0</v>
      </c>
      <c r="K555" s="182" t="s">
        <v>1994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348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341</v>
      </c>
      <c r="BM555" s="145" t="s">
        <v>2241</v>
      </c>
    </row>
    <row r="556" spans="2:65" s="1" customFormat="1" ht="11.25">
      <c r="B556" s="33"/>
      <c r="D556" s="147" t="s">
        <v>246</v>
      </c>
      <c r="F556" s="148" t="s">
        <v>2734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4" customFormat="1" ht="11.25">
      <c r="B557" s="167"/>
      <c r="D557" s="147" t="s">
        <v>247</v>
      </c>
      <c r="E557" s="168" t="s">
        <v>1</v>
      </c>
      <c r="F557" s="169" t="s">
        <v>1983</v>
      </c>
      <c r="H557" s="168" t="s">
        <v>1</v>
      </c>
      <c r="I557" s="170"/>
      <c r="L557" s="167"/>
      <c r="M557" s="171"/>
      <c r="T557" s="172"/>
      <c r="AT557" s="168" t="s">
        <v>247</v>
      </c>
      <c r="AU557" s="168" t="s">
        <v>83</v>
      </c>
      <c r="AV557" s="14" t="s">
        <v>81</v>
      </c>
      <c r="AW557" s="14" t="s">
        <v>30</v>
      </c>
      <c r="AX557" s="14" t="s">
        <v>73</v>
      </c>
      <c r="AY557" s="168" t="s">
        <v>236</v>
      </c>
    </row>
    <row r="558" spans="2:65" s="14" customFormat="1" ht="11.25">
      <c r="B558" s="167"/>
      <c r="D558" s="147" t="s">
        <v>247</v>
      </c>
      <c r="E558" s="168" t="s">
        <v>1</v>
      </c>
      <c r="F558" s="169" t="s">
        <v>2732</v>
      </c>
      <c r="H558" s="168" t="s">
        <v>1</v>
      </c>
      <c r="I558" s="170"/>
      <c r="L558" s="167"/>
      <c r="M558" s="171"/>
      <c r="T558" s="172"/>
      <c r="AT558" s="168" t="s">
        <v>247</v>
      </c>
      <c r="AU558" s="168" t="s">
        <v>83</v>
      </c>
      <c r="AV558" s="14" t="s">
        <v>81</v>
      </c>
      <c r="AW558" s="14" t="s">
        <v>30</v>
      </c>
      <c r="AX558" s="14" t="s">
        <v>73</v>
      </c>
      <c r="AY558" s="168" t="s">
        <v>236</v>
      </c>
    </row>
    <row r="559" spans="2:65" s="12" customFormat="1" ht="11.25">
      <c r="B559" s="151"/>
      <c r="D559" s="147" t="s">
        <v>247</v>
      </c>
      <c r="E559" s="152" t="s">
        <v>1</v>
      </c>
      <c r="F559" s="153" t="s">
        <v>81</v>
      </c>
      <c r="H559" s="154">
        <v>1</v>
      </c>
      <c r="I559" s="155"/>
      <c r="L559" s="151"/>
      <c r="M559" s="156"/>
      <c r="T559" s="157"/>
      <c r="AT559" s="152" t="s">
        <v>247</v>
      </c>
      <c r="AU559" s="152" t="s">
        <v>83</v>
      </c>
      <c r="AV559" s="12" t="s">
        <v>83</v>
      </c>
      <c r="AW559" s="12" t="s">
        <v>30</v>
      </c>
      <c r="AX559" s="12" t="s">
        <v>73</v>
      </c>
      <c r="AY559" s="152" t="s">
        <v>236</v>
      </c>
    </row>
    <row r="560" spans="2:65" s="15" customFormat="1" ht="11.25">
      <c r="B560" s="173"/>
      <c r="D560" s="147" t="s">
        <v>247</v>
      </c>
      <c r="E560" s="174" t="s">
        <v>1</v>
      </c>
      <c r="F560" s="175" t="s">
        <v>344</v>
      </c>
      <c r="H560" s="176">
        <v>1</v>
      </c>
      <c r="I560" s="177"/>
      <c r="L560" s="173"/>
      <c r="M560" s="178"/>
      <c r="T560" s="179"/>
      <c r="AT560" s="174" t="s">
        <v>247</v>
      </c>
      <c r="AU560" s="174" t="s">
        <v>83</v>
      </c>
      <c r="AV560" s="15" t="s">
        <v>258</v>
      </c>
      <c r="AW560" s="15" t="s">
        <v>30</v>
      </c>
      <c r="AX560" s="15" t="s">
        <v>81</v>
      </c>
      <c r="AY560" s="174" t="s">
        <v>236</v>
      </c>
    </row>
    <row r="561" spans="2:65" s="1" customFormat="1" ht="24.2" customHeight="1">
      <c r="B561" s="133"/>
      <c r="C561" s="180" t="s">
        <v>816</v>
      </c>
      <c r="D561" s="180" t="s">
        <v>333</v>
      </c>
      <c r="E561" s="181" t="s">
        <v>2735</v>
      </c>
      <c r="F561" s="182" t="s">
        <v>2736</v>
      </c>
      <c r="G561" s="183" t="s">
        <v>340</v>
      </c>
      <c r="H561" s="184">
        <v>1</v>
      </c>
      <c r="I561" s="185"/>
      <c r="J561" s="186">
        <f>ROUND(I561*H561,2)</f>
        <v>0</v>
      </c>
      <c r="K561" s="182" t="s">
        <v>1994</v>
      </c>
      <c r="L561" s="187"/>
      <c r="M561" s="188" t="s">
        <v>1</v>
      </c>
      <c r="N561" s="189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348</v>
      </c>
      <c r="AT561" s="145" t="s">
        <v>333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341</v>
      </c>
      <c r="BM561" s="145" t="s">
        <v>2249</v>
      </c>
    </row>
    <row r="562" spans="2:65" s="1" customFormat="1" ht="19.5">
      <c r="B562" s="33"/>
      <c r="D562" s="147" t="s">
        <v>246</v>
      </c>
      <c r="F562" s="148" t="s">
        <v>2736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4" customFormat="1" ht="11.25">
      <c r="B563" s="167"/>
      <c r="D563" s="147" t="s">
        <v>247</v>
      </c>
      <c r="E563" s="168" t="s">
        <v>1</v>
      </c>
      <c r="F563" s="169" t="s">
        <v>1983</v>
      </c>
      <c r="H563" s="168" t="s">
        <v>1</v>
      </c>
      <c r="I563" s="170"/>
      <c r="L563" s="167"/>
      <c r="M563" s="171"/>
      <c r="T563" s="172"/>
      <c r="AT563" s="168" t="s">
        <v>247</v>
      </c>
      <c r="AU563" s="168" t="s">
        <v>83</v>
      </c>
      <c r="AV563" s="14" t="s">
        <v>81</v>
      </c>
      <c r="AW563" s="14" t="s">
        <v>30</v>
      </c>
      <c r="AX563" s="14" t="s">
        <v>73</v>
      </c>
      <c r="AY563" s="168" t="s">
        <v>236</v>
      </c>
    </row>
    <row r="564" spans="2:65" s="14" customFormat="1" ht="11.25">
      <c r="B564" s="167"/>
      <c r="D564" s="147" t="s">
        <v>247</v>
      </c>
      <c r="E564" s="168" t="s">
        <v>1</v>
      </c>
      <c r="F564" s="169" t="s">
        <v>2737</v>
      </c>
      <c r="H564" s="168" t="s">
        <v>1</v>
      </c>
      <c r="I564" s="170"/>
      <c r="L564" s="167"/>
      <c r="M564" s="171"/>
      <c r="T564" s="172"/>
      <c r="AT564" s="168" t="s">
        <v>247</v>
      </c>
      <c r="AU564" s="168" t="s">
        <v>83</v>
      </c>
      <c r="AV564" s="14" t="s">
        <v>81</v>
      </c>
      <c r="AW564" s="14" t="s">
        <v>30</v>
      </c>
      <c r="AX564" s="14" t="s">
        <v>73</v>
      </c>
      <c r="AY564" s="168" t="s">
        <v>236</v>
      </c>
    </row>
    <row r="565" spans="2:65" s="12" customFormat="1" ht="11.25">
      <c r="B565" s="151"/>
      <c r="D565" s="147" t="s">
        <v>247</v>
      </c>
      <c r="E565" s="152" t="s">
        <v>1</v>
      </c>
      <c r="F565" s="153" t="s">
        <v>81</v>
      </c>
      <c r="H565" s="154">
        <v>1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 ht="11.25">
      <c r="B566" s="173"/>
      <c r="D566" s="147" t="s">
        <v>247</v>
      </c>
      <c r="E566" s="174" t="s">
        <v>1</v>
      </c>
      <c r="F566" s="175" t="s">
        <v>344</v>
      </c>
      <c r="H566" s="176">
        <v>1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16.5" customHeight="1">
      <c r="B567" s="133"/>
      <c r="C567" s="180" t="s">
        <v>822</v>
      </c>
      <c r="D567" s="180" t="s">
        <v>333</v>
      </c>
      <c r="E567" s="181" t="s">
        <v>2738</v>
      </c>
      <c r="F567" s="182" t="s">
        <v>2739</v>
      </c>
      <c r="G567" s="183" t="s">
        <v>340</v>
      </c>
      <c r="H567" s="184">
        <v>1</v>
      </c>
      <c r="I567" s="185"/>
      <c r="J567" s="186">
        <f>ROUND(I567*H567,2)</f>
        <v>0</v>
      </c>
      <c r="K567" s="182" t="s">
        <v>1994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348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341</v>
      </c>
      <c r="BM567" s="145" t="s">
        <v>2255</v>
      </c>
    </row>
    <row r="568" spans="2:65" s="1" customFormat="1" ht="11.25">
      <c r="B568" s="33"/>
      <c r="D568" s="147" t="s">
        <v>246</v>
      </c>
      <c r="F568" s="148" t="s">
        <v>2739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4" customFormat="1" ht="11.25">
      <c r="B569" s="167"/>
      <c r="D569" s="147" t="s">
        <v>247</v>
      </c>
      <c r="E569" s="168" t="s">
        <v>1</v>
      </c>
      <c r="F569" s="169" t="s">
        <v>1983</v>
      </c>
      <c r="H569" s="168" t="s">
        <v>1</v>
      </c>
      <c r="I569" s="170"/>
      <c r="L569" s="167"/>
      <c r="M569" s="171"/>
      <c r="T569" s="172"/>
      <c r="AT569" s="168" t="s">
        <v>247</v>
      </c>
      <c r="AU569" s="168" t="s">
        <v>83</v>
      </c>
      <c r="AV569" s="14" t="s">
        <v>81</v>
      </c>
      <c r="AW569" s="14" t="s">
        <v>30</v>
      </c>
      <c r="AX569" s="14" t="s">
        <v>73</v>
      </c>
      <c r="AY569" s="168" t="s">
        <v>236</v>
      </c>
    </row>
    <row r="570" spans="2:65" s="14" customFormat="1" ht="11.25">
      <c r="B570" s="167"/>
      <c r="D570" s="147" t="s">
        <v>247</v>
      </c>
      <c r="E570" s="168" t="s">
        <v>1</v>
      </c>
      <c r="F570" s="169" t="s">
        <v>2737</v>
      </c>
      <c r="H570" s="168" t="s">
        <v>1</v>
      </c>
      <c r="I570" s="170"/>
      <c r="L570" s="167"/>
      <c r="M570" s="171"/>
      <c r="T570" s="172"/>
      <c r="AT570" s="168" t="s">
        <v>247</v>
      </c>
      <c r="AU570" s="168" t="s">
        <v>83</v>
      </c>
      <c r="AV570" s="14" t="s">
        <v>81</v>
      </c>
      <c r="AW570" s="14" t="s">
        <v>30</v>
      </c>
      <c r="AX570" s="14" t="s">
        <v>73</v>
      </c>
      <c r="AY570" s="168" t="s">
        <v>236</v>
      </c>
    </row>
    <row r="571" spans="2:65" s="12" customFormat="1" ht="11.25">
      <c r="B571" s="151"/>
      <c r="D571" s="147" t="s">
        <v>247</v>
      </c>
      <c r="E571" s="152" t="s">
        <v>1</v>
      </c>
      <c r="F571" s="153" t="s">
        <v>81</v>
      </c>
      <c r="H571" s="154">
        <v>1</v>
      </c>
      <c r="I571" s="155"/>
      <c r="L571" s="151"/>
      <c r="M571" s="156"/>
      <c r="T571" s="157"/>
      <c r="AT571" s="152" t="s">
        <v>247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236</v>
      </c>
    </row>
    <row r="572" spans="2:65" s="15" customFormat="1" ht="11.25">
      <c r="B572" s="173"/>
      <c r="D572" s="147" t="s">
        <v>247</v>
      </c>
      <c r="E572" s="174" t="s">
        <v>1</v>
      </c>
      <c r="F572" s="175" t="s">
        <v>344</v>
      </c>
      <c r="H572" s="176">
        <v>1</v>
      </c>
      <c r="I572" s="177"/>
      <c r="L572" s="173"/>
      <c r="M572" s="178"/>
      <c r="T572" s="179"/>
      <c r="AT572" s="174" t="s">
        <v>247</v>
      </c>
      <c r="AU572" s="174" t="s">
        <v>83</v>
      </c>
      <c r="AV572" s="15" t="s">
        <v>258</v>
      </c>
      <c r="AW572" s="15" t="s">
        <v>30</v>
      </c>
      <c r="AX572" s="15" t="s">
        <v>81</v>
      </c>
      <c r="AY572" s="174" t="s">
        <v>236</v>
      </c>
    </row>
    <row r="573" spans="2:65" s="1" customFormat="1" ht="37.9" customHeight="1">
      <c r="B573" s="133"/>
      <c r="C573" s="134" t="s">
        <v>828</v>
      </c>
      <c r="D573" s="134" t="s">
        <v>239</v>
      </c>
      <c r="E573" s="135" t="s">
        <v>2172</v>
      </c>
      <c r="F573" s="136" t="s">
        <v>2173</v>
      </c>
      <c r="G573" s="137" t="s">
        <v>340</v>
      </c>
      <c r="H573" s="138">
        <v>37</v>
      </c>
      <c r="I573" s="139"/>
      <c r="J573" s="140">
        <f>ROUND(I573*H573,2)</f>
        <v>0</v>
      </c>
      <c r="K573" s="136" t="s">
        <v>243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341</v>
      </c>
      <c r="AT573" s="145" t="s">
        <v>239</v>
      </c>
      <c r="AU573" s="145" t="s">
        <v>83</v>
      </c>
      <c r="AY573" s="18" t="s">
        <v>236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341</v>
      </c>
      <c r="BM573" s="145" t="s">
        <v>2260</v>
      </c>
    </row>
    <row r="574" spans="2:65" s="1" customFormat="1" ht="29.25">
      <c r="B574" s="33"/>
      <c r="D574" s="147" t="s">
        <v>246</v>
      </c>
      <c r="F574" s="148" t="s">
        <v>2173</v>
      </c>
      <c r="I574" s="149"/>
      <c r="L574" s="33"/>
      <c r="M574" s="150"/>
      <c r="T574" s="57"/>
      <c r="AT574" s="18" t="s">
        <v>246</v>
      </c>
      <c r="AU574" s="18" t="s">
        <v>83</v>
      </c>
    </row>
    <row r="575" spans="2:65" s="14" customFormat="1" ht="11.25">
      <c r="B575" s="167"/>
      <c r="D575" s="147" t="s">
        <v>247</v>
      </c>
      <c r="E575" s="168" t="s">
        <v>1</v>
      </c>
      <c r="F575" s="169" t="s">
        <v>1999</v>
      </c>
      <c r="H575" s="168" t="s">
        <v>1</v>
      </c>
      <c r="I575" s="170"/>
      <c r="L575" s="167"/>
      <c r="M575" s="171"/>
      <c r="T575" s="172"/>
      <c r="AT575" s="168" t="s">
        <v>247</v>
      </c>
      <c r="AU575" s="168" t="s">
        <v>83</v>
      </c>
      <c r="AV575" s="14" t="s">
        <v>81</v>
      </c>
      <c r="AW575" s="14" t="s">
        <v>30</v>
      </c>
      <c r="AX575" s="14" t="s">
        <v>73</v>
      </c>
      <c r="AY575" s="168" t="s">
        <v>236</v>
      </c>
    </row>
    <row r="576" spans="2:65" s="14" customFormat="1" ht="11.25">
      <c r="B576" s="167"/>
      <c r="D576" s="147" t="s">
        <v>247</v>
      </c>
      <c r="E576" s="168" t="s">
        <v>1</v>
      </c>
      <c r="F576" s="169" t="s">
        <v>2740</v>
      </c>
      <c r="H576" s="168" t="s">
        <v>1</v>
      </c>
      <c r="I576" s="170"/>
      <c r="L576" s="167"/>
      <c r="M576" s="171"/>
      <c r="T576" s="172"/>
      <c r="AT576" s="168" t="s">
        <v>247</v>
      </c>
      <c r="AU576" s="168" t="s">
        <v>83</v>
      </c>
      <c r="AV576" s="14" t="s">
        <v>81</v>
      </c>
      <c r="AW576" s="14" t="s">
        <v>30</v>
      </c>
      <c r="AX576" s="14" t="s">
        <v>73</v>
      </c>
      <c r="AY576" s="168" t="s">
        <v>236</v>
      </c>
    </row>
    <row r="577" spans="2:65" s="12" customFormat="1" ht="11.25">
      <c r="B577" s="151"/>
      <c r="D577" s="147" t="s">
        <v>247</v>
      </c>
      <c r="E577" s="152" t="s">
        <v>1</v>
      </c>
      <c r="F577" s="153" t="s">
        <v>675</v>
      </c>
      <c r="H577" s="154">
        <v>37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5" customFormat="1" ht="11.25">
      <c r="B578" s="173"/>
      <c r="D578" s="147" t="s">
        <v>247</v>
      </c>
      <c r="E578" s="174" t="s">
        <v>1</v>
      </c>
      <c r="F578" s="175" t="s">
        <v>344</v>
      </c>
      <c r="H578" s="176">
        <v>37</v>
      </c>
      <c r="I578" s="177"/>
      <c r="L578" s="173"/>
      <c r="M578" s="178"/>
      <c r="T578" s="179"/>
      <c r="AT578" s="174" t="s">
        <v>247</v>
      </c>
      <c r="AU578" s="174" t="s">
        <v>83</v>
      </c>
      <c r="AV578" s="15" t="s">
        <v>258</v>
      </c>
      <c r="AW578" s="15" t="s">
        <v>30</v>
      </c>
      <c r="AX578" s="15" t="s">
        <v>81</v>
      </c>
      <c r="AY578" s="174" t="s">
        <v>236</v>
      </c>
    </row>
    <row r="579" spans="2:65" s="1" customFormat="1" ht="16.5" customHeight="1">
      <c r="B579" s="133"/>
      <c r="C579" s="180" t="s">
        <v>837</v>
      </c>
      <c r="D579" s="180" t="s">
        <v>333</v>
      </c>
      <c r="E579" s="181" t="s">
        <v>2176</v>
      </c>
      <c r="F579" s="182" t="s">
        <v>2177</v>
      </c>
      <c r="G579" s="183" t="s">
        <v>340</v>
      </c>
      <c r="H579" s="184">
        <v>37</v>
      </c>
      <c r="I579" s="185"/>
      <c r="J579" s="186">
        <f>ROUND(I579*H579,2)</f>
        <v>0</v>
      </c>
      <c r="K579" s="182" t="s">
        <v>243</v>
      </c>
      <c r="L579" s="187"/>
      <c r="M579" s="188" t="s">
        <v>1</v>
      </c>
      <c r="N579" s="189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348</v>
      </c>
      <c r="AT579" s="145" t="s">
        <v>333</v>
      </c>
      <c r="AU579" s="145" t="s">
        <v>83</v>
      </c>
      <c r="AY579" s="18" t="s">
        <v>236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341</v>
      </c>
      <c r="BM579" s="145" t="s">
        <v>2268</v>
      </c>
    </row>
    <row r="580" spans="2:65" s="1" customFormat="1" ht="11.25">
      <c r="B580" s="33"/>
      <c r="D580" s="147" t="s">
        <v>246</v>
      </c>
      <c r="F580" s="148" t="s">
        <v>2177</v>
      </c>
      <c r="I580" s="149"/>
      <c r="L580" s="33"/>
      <c r="M580" s="150"/>
      <c r="T580" s="57"/>
      <c r="AT580" s="18" t="s">
        <v>246</v>
      </c>
      <c r="AU580" s="18" t="s">
        <v>83</v>
      </c>
    </row>
    <row r="581" spans="2:65" s="14" customFormat="1" ht="11.25">
      <c r="B581" s="167"/>
      <c r="D581" s="147" t="s">
        <v>247</v>
      </c>
      <c r="E581" s="168" t="s">
        <v>1</v>
      </c>
      <c r="F581" s="169" t="s">
        <v>1999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4" customFormat="1" ht="11.25">
      <c r="B582" s="167"/>
      <c r="D582" s="147" t="s">
        <v>247</v>
      </c>
      <c r="E582" s="168" t="s">
        <v>1</v>
      </c>
      <c r="F582" s="169" t="s">
        <v>2179</v>
      </c>
      <c r="H582" s="168" t="s">
        <v>1</v>
      </c>
      <c r="I582" s="170"/>
      <c r="L582" s="167"/>
      <c r="M582" s="171"/>
      <c r="T582" s="172"/>
      <c r="AT582" s="168" t="s">
        <v>247</v>
      </c>
      <c r="AU582" s="168" t="s">
        <v>83</v>
      </c>
      <c r="AV582" s="14" t="s">
        <v>81</v>
      </c>
      <c r="AW582" s="14" t="s">
        <v>30</v>
      </c>
      <c r="AX582" s="14" t="s">
        <v>73</v>
      </c>
      <c r="AY582" s="168" t="s">
        <v>236</v>
      </c>
    </row>
    <row r="583" spans="2:65" s="12" customFormat="1" ht="11.25">
      <c r="B583" s="151"/>
      <c r="D583" s="147" t="s">
        <v>247</v>
      </c>
      <c r="E583" s="152" t="s">
        <v>1</v>
      </c>
      <c r="F583" s="153" t="s">
        <v>675</v>
      </c>
      <c r="H583" s="154">
        <v>37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5" customFormat="1" ht="11.25">
      <c r="B584" s="173"/>
      <c r="D584" s="147" t="s">
        <v>247</v>
      </c>
      <c r="E584" s="174" t="s">
        <v>1</v>
      </c>
      <c r="F584" s="175" t="s">
        <v>344</v>
      </c>
      <c r="H584" s="176">
        <v>37</v>
      </c>
      <c r="I584" s="177"/>
      <c r="L584" s="173"/>
      <c r="M584" s="178"/>
      <c r="T584" s="179"/>
      <c r="AT584" s="174" t="s">
        <v>247</v>
      </c>
      <c r="AU584" s="174" t="s">
        <v>83</v>
      </c>
      <c r="AV584" s="15" t="s">
        <v>258</v>
      </c>
      <c r="AW584" s="15" t="s">
        <v>30</v>
      </c>
      <c r="AX584" s="15" t="s">
        <v>81</v>
      </c>
      <c r="AY584" s="174" t="s">
        <v>236</v>
      </c>
    </row>
    <row r="585" spans="2:65" s="1" customFormat="1" ht="37.9" customHeight="1">
      <c r="B585" s="133"/>
      <c r="C585" s="134" t="s">
        <v>841</v>
      </c>
      <c r="D585" s="134" t="s">
        <v>239</v>
      </c>
      <c r="E585" s="135" t="s">
        <v>2189</v>
      </c>
      <c r="F585" s="136" t="s">
        <v>2190</v>
      </c>
      <c r="G585" s="137" t="s">
        <v>340</v>
      </c>
      <c r="H585" s="138">
        <v>3</v>
      </c>
      <c r="I585" s="139"/>
      <c r="J585" s="140">
        <f>ROUND(I585*H585,2)</f>
        <v>0</v>
      </c>
      <c r="K585" s="136" t="s">
        <v>243</v>
      </c>
      <c r="L585" s="33"/>
      <c r="M585" s="141" t="s">
        <v>1</v>
      </c>
      <c r="N585" s="142" t="s">
        <v>38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341</v>
      </c>
      <c r="AT585" s="145" t="s">
        <v>239</v>
      </c>
      <c r="AU585" s="145" t="s">
        <v>83</v>
      </c>
      <c r="AY585" s="18" t="s">
        <v>236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81</v>
      </c>
      <c r="BK585" s="146">
        <f>ROUND(I585*H585,2)</f>
        <v>0</v>
      </c>
      <c r="BL585" s="18" t="s">
        <v>341</v>
      </c>
      <c r="BM585" s="145" t="s">
        <v>2273</v>
      </c>
    </row>
    <row r="586" spans="2:65" s="1" customFormat="1" ht="19.5">
      <c r="B586" s="33"/>
      <c r="D586" s="147" t="s">
        <v>246</v>
      </c>
      <c r="F586" s="148" t="s">
        <v>2190</v>
      </c>
      <c r="I586" s="149"/>
      <c r="L586" s="33"/>
      <c r="M586" s="150"/>
      <c r="T586" s="57"/>
      <c r="AT586" s="18" t="s">
        <v>246</v>
      </c>
      <c r="AU586" s="18" t="s">
        <v>83</v>
      </c>
    </row>
    <row r="587" spans="2:65" s="14" customFormat="1" ht="11.25">
      <c r="B587" s="167"/>
      <c r="D587" s="147" t="s">
        <v>247</v>
      </c>
      <c r="E587" s="168" t="s">
        <v>1</v>
      </c>
      <c r="F587" s="169" t="s">
        <v>2079</v>
      </c>
      <c r="H587" s="168" t="s">
        <v>1</v>
      </c>
      <c r="I587" s="170"/>
      <c r="L587" s="167"/>
      <c r="M587" s="171"/>
      <c r="T587" s="172"/>
      <c r="AT587" s="168" t="s">
        <v>247</v>
      </c>
      <c r="AU587" s="168" t="s">
        <v>83</v>
      </c>
      <c r="AV587" s="14" t="s">
        <v>81</v>
      </c>
      <c r="AW587" s="14" t="s">
        <v>30</v>
      </c>
      <c r="AX587" s="14" t="s">
        <v>73</v>
      </c>
      <c r="AY587" s="168" t="s">
        <v>236</v>
      </c>
    </row>
    <row r="588" spans="2:65" s="14" customFormat="1" ht="11.25">
      <c r="B588" s="167"/>
      <c r="D588" s="147" t="s">
        <v>247</v>
      </c>
      <c r="E588" s="168" t="s">
        <v>1</v>
      </c>
      <c r="F588" s="169" t="s">
        <v>2741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65" s="12" customFormat="1" ht="11.25">
      <c r="B589" s="151"/>
      <c r="D589" s="147" t="s">
        <v>247</v>
      </c>
      <c r="E589" s="152" t="s">
        <v>1</v>
      </c>
      <c r="F589" s="153" t="s">
        <v>253</v>
      </c>
      <c r="H589" s="154">
        <v>3</v>
      </c>
      <c r="I589" s="155"/>
      <c r="L589" s="151"/>
      <c r="M589" s="156"/>
      <c r="T589" s="157"/>
      <c r="AT589" s="152" t="s">
        <v>247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236</v>
      </c>
    </row>
    <row r="590" spans="2:65" s="15" customFormat="1" ht="11.25">
      <c r="B590" s="173"/>
      <c r="D590" s="147" t="s">
        <v>247</v>
      </c>
      <c r="E590" s="174" t="s">
        <v>1</v>
      </c>
      <c r="F590" s="175" t="s">
        <v>344</v>
      </c>
      <c r="H590" s="176">
        <v>3</v>
      </c>
      <c r="I590" s="177"/>
      <c r="L590" s="173"/>
      <c r="M590" s="178"/>
      <c r="T590" s="179"/>
      <c r="AT590" s="174" t="s">
        <v>247</v>
      </c>
      <c r="AU590" s="174" t="s">
        <v>83</v>
      </c>
      <c r="AV590" s="15" t="s">
        <v>258</v>
      </c>
      <c r="AW590" s="15" t="s">
        <v>30</v>
      </c>
      <c r="AX590" s="15" t="s">
        <v>81</v>
      </c>
      <c r="AY590" s="174" t="s">
        <v>236</v>
      </c>
    </row>
    <row r="591" spans="2:65" s="1" customFormat="1" ht="16.5" customHeight="1">
      <c r="B591" s="133"/>
      <c r="C591" s="180" t="s">
        <v>845</v>
      </c>
      <c r="D591" s="180" t="s">
        <v>333</v>
      </c>
      <c r="E591" s="181" t="s">
        <v>2193</v>
      </c>
      <c r="F591" s="182" t="s">
        <v>2194</v>
      </c>
      <c r="G591" s="183" t="s">
        <v>340</v>
      </c>
      <c r="H591" s="184">
        <v>3</v>
      </c>
      <c r="I591" s="185"/>
      <c r="J591" s="186">
        <f>ROUND(I591*H591,2)</f>
        <v>0</v>
      </c>
      <c r="K591" s="182" t="s">
        <v>243</v>
      </c>
      <c r="L591" s="187"/>
      <c r="M591" s="188" t="s">
        <v>1</v>
      </c>
      <c r="N591" s="189" t="s">
        <v>38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348</v>
      </c>
      <c r="AT591" s="145" t="s">
        <v>333</v>
      </c>
      <c r="AU591" s="145" t="s">
        <v>83</v>
      </c>
      <c r="AY591" s="18" t="s">
        <v>236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81</v>
      </c>
      <c r="BK591" s="146">
        <f>ROUND(I591*H591,2)</f>
        <v>0</v>
      </c>
      <c r="BL591" s="18" t="s">
        <v>341</v>
      </c>
      <c r="BM591" s="145" t="s">
        <v>2277</v>
      </c>
    </row>
    <row r="592" spans="2:65" s="1" customFormat="1" ht="11.25">
      <c r="B592" s="33"/>
      <c r="D592" s="147" t="s">
        <v>246</v>
      </c>
      <c r="F592" s="148" t="s">
        <v>2194</v>
      </c>
      <c r="I592" s="149"/>
      <c r="L592" s="33"/>
      <c r="M592" s="150"/>
      <c r="T592" s="57"/>
      <c r="AT592" s="18" t="s">
        <v>246</v>
      </c>
      <c r="AU592" s="18" t="s">
        <v>83</v>
      </c>
    </row>
    <row r="593" spans="2:65" s="14" customFormat="1" ht="11.25">
      <c r="B593" s="167"/>
      <c r="D593" s="147" t="s">
        <v>247</v>
      </c>
      <c r="E593" s="168" t="s">
        <v>1</v>
      </c>
      <c r="F593" s="169" t="s">
        <v>2079</v>
      </c>
      <c r="H593" s="168" t="s">
        <v>1</v>
      </c>
      <c r="I593" s="170"/>
      <c r="L593" s="167"/>
      <c r="M593" s="171"/>
      <c r="T593" s="172"/>
      <c r="AT593" s="168" t="s">
        <v>247</v>
      </c>
      <c r="AU593" s="168" t="s">
        <v>83</v>
      </c>
      <c r="AV593" s="14" t="s">
        <v>81</v>
      </c>
      <c r="AW593" s="14" t="s">
        <v>30</v>
      </c>
      <c r="AX593" s="14" t="s">
        <v>73</v>
      </c>
      <c r="AY593" s="168" t="s">
        <v>236</v>
      </c>
    </row>
    <row r="594" spans="2:65" s="14" customFormat="1" ht="11.25">
      <c r="B594" s="167"/>
      <c r="D594" s="147" t="s">
        <v>247</v>
      </c>
      <c r="E594" s="168" t="s">
        <v>1</v>
      </c>
      <c r="F594" s="169" t="s">
        <v>2742</v>
      </c>
      <c r="H594" s="168" t="s">
        <v>1</v>
      </c>
      <c r="I594" s="170"/>
      <c r="L594" s="167"/>
      <c r="M594" s="171"/>
      <c r="T594" s="172"/>
      <c r="AT594" s="168" t="s">
        <v>247</v>
      </c>
      <c r="AU594" s="168" t="s">
        <v>83</v>
      </c>
      <c r="AV594" s="14" t="s">
        <v>81</v>
      </c>
      <c r="AW594" s="14" t="s">
        <v>30</v>
      </c>
      <c r="AX594" s="14" t="s">
        <v>73</v>
      </c>
      <c r="AY594" s="168" t="s">
        <v>236</v>
      </c>
    </row>
    <row r="595" spans="2:65" s="12" customFormat="1" ht="11.25">
      <c r="B595" s="151"/>
      <c r="D595" s="147" t="s">
        <v>247</v>
      </c>
      <c r="E595" s="152" t="s">
        <v>1</v>
      </c>
      <c r="F595" s="153" t="s">
        <v>253</v>
      </c>
      <c r="H595" s="154">
        <v>3</v>
      </c>
      <c r="I595" s="155"/>
      <c r="L595" s="151"/>
      <c r="M595" s="156"/>
      <c r="T595" s="157"/>
      <c r="AT595" s="152" t="s">
        <v>247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236</v>
      </c>
    </row>
    <row r="596" spans="2:65" s="15" customFormat="1" ht="11.25">
      <c r="B596" s="173"/>
      <c r="D596" s="147" t="s">
        <v>247</v>
      </c>
      <c r="E596" s="174" t="s">
        <v>1</v>
      </c>
      <c r="F596" s="175" t="s">
        <v>344</v>
      </c>
      <c r="H596" s="176">
        <v>3</v>
      </c>
      <c r="I596" s="177"/>
      <c r="L596" s="173"/>
      <c r="M596" s="178"/>
      <c r="T596" s="179"/>
      <c r="AT596" s="174" t="s">
        <v>247</v>
      </c>
      <c r="AU596" s="174" t="s">
        <v>83</v>
      </c>
      <c r="AV596" s="15" t="s">
        <v>258</v>
      </c>
      <c r="AW596" s="15" t="s">
        <v>30</v>
      </c>
      <c r="AX596" s="15" t="s">
        <v>81</v>
      </c>
      <c r="AY596" s="174" t="s">
        <v>236</v>
      </c>
    </row>
    <row r="597" spans="2:65" s="1" customFormat="1" ht="24.2" customHeight="1">
      <c r="B597" s="133"/>
      <c r="C597" s="134" t="s">
        <v>341</v>
      </c>
      <c r="D597" s="134" t="s">
        <v>239</v>
      </c>
      <c r="E597" s="135" t="s">
        <v>2197</v>
      </c>
      <c r="F597" s="136" t="s">
        <v>2198</v>
      </c>
      <c r="G597" s="137" t="s">
        <v>340</v>
      </c>
      <c r="H597" s="138">
        <v>14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341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341</v>
      </c>
      <c r="BM597" s="145" t="s">
        <v>2283</v>
      </c>
    </row>
    <row r="598" spans="2:65" s="1" customFormat="1" ht="11.25">
      <c r="B598" s="33"/>
      <c r="D598" s="147" t="s">
        <v>246</v>
      </c>
      <c r="F598" s="148" t="s">
        <v>2198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4" customFormat="1" ht="11.25">
      <c r="B599" s="167"/>
      <c r="D599" s="147" t="s">
        <v>247</v>
      </c>
      <c r="E599" s="168" t="s">
        <v>1</v>
      </c>
      <c r="F599" s="169" t="s">
        <v>1999</v>
      </c>
      <c r="H599" s="168" t="s">
        <v>1</v>
      </c>
      <c r="I599" s="170"/>
      <c r="L599" s="167"/>
      <c r="M599" s="171"/>
      <c r="T599" s="172"/>
      <c r="AT599" s="168" t="s">
        <v>247</v>
      </c>
      <c r="AU599" s="168" t="s">
        <v>83</v>
      </c>
      <c r="AV599" s="14" t="s">
        <v>81</v>
      </c>
      <c r="AW599" s="14" t="s">
        <v>30</v>
      </c>
      <c r="AX599" s="14" t="s">
        <v>73</v>
      </c>
      <c r="AY599" s="168" t="s">
        <v>236</v>
      </c>
    </row>
    <row r="600" spans="2:65" s="14" customFormat="1" ht="11.25">
      <c r="B600" s="167"/>
      <c r="D600" s="147" t="s">
        <v>247</v>
      </c>
      <c r="E600" s="168" t="s">
        <v>1</v>
      </c>
      <c r="F600" s="169" t="s">
        <v>2200</v>
      </c>
      <c r="H600" s="168" t="s">
        <v>1</v>
      </c>
      <c r="I600" s="170"/>
      <c r="L600" s="167"/>
      <c r="M600" s="171"/>
      <c r="T600" s="172"/>
      <c r="AT600" s="168" t="s">
        <v>247</v>
      </c>
      <c r="AU600" s="168" t="s">
        <v>83</v>
      </c>
      <c r="AV600" s="14" t="s">
        <v>81</v>
      </c>
      <c r="AW600" s="14" t="s">
        <v>30</v>
      </c>
      <c r="AX600" s="14" t="s">
        <v>73</v>
      </c>
      <c r="AY600" s="168" t="s">
        <v>236</v>
      </c>
    </row>
    <row r="601" spans="2:65" s="12" customFormat="1" ht="11.25">
      <c r="B601" s="151"/>
      <c r="D601" s="147" t="s">
        <v>247</v>
      </c>
      <c r="E601" s="152" t="s">
        <v>1</v>
      </c>
      <c r="F601" s="153" t="s">
        <v>2743</v>
      </c>
      <c r="H601" s="154">
        <v>6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4" customFormat="1" ht="11.25">
      <c r="B602" s="167"/>
      <c r="D602" s="147" t="s">
        <v>247</v>
      </c>
      <c r="E602" s="168" t="s">
        <v>1</v>
      </c>
      <c r="F602" s="169" t="s">
        <v>2744</v>
      </c>
      <c r="H602" s="168" t="s">
        <v>1</v>
      </c>
      <c r="I602" s="170"/>
      <c r="L602" s="167"/>
      <c r="M602" s="171"/>
      <c r="T602" s="172"/>
      <c r="AT602" s="168" t="s">
        <v>247</v>
      </c>
      <c r="AU602" s="168" t="s">
        <v>83</v>
      </c>
      <c r="AV602" s="14" t="s">
        <v>81</v>
      </c>
      <c r="AW602" s="14" t="s">
        <v>30</v>
      </c>
      <c r="AX602" s="14" t="s">
        <v>73</v>
      </c>
      <c r="AY602" s="168" t="s">
        <v>236</v>
      </c>
    </row>
    <row r="603" spans="2:65" s="12" customFormat="1" ht="11.25">
      <c r="B603" s="151"/>
      <c r="D603" s="147" t="s">
        <v>247</v>
      </c>
      <c r="E603" s="152" t="s">
        <v>1</v>
      </c>
      <c r="F603" s="153" t="s">
        <v>2745</v>
      </c>
      <c r="H603" s="154">
        <v>8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 ht="11.25">
      <c r="B604" s="173"/>
      <c r="D604" s="147" t="s">
        <v>247</v>
      </c>
      <c r="E604" s="174" t="s">
        <v>1</v>
      </c>
      <c r="F604" s="175" t="s">
        <v>344</v>
      </c>
      <c r="H604" s="176">
        <v>14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81</v>
      </c>
      <c r="AY604" s="174" t="s">
        <v>236</v>
      </c>
    </row>
    <row r="605" spans="2:65" s="1" customFormat="1" ht="24.2" customHeight="1">
      <c r="B605" s="133"/>
      <c r="C605" s="180" t="s">
        <v>863</v>
      </c>
      <c r="D605" s="180" t="s">
        <v>333</v>
      </c>
      <c r="E605" s="181" t="s">
        <v>2202</v>
      </c>
      <c r="F605" s="182" t="s">
        <v>2203</v>
      </c>
      <c r="G605" s="183" t="s">
        <v>340</v>
      </c>
      <c r="H605" s="184">
        <v>14</v>
      </c>
      <c r="I605" s="185"/>
      <c r="J605" s="186">
        <f>ROUND(I605*H605,2)</f>
        <v>0</v>
      </c>
      <c r="K605" s="182" t="s">
        <v>1994</v>
      </c>
      <c r="L605" s="187"/>
      <c r="M605" s="188" t="s">
        <v>1</v>
      </c>
      <c r="N605" s="189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348</v>
      </c>
      <c r="AT605" s="145" t="s">
        <v>333</v>
      </c>
      <c r="AU605" s="145" t="s">
        <v>83</v>
      </c>
      <c r="AY605" s="18" t="s">
        <v>236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341</v>
      </c>
      <c r="BM605" s="145" t="s">
        <v>2288</v>
      </c>
    </row>
    <row r="606" spans="2:65" s="1" customFormat="1" ht="11.25">
      <c r="B606" s="33"/>
      <c r="D606" s="147" t="s">
        <v>246</v>
      </c>
      <c r="F606" s="148" t="s">
        <v>2203</v>
      </c>
      <c r="I606" s="149"/>
      <c r="L606" s="33"/>
      <c r="M606" s="150"/>
      <c r="T606" s="57"/>
      <c r="AT606" s="18" t="s">
        <v>246</v>
      </c>
      <c r="AU606" s="18" t="s">
        <v>83</v>
      </c>
    </row>
    <row r="607" spans="2:65" s="14" customFormat="1" ht="11.25">
      <c r="B607" s="167"/>
      <c r="D607" s="147" t="s">
        <v>247</v>
      </c>
      <c r="E607" s="168" t="s">
        <v>1</v>
      </c>
      <c r="F607" s="169" t="s">
        <v>1999</v>
      </c>
      <c r="H607" s="168" t="s">
        <v>1</v>
      </c>
      <c r="I607" s="170"/>
      <c r="L607" s="167"/>
      <c r="M607" s="171"/>
      <c r="T607" s="172"/>
      <c r="AT607" s="168" t="s">
        <v>247</v>
      </c>
      <c r="AU607" s="168" t="s">
        <v>83</v>
      </c>
      <c r="AV607" s="14" t="s">
        <v>81</v>
      </c>
      <c r="AW607" s="14" t="s">
        <v>30</v>
      </c>
      <c r="AX607" s="14" t="s">
        <v>73</v>
      </c>
      <c r="AY607" s="168" t="s">
        <v>236</v>
      </c>
    </row>
    <row r="608" spans="2:65" s="14" customFormat="1" ht="11.25">
      <c r="B608" s="167"/>
      <c r="D608" s="147" t="s">
        <v>247</v>
      </c>
      <c r="E608" s="168" t="s">
        <v>1</v>
      </c>
      <c r="F608" s="169" t="s">
        <v>2200</v>
      </c>
      <c r="H608" s="168" t="s">
        <v>1</v>
      </c>
      <c r="I608" s="170"/>
      <c r="L608" s="167"/>
      <c r="M608" s="171"/>
      <c r="T608" s="172"/>
      <c r="AT608" s="168" t="s">
        <v>247</v>
      </c>
      <c r="AU608" s="168" t="s">
        <v>83</v>
      </c>
      <c r="AV608" s="14" t="s">
        <v>81</v>
      </c>
      <c r="AW608" s="14" t="s">
        <v>30</v>
      </c>
      <c r="AX608" s="14" t="s">
        <v>73</v>
      </c>
      <c r="AY608" s="168" t="s">
        <v>236</v>
      </c>
    </row>
    <row r="609" spans="2:65" s="12" customFormat="1" ht="11.25">
      <c r="B609" s="151"/>
      <c r="D609" s="147" t="s">
        <v>247</v>
      </c>
      <c r="E609" s="152" t="s">
        <v>1</v>
      </c>
      <c r="F609" s="153" t="s">
        <v>2743</v>
      </c>
      <c r="H609" s="154">
        <v>6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4" customFormat="1" ht="11.25">
      <c r="B610" s="167"/>
      <c r="D610" s="147" t="s">
        <v>247</v>
      </c>
      <c r="E610" s="168" t="s">
        <v>1</v>
      </c>
      <c r="F610" s="169" t="s">
        <v>2744</v>
      </c>
      <c r="H610" s="168" t="s">
        <v>1</v>
      </c>
      <c r="I610" s="170"/>
      <c r="L610" s="167"/>
      <c r="M610" s="171"/>
      <c r="T610" s="172"/>
      <c r="AT610" s="168" t="s">
        <v>247</v>
      </c>
      <c r="AU610" s="168" t="s">
        <v>83</v>
      </c>
      <c r="AV610" s="14" t="s">
        <v>81</v>
      </c>
      <c r="AW610" s="14" t="s">
        <v>30</v>
      </c>
      <c r="AX610" s="14" t="s">
        <v>73</v>
      </c>
      <c r="AY610" s="168" t="s">
        <v>236</v>
      </c>
    </row>
    <row r="611" spans="2:65" s="12" customFormat="1" ht="11.25">
      <c r="B611" s="151"/>
      <c r="D611" s="147" t="s">
        <v>247</v>
      </c>
      <c r="E611" s="152" t="s">
        <v>1</v>
      </c>
      <c r="F611" s="153" t="s">
        <v>2745</v>
      </c>
      <c r="H611" s="154">
        <v>8</v>
      </c>
      <c r="I611" s="155"/>
      <c r="L611" s="151"/>
      <c r="M611" s="156"/>
      <c r="T611" s="157"/>
      <c r="AT611" s="152" t="s">
        <v>247</v>
      </c>
      <c r="AU611" s="152" t="s">
        <v>83</v>
      </c>
      <c r="AV611" s="12" t="s">
        <v>83</v>
      </c>
      <c r="AW611" s="12" t="s">
        <v>30</v>
      </c>
      <c r="AX611" s="12" t="s">
        <v>73</v>
      </c>
      <c r="AY611" s="152" t="s">
        <v>236</v>
      </c>
    </row>
    <row r="612" spans="2:65" s="15" customFormat="1" ht="11.25">
      <c r="B612" s="173"/>
      <c r="D612" s="147" t="s">
        <v>247</v>
      </c>
      <c r="E612" s="174" t="s">
        <v>1</v>
      </c>
      <c r="F612" s="175" t="s">
        <v>344</v>
      </c>
      <c r="H612" s="176">
        <v>14</v>
      </c>
      <c r="I612" s="177"/>
      <c r="L612" s="173"/>
      <c r="M612" s="178"/>
      <c r="T612" s="179"/>
      <c r="AT612" s="174" t="s">
        <v>247</v>
      </c>
      <c r="AU612" s="174" t="s">
        <v>83</v>
      </c>
      <c r="AV612" s="15" t="s">
        <v>258</v>
      </c>
      <c r="AW612" s="15" t="s">
        <v>30</v>
      </c>
      <c r="AX612" s="15" t="s">
        <v>81</v>
      </c>
      <c r="AY612" s="174" t="s">
        <v>236</v>
      </c>
    </row>
    <row r="613" spans="2:65" s="1" customFormat="1" ht="24.2" customHeight="1">
      <c r="B613" s="133"/>
      <c r="C613" s="134" t="s">
        <v>868</v>
      </c>
      <c r="D613" s="134" t="s">
        <v>239</v>
      </c>
      <c r="E613" s="135" t="s">
        <v>2746</v>
      </c>
      <c r="F613" s="136" t="s">
        <v>2747</v>
      </c>
      <c r="G613" s="137" t="s">
        <v>340</v>
      </c>
      <c r="H613" s="138">
        <v>1</v>
      </c>
      <c r="I613" s="139"/>
      <c r="J613" s="140">
        <f>ROUND(I613*H613,2)</f>
        <v>0</v>
      </c>
      <c r="K613" s="136" t="s">
        <v>2748</v>
      </c>
      <c r="L613" s="33"/>
      <c r="M613" s="141" t="s">
        <v>1</v>
      </c>
      <c r="N613" s="142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341</v>
      </c>
      <c r="AT613" s="145" t="s">
        <v>239</v>
      </c>
      <c r="AU613" s="145" t="s">
        <v>83</v>
      </c>
      <c r="AY613" s="18" t="s">
        <v>236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341</v>
      </c>
      <c r="BM613" s="145" t="s">
        <v>2291</v>
      </c>
    </row>
    <row r="614" spans="2:65" s="1" customFormat="1" ht="11.25">
      <c r="B614" s="33"/>
      <c r="D614" s="147" t="s">
        <v>246</v>
      </c>
      <c r="F614" s="148" t="s">
        <v>2747</v>
      </c>
      <c r="I614" s="149"/>
      <c r="L614" s="33"/>
      <c r="M614" s="150"/>
      <c r="T614" s="57"/>
      <c r="AT614" s="18" t="s">
        <v>246</v>
      </c>
      <c r="AU614" s="18" t="s">
        <v>83</v>
      </c>
    </row>
    <row r="615" spans="2:65" s="14" customFormat="1" ht="11.25">
      <c r="B615" s="167"/>
      <c r="D615" s="147" t="s">
        <v>247</v>
      </c>
      <c r="E615" s="168" t="s">
        <v>1</v>
      </c>
      <c r="F615" s="169" t="s">
        <v>1983</v>
      </c>
      <c r="H615" s="168" t="s">
        <v>1</v>
      </c>
      <c r="I615" s="170"/>
      <c r="L615" s="167"/>
      <c r="M615" s="171"/>
      <c r="T615" s="172"/>
      <c r="AT615" s="168" t="s">
        <v>247</v>
      </c>
      <c r="AU615" s="168" t="s">
        <v>83</v>
      </c>
      <c r="AV615" s="14" t="s">
        <v>81</v>
      </c>
      <c r="AW615" s="14" t="s">
        <v>30</v>
      </c>
      <c r="AX615" s="14" t="s">
        <v>73</v>
      </c>
      <c r="AY615" s="168" t="s">
        <v>236</v>
      </c>
    </row>
    <row r="616" spans="2:65" s="14" customFormat="1" ht="22.5">
      <c r="B616" s="167"/>
      <c r="D616" s="147" t="s">
        <v>247</v>
      </c>
      <c r="E616" s="168" t="s">
        <v>1</v>
      </c>
      <c r="F616" s="169" t="s">
        <v>2749</v>
      </c>
      <c r="H616" s="168" t="s">
        <v>1</v>
      </c>
      <c r="I616" s="170"/>
      <c r="L616" s="167"/>
      <c r="M616" s="171"/>
      <c r="T616" s="172"/>
      <c r="AT616" s="168" t="s">
        <v>247</v>
      </c>
      <c r="AU616" s="168" t="s">
        <v>83</v>
      </c>
      <c r="AV616" s="14" t="s">
        <v>81</v>
      </c>
      <c r="AW616" s="14" t="s">
        <v>30</v>
      </c>
      <c r="AX616" s="14" t="s">
        <v>73</v>
      </c>
      <c r="AY616" s="168" t="s">
        <v>236</v>
      </c>
    </row>
    <row r="617" spans="2:65" s="12" customFormat="1" ht="11.25">
      <c r="B617" s="151"/>
      <c r="D617" s="147" t="s">
        <v>247</v>
      </c>
      <c r="E617" s="152" t="s">
        <v>1</v>
      </c>
      <c r="F617" s="153" t="s">
        <v>81</v>
      </c>
      <c r="H617" s="154">
        <v>1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5" customFormat="1" ht="11.25">
      <c r="B618" s="173"/>
      <c r="D618" s="147" t="s">
        <v>247</v>
      </c>
      <c r="E618" s="174" t="s">
        <v>1</v>
      </c>
      <c r="F618" s="175" t="s">
        <v>344</v>
      </c>
      <c r="H618" s="176">
        <v>1</v>
      </c>
      <c r="I618" s="177"/>
      <c r="L618" s="173"/>
      <c r="M618" s="178"/>
      <c r="T618" s="179"/>
      <c r="AT618" s="174" t="s">
        <v>247</v>
      </c>
      <c r="AU618" s="174" t="s">
        <v>83</v>
      </c>
      <c r="AV618" s="15" t="s">
        <v>258</v>
      </c>
      <c r="AW618" s="15" t="s">
        <v>30</v>
      </c>
      <c r="AX618" s="15" t="s">
        <v>81</v>
      </c>
      <c r="AY618" s="174" t="s">
        <v>236</v>
      </c>
    </row>
    <row r="619" spans="2:65" s="1" customFormat="1" ht="24.2" customHeight="1">
      <c r="B619" s="133"/>
      <c r="C619" s="180" t="s">
        <v>873</v>
      </c>
      <c r="D619" s="180" t="s">
        <v>333</v>
      </c>
      <c r="E619" s="181" t="s">
        <v>2750</v>
      </c>
      <c r="F619" s="182" t="s">
        <v>2751</v>
      </c>
      <c r="G619" s="183" t="s">
        <v>340</v>
      </c>
      <c r="H619" s="184">
        <v>1</v>
      </c>
      <c r="I619" s="185"/>
      <c r="J619" s="186">
        <f>ROUND(I619*H619,2)</f>
        <v>0</v>
      </c>
      <c r="K619" s="182" t="s">
        <v>1994</v>
      </c>
      <c r="L619" s="187"/>
      <c r="M619" s="188" t="s">
        <v>1</v>
      </c>
      <c r="N619" s="189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348</v>
      </c>
      <c r="AT619" s="145" t="s">
        <v>333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341</v>
      </c>
      <c r="BM619" s="145" t="s">
        <v>2295</v>
      </c>
    </row>
    <row r="620" spans="2:65" s="1" customFormat="1" ht="11.25">
      <c r="B620" s="33"/>
      <c r="D620" s="147" t="s">
        <v>246</v>
      </c>
      <c r="F620" s="148" t="s">
        <v>2751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4" customFormat="1" ht="11.25">
      <c r="B621" s="167"/>
      <c r="D621" s="147" t="s">
        <v>247</v>
      </c>
      <c r="E621" s="168" t="s">
        <v>1</v>
      </c>
      <c r="F621" s="169" t="s">
        <v>1983</v>
      </c>
      <c r="H621" s="168" t="s">
        <v>1</v>
      </c>
      <c r="I621" s="170"/>
      <c r="L621" s="167"/>
      <c r="M621" s="171"/>
      <c r="T621" s="172"/>
      <c r="AT621" s="168" t="s">
        <v>247</v>
      </c>
      <c r="AU621" s="168" t="s">
        <v>83</v>
      </c>
      <c r="AV621" s="14" t="s">
        <v>81</v>
      </c>
      <c r="AW621" s="14" t="s">
        <v>30</v>
      </c>
      <c r="AX621" s="14" t="s">
        <v>73</v>
      </c>
      <c r="AY621" s="168" t="s">
        <v>236</v>
      </c>
    </row>
    <row r="622" spans="2:65" s="14" customFormat="1" ht="22.5">
      <c r="B622" s="167"/>
      <c r="D622" s="147" t="s">
        <v>247</v>
      </c>
      <c r="E622" s="168" t="s">
        <v>1</v>
      </c>
      <c r="F622" s="169" t="s">
        <v>2752</v>
      </c>
      <c r="H622" s="168" t="s">
        <v>1</v>
      </c>
      <c r="I622" s="170"/>
      <c r="L622" s="167"/>
      <c r="M622" s="171"/>
      <c r="T622" s="172"/>
      <c r="AT622" s="168" t="s">
        <v>247</v>
      </c>
      <c r="AU622" s="168" t="s">
        <v>83</v>
      </c>
      <c r="AV622" s="14" t="s">
        <v>81</v>
      </c>
      <c r="AW622" s="14" t="s">
        <v>30</v>
      </c>
      <c r="AX622" s="14" t="s">
        <v>73</v>
      </c>
      <c r="AY622" s="168" t="s">
        <v>236</v>
      </c>
    </row>
    <row r="623" spans="2:65" s="12" customFormat="1" ht="11.25">
      <c r="B623" s="151"/>
      <c r="D623" s="147" t="s">
        <v>247</v>
      </c>
      <c r="E623" s="152" t="s">
        <v>1</v>
      </c>
      <c r="F623" s="153" t="s">
        <v>81</v>
      </c>
      <c r="H623" s="154">
        <v>1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5" customFormat="1" ht="11.25">
      <c r="B624" s="173"/>
      <c r="D624" s="147" t="s">
        <v>247</v>
      </c>
      <c r="E624" s="174" t="s">
        <v>1</v>
      </c>
      <c r="F624" s="175" t="s">
        <v>344</v>
      </c>
      <c r="H624" s="176">
        <v>1</v>
      </c>
      <c r="I624" s="177"/>
      <c r="L624" s="173"/>
      <c r="M624" s="178"/>
      <c r="T624" s="179"/>
      <c r="AT624" s="174" t="s">
        <v>247</v>
      </c>
      <c r="AU624" s="174" t="s">
        <v>83</v>
      </c>
      <c r="AV624" s="15" t="s">
        <v>258</v>
      </c>
      <c r="AW624" s="15" t="s">
        <v>30</v>
      </c>
      <c r="AX624" s="15" t="s">
        <v>81</v>
      </c>
      <c r="AY624" s="174" t="s">
        <v>236</v>
      </c>
    </row>
    <row r="625" spans="2:65" s="1" customFormat="1" ht="24.2" customHeight="1">
      <c r="B625" s="133"/>
      <c r="C625" s="180" t="s">
        <v>879</v>
      </c>
      <c r="D625" s="180" t="s">
        <v>333</v>
      </c>
      <c r="E625" s="181" t="s">
        <v>2753</v>
      </c>
      <c r="F625" s="182" t="s">
        <v>2754</v>
      </c>
      <c r="G625" s="183" t="s">
        <v>340</v>
      </c>
      <c r="H625" s="184">
        <v>1</v>
      </c>
      <c r="I625" s="185"/>
      <c r="J625" s="186">
        <f>ROUND(I625*H625,2)</f>
        <v>0</v>
      </c>
      <c r="K625" s="182" t="s">
        <v>1994</v>
      </c>
      <c r="L625" s="187"/>
      <c r="M625" s="188" t="s">
        <v>1</v>
      </c>
      <c r="N625" s="189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348</v>
      </c>
      <c r="AT625" s="145" t="s">
        <v>333</v>
      </c>
      <c r="AU625" s="145" t="s">
        <v>83</v>
      </c>
      <c r="AY625" s="18" t="s">
        <v>236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341</v>
      </c>
      <c r="BM625" s="145" t="s">
        <v>2298</v>
      </c>
    </row>
    <row r="626" spans="2:65" s="1" customFormat="1" ht="19.5">
      <c r="B626" s="33"/>
      <c r="D626" s="147" t="s">
        <v>246</v>
      </c>
      <c r="F626" s="148" t="s">
        <v>2754</v>
      </c>
      <c r="I626" s="149"/>
      <c r="L626" s="33"/>
      <c r="M626" s="150"/>
      <c r="T626" s="57"/>
      <c r="AT626" s="18" t="s">
        <v>246</v>
      </c>
      <c r="AU626" s="18" t="s">
        <v>83</v>
      </c>
    </row>
    <row r="627" spans="2:65" s="14" customFormat="1" ht="11.25">
      <c r="B627" s="167"/>
      <c r="D627" s="147" t="s">
        <v>247</v>
      </c>
      <c r="E627" s="168" t="s">
        <v>1</v>
      </c>
      <c r="F627" s="169" t="s">
        <v>1983</v>
      </c>
      <c r="H627" s="168" t="s">
        <v>1</v>
      </c>
      <c r="I627" s="170"/>
      <c r="L627" s="167"/>
      <c r="M627" s="171"/>
      <c r="T627" s="172"/>
      <c r="AT627" s="168" t="s">
        <v>247</v>
      </c>
      <c r="AU627" s="168" t="s">
        <v>83</v>
      </c>
      <c r="AV627" s="14" t="s">
        <v>81</v>
      </c>
      <c r="AW627" s="14" t="s">
        <v>30</v>
      </c>
      <c r="AX627" s="14" t="s">
        <v>73</v>
      </c>
      <c r="AY627" s="168" t="s">
        <v>236</v>
      </c>
    </row>
    <row r="628" spans="2:65" s="14" customFormat="1" ht="22.5">
      <c r="B628" s="167"/>
      <c r="D628" s="147" t="s">
        <v>247</v>
      </c>
      <c r="E628" s="168" t="s">
        <v>1</v>
      </c>
      <c r="F628" s="169" t="s">
        <v>2752</v>
      </c>
      <c r="H628" s="168" t="s">
        <v>1</v>
      </c>
      <c r="I628" s="170"/>
      <c r="L628" s="167"/>
      <c r="M628" s="171"/>
      <c r="T628" s="172"/>
      <c r="AT628" s="168" t="s">
        <v>247</v>
      </c>
      <c r="AU628" s="168" t="s">
        <v>83</v>
      </c>
      <c r="AV628" s="14" t="s">
        <v>81</v>
      </c>
      <c r="AW628" s="14" t="s">
        <v>30</v>
      </c>
      <c r="AX628" s="14" t="s">
        <v>73</v>
      </c>
      <c r="AY628" s="168" t="s">
        <v>236</v>
      </c>
    </row>
    <row r="629" spans="2:65" s="12" customFormat="1" ht="11.25">
      <c r="B629" s="151"/>
      <c r="D629" s="147" t="s">
        <v>247</v>
      </c>
      <c r="E629" s="152" t="s">
        <v>1</v>
      </c>
      <c r="F629" s="153" t="s">
        <v>81</v>
      </c>
      <c r="H629" s="154">
        <v>1</v>
      </c>
      <c r="I629" s="155"/>
      <c r="L629" s="151"/>
      <c r="M629" s="156"/>
      <c r="T629" s="157"/>
      <c r="AT629" s="152" t="s">
        <v>247</v>
      </c>
      <c r="AU629" s="152" t="s">
        <v>83</v>
      </c>
      <c r="AV629" s="12" t="s">
        <v>83</v>
      </c>
      <c r="AW629" s="12" t="s">
        <v>30</v>
      </c>
      <c r="AX629" s="12" t="s">
        <v>73</v>
      </c>
      <c r="AY629" s="152" t="s">
        <v>236</v>
      </c>
    </row>
    <row r="630" spans="2:65" s="15" customFormat="1" ht="11.25">
      <c r="B630" s="173"/>
      <c r="D630" s="147" t="s">
        <v>247</v>
      </c>
      <c r="E630" s="174" t="s">
        <v>1</v>
      </c>
      <c r="F630" s="175" t="s">
        <v>344</v>
      </c>
      <c r="H630" s="176">
        <v>1</v>
      </c>
      <c r="I630" s="177"/>
      <c r="L630" s="173"/>
      <c r="M630" s="178"/>
      <c r="T630" s="179"/>
      <c r="AT630" s="174" t="s">
        <v>247</v>
      </c>
      <c r="AU630" s="174" t="s">
        <v>83</v>
      </c>
      <c r="AV630" s="15" t="s">
        <v>258</v>
      </c>
      <c r="AW630" s="15" t="s">
        <v>30</v>
      </c>
      <c r="AX630" s="15" t="s">
        <v>81</v>
      </c>
      <c r="AY630" s="174" t="s">
        <v>236</v>
      </c>
    </row>
    <row r="631" spans="2:65" s="1" customFormat="1" ht="21.75" customHeight="1">
      <c r="B631" s="133"/>
      <c r="C631" s="134" t="s">
        <v>885</v>
      </c>
      <c r="D631" s="134" t="s">
        <v>239</v>
      </c>
      <c r="E631" s="135" t="s">
        <v>2755</v>
      </c>
      <c r="F631" s="136" t="s">
        <v>2756</v>
      </c>
      <c r="G631" s="137" t="s">
        <v>528</v>
      </c>
      <c r="H631" s="138">
        <v>65</v>
      </c>
      <c r="I631" s="139"/>
      <c r="J631" s="140">
        <f>ROUND(I631*H631,2)</f>
        <v>0</v>
      </c>
      <c r="K631" s="136" t="s">
        <v>243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341</v>
      </c>
      <c r="AT631" s="145" t="s">
        <v>239</v>
      </c>
      <c r="AU631" s="145" t="s">
        <v>83</v>
      </c>
      <c r="AY631" s="18" t="s">
        <v>236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341</v>
      </c>
      <c r="BM631" s="145" t="s">
        <v>2301</v>
      </c>
    </row>
    <row r="632" spans="2:65" s="1" customFormat="1" ht="11.25">
      <c r="B632" s="33"/>
      <c r="D632" s="147" t="s">
        <v>246</v>
      </c>
      <c r="F632" s="148" t="s">
        <v>2756</v>
      </c>
      <c r="I632" s="149"/>
      <c r="L632" s="33"/>
      <c r="M632" s="150"/>
      <c r="T632" s="57"/>
      <c r="AT632" s="18" t="s">
        <v>246</v>
      </c>
      <c r="AU632" s="18" t="s">
        <v>83</v>
      </c>
    </row>
    <row r="633" spans="2:65" s="14" customFormat="1" ht="11.25">
      <c r="B633" s="167"/>
      <c r="D633" s="147" t="s">
        <v>247</v>
      </c>
      <c r="E633" s="168" t="s">
        <v>1</v>
      </c>
      <c r="F633" s="169" t="s">
        <v>1983</v>
      </c>
      <c r="H633" s="168" t="s">
        <v>1</v>
      </c>
      <c r="I633" s="170"/>
      <c r="L633" s="167"/>
      <c r="M633" s="171"/>
      <c r="T633" s="172"/>
      <c r="AT633" s="168" t="s">
        <v>247</v>
      </c>
      <c r="AU633" s="168" t="s">
        <v>83</v>
      </c>
      <c r="AV633" s="14" t="s">
        <v>81</v>
      </c>
      <c r="AW633" s="14" t="s">
        <v>30</v>
      </c>
      <c r="AX633" s="14" t="s">
        <v>73</v>
      </c>
      <c r="AY633" s="168" t="s">
        <v>236</v>
      </c>
    </row>
    <row r="634" spans="2:65" s="14" customFormat="1" ht="11.25">
      <c r="B634" s="167"/>
      <c r="D634" s="147" t="s">
        <v>247</v>
      </c>
      <c r="E634" s="168" t="s">
        <v>1</v>
      </c>
      <c r="F634" s="169" t="s">
        <v>1999</v>
      </c>
      <c r="H634" s="168" t="s">
        <v>1</v>
      </c>
      <c r="I634" s="170"/>
      <c r="L634" s="167"/>
      <c r="M634" s="171"/>
      <c r="T634" s="172"/>
      <c r="AT634" s="168" t="s">
        <v>247</v>
      </c>
      <c r="AU634" s="168" t="s">
        <v>83</v>
      </c>
      <c r="AV634" s="14" t="s">
        <v>81</v>
      </c>
      <c r="AW634" s="14" t="s">
        <v>30</v>
      </c>
      <c r="AX634" s="14" t="s">
        <v>73</v>
      </c>
      <c r="AY634" s="168" t="s">
        <v>236</v>
      </c>
    </row>
    <row r="635" spans="2:65" s="14" customFormat="1" ht="22.5">
      <c r="B635" s="167"/>
      <c r="D635" s="147" t="s">
        <v>247</v>
      </c>
      <c r="E635" s="168" t="s">
        <v>1</v>
      </c>
      <c r="F635" s="169" t="s">
        <v>2757</v>
      </c>
      <c r="H635" s="168" t="s">
        <v>1</v>
      </c>
      <c r="I635" s="170"/>
      <c r="L635" s="167"/>
      <c r="M635" s="171"/>
      <c r="T635" s="172"/>
      <c r="AT635" s="168" t="s">
        <v>247</v>
      </c>
      <c r="AU635" s="168" t="s">
        <v>83</v>
      </c>
      <c r="AV635" s="14" t="s">
        <v>81</v>
      </c>
      <c r="AW635" s="14" t="s">
        <v>30</v>
      </c>
      <c r="AX635" s="14" t="s">
        <v>73</v>
      </c>
      <c r="AY635" s="168" t="s">
        <v>236</v>
      </c>
    </row>
    <row r="636" spans="2:65" s="12" customFormat="1" ht="11.25">
      <c r="B636" s="151"/>
      <c r="D636" s="147" t="s">
        <v>247</v>
      </c>
      <c r="E636" s="152" t="s">
        <v>1</v>
      </c>
      <c r="F636" s="153" t="s">
        <v>772</v>
      </c>
      <c r="H636" s="154">
        <v>50</v>
      </c>
      <c r="I636" s="155"/>
      <c r="L636" s="151"/>
      <c r="M636" s="156"/>
      <c r="T636" s="157"/>
      <c r="AT636" s="152" t="s">
        <v>247</v>
      </c>
      <c r="AU636" s="152" t="s">
        <v>83</v>
      </c>
      <c r="AV636" s="12" t="s">
        <v>83</v>
      </c>
      <c r="AW636" s="12" t="s">
        <v>30</v>
      </c>
      <c r="AX636" s="12" t="s">
        <v>73</v>
      </c>
      <c r="AY636" s="152" t="s">
        <v>236</v>
      </c>
    </row>
    <row r="637" spans="2:65" s="14" customFormat="1" ht="22.5">
      <c r="B637" s="167"/>
      <c r="D637" s="147" t="s">
        <v>247</v>
      </c>
      <c r="E637" s="168" t="s">
        <v>1</v>
      </c>
      <c r="F637" s="169" t="s">
        <v>2758</v>
      </c>
      <c r="H637" s="168" t="s">
        <v>1</v>
      </c>
      <c r="I637" s="170"/>
      <c r="L637" s="167"/>
      <c r="M637" s="171"/>
      <c r="T637" s="172"/>
      <c r="AT637" s="168" t="s">
        <v>247</v>
      </c>
      <c r="AU637" s="168" t="s">
        <v>83</v>
      </c>
      <c r="AV637" s="14" t="s">
        <v>81</v>
      </c>
      <c r="AW637" s="14" t="s">
        <v>30</v>
      </c>
      <c r="AX637" s="14" t="s">
        <v>73</v>
      </c>
      <c r="AY637" s="168" t="s">
        <v>236</v>
      </c>
    </row>
    <row r="638" spans="2:65" s="12" customFormat="1" ht="11.25">
      <c r="B638" s="151"/>
      <c r="D638" s="147" t="s">
        <v>247</v>
      </c>
      <c r="E638" s="152" t="s">
        <v>1</v>
      </c>
      <c r="F638" s="153" t="s">
        <v>8</v>
      </c>
      <c r="H638" s="154">
        <v>15</v>
      </c>
      <c r="I638" s="155"/>
      <c r="L638" s="151"/>
      <c r="M638" s="156"/>
      <c r="T638" s="157"/>
      <c r="AT638" s="152" t="s">
        <v>247</v>
      </c>
      <c r="AU638" s="152" t="s">
        <v>83</v>
      </c>
      <c r="AV638" s="12" t="s">
        <v>83</v>
      </c>
      <c r="AW638" s="12" t="s">
        <v>30</v>
      </c>
      <c r="AX638" s="12" t="s">
        <v>73</v>
      </c>
      <c r="AY638" s="152" t="s">
        <v>236</v>
      </c>
    </row>
    <row r="639" spans="2:65" s="15" customFormat="1" ht="11.25">
      <c r="B639" s="173"/>
      <c r="D639" s="147" t="s">
        <v>247</v>
      </c>
      <c r="E639" s="174" t="s">
        <v>1</v>
      </c>
      <c r="F639" s="175" t="s">
        <v>344</v>
      </c>
      <c r="H639" s="176">
        <v>65</v>
      </c>
      <c r="I639" s="177"/>
      <c r="L639" s="173"/>
      <c r="M639" s="178"/>
      <c r="T639" s="179"/>
      <c r="AT639" s="174" t="s">
        <v>247</v>
      </c>
      <c r="AU639" s="174" t="s">
        <v>83</v>
      </c>
      <c r="AV639" s="15" t="s">
        <v>258</v>
      </c>
      <c r="AW639" s="15" t="s">
        <v>30</v>
      </c>
      <c r="AX639" s="15" t="s">
        <v>81</v>
      </c>
      <c r="AY639" s="174" t="s">
        <v>236</v>
      </c>
    </row>
    <row r="640" spans="2:65" s="1" customFormat="1" ht="16.5" customHeight="1">
      <c r="B640" s="133"/>
      <c r="C640" s="180" t="s">
        <v>893</v>
      </c>
      <c r="D640" s="180" t="s">
        <v>333</v>
      </c>
      <c r="E640" s="181" t="s">
        <v>2759</v>
      </c>
      <c r="F640" s="182" t="s">
        <v>2760</v>
      </c>
      <c r="G640" s="183" t="s">
        <v>528</v>
      </c>
      <c r="H640" s="184">
        <v>65</v>
      </c>
      <c r="I640" s="185"/>
      <c r="J640" s="186">
        <f>ROUND(I640*H640,2)</f>
        <v>0</v>
      </c>
      <c r="K640" s="182" t="s">
        <v>1994</v>
      </c>
      <c r="L640" s="187"/>
      <c r="M640" s="188" t="s">
        <v>1</v>
      </c>
      <c r="N640" s="189" t="s">
        <v>38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348</v>
      </c>
      <c r="AT640" s="145" t="s">
        <v>333</v>
      </c>
      <c r="AU640" s="145" t="s">
        <v>83</v>
      </c>
      <c r="AY640" s="18" t="s">
        <v>236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81</v>
      </c>
      <c r="BK640" s="146">
        <f>ROUND(I640*H640,2)</f>
        <v>0</v>
      </c>
      <c r="BL640" s="18" t="s">
        <v>341</v>
      </c>
      <c r="BM640" s="145" t="s">
        <v>2304</v>
      </c>
    </row>
    <row r="641" spans="2:65" s="1" customFormat="1" ht="11.25">
      <c r="B641" s="33"/>
      <c r="D641" s="147" t="s">
        <v>246</v>
      </c>
      <c r="F641" s="148" t="s">
        <v>2760</v>
      </c>
      <c r="I641" s="149"/>
      <c r="L641" s="33"/>
      <c r="M641" s="150"/>
      <c r="T641" s="57"/>
      <c r="AT641" s="18" t="s">
        <v>246</v>
      </c>
      <c r="AU641" s="18" t="s">
        <v>83</v>
      </c>
    </row>
    <row r="642" spans="2:65" s="14" customFormat="1" ht="11.25">
      <c r="B642" s="167"/>
      <c r="D642" s="147" t="s">
        <v>247</v>
      </c>
      <c r="E642" s="168" t="s">
        <v>1</v>
      </c>
      <c r="F642" s="169" t="s">
        <v>1983</v>
      </c>
      <c r="H642" s="168" t="s">
        <v>1</v>
      </c>
      <c r="I642" s="170"/>
      <c r="L642" s="167"/>
      <c r="M642" s="171"/>
      <c r="T642" s="172"/>
      <c r="AT642" s="168" t="s">
        <v>247</v>
      </c>
      <c r="AU642" s="168" t="s">
        <v>83</v>
      </c>
      <c r="AV642" s="14" t="s">
        <v>81</v>
      </c>
      <c r="AW642" s="14" t="s">
        <v>30</v>
      </c>
      <c r="AX642" s="14" t="s">
        <v>73</v>
      </c>
      <c r="AY642" s="168" t="s">
        <v>236</v>
      </c>
    </row>
    <row r="643" spans="2:65" s="14" customFormat="1" ht="11.25">
      <c r="B643" s="167"/>
      <c r="D643" s="147" t="s">
        <v>247</v>
      </c>
      <c r="E643" s="168" t="s">
        <v>1</v>
      </c>
      <c r="F643" s="169" t="s">
        <v>1999</v>
      </c>
      <c r="H643" s="168" t="s">
        <v>1</v>
      </c>
      <c r="I643" s="170"/>
      <c r="L643" s="167"/>
      <c r="M643" s="171"/>
      <c r="T643" s="172"/>
      <c r="AT643" s="168" t="s">
        <v>247</v>
      </c>
      <c r="AU643" s="168" t="s">
        <v>83</v>
      </c>
      <c r="AV643" s="14" t="s">
        <v>81</v>
      </c>
      <c r="AW643" s="14" t="s">
        <v>30</v>
      </c>
      <c r="AX643" s="14" t="s">
        <v>73</v>
      </c>
      <c r="AY643" s="168" t="s">
        <v>236</v>
      </c>
    </row>
    <row r="644" spans="2:65" s="14" customFormat="1" ht="22.5">
      <c r="B644" s="167"/>
      <c r="D644" s="147" t="s">
        <v>247</v>
      </c>
      <c r="E644" s="168" t="s">
        <v>1</v>
      </c>
      <c r="F644" s="169" t="s">
        <v>2761</v>
      </c>
      <c r="H644" s="168" t="s">
        <v>1</v>
      </c>
      <c r="I644" s="170"/>
      <c r="L644" s="167"/>
      <c r="M644" s="171"/>
      <c r="T644" s="172"/>
      <c r="AT644" s="168" t="s">
        <v>247</v>
      </c>
      <c r="AU644" s="168" t="s">
        <v>83</v>
      </c>
      <c r="AV644" s="14" t="s">
        <v>81</v>
      </c>
      <c r="AW644" s="14" t="s">
        <v>30</v>
      </c>
      <c r="AX644" s="14" t="s">
        <v>73</v>
      </c>
      <c r="AY644" s="168" t="s">
        <v>236</v>
      </c>
    </row>
    <row r="645" spans="2:65" s="12" customFormat="1" ht="11.25">
      <c r="B645" s="151"/>
      <c r="D645" s="147" t="s">
        <v>247</v>
      </c>
      <c r="E645" s="152" t="s">
        <v>1</v>
      </c>
      <c r="F645" s="153" t="s">
        <v>772</v>
      </c>
      <c r="H645" s="154">
        <v>50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236</v>
      </c>
    </row>
    <row r="646" spans="2:65" s="14" customFormat="1" ht="22.5">
      <c r="B646" s="167"/>
      <c r="D646" s="147" t="s">
        <v>247</v>
      </c>
      <c r="E646" s="168" t="s">
        <v>1</v>
      </c>
      <c r="F646" s="169" t="s">
        <v>2762</v>
      </c>
      <c r="H646" s="168" t="s">
        <v>1</v>
      </c>
      <c r="I646" s="170"/>
      <c r="L646" s="167"/>
      <c r="M646" s="171"/>
      <c r="T646" s="172"/>
      <c r="AT646" s="168" t="s">
        <v>247</v>
      </c>
      <c r="AU646" s="168" t="s">
        <v>83</v>
      </c>
      <c r="AV646" s="14" t="s">
        <v>81</v>
      </c>
      <c r="AW646" s="14" t="s">
        <v>30</v>
      </c>
      <c r="AX646" s="14" t="s">
        <v>73</v>
      </c>
      <c r="AY646" s="168" t="s">
        <v>236</v>
      </c>
    </row>
    <row r="647" spans="2:65" s="12" customFormat="1" ht="11.25">
      <c r="B647" s="151"/>
      <c r="D647" s="147" t="s">
        <v>247</v>
      </c>
      <c r="E647" s="152" t="s">
        <v>1</v>
      </c>
      <c r="F647" s="153" t="s">
        <v>8</v>
      </c>
      <c r="H647" s="154">
        <v>15</v>
      </c>
      <c r="I647" s="155"/>
      <c r="L647" s="151"/>
      <c r="M647" s="156"/>
      <c r="T647" s="157"/>
      <c r="AT647" s="152" t="s">
        <v>247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236</v>
      </c>
    </row>
    <row r="648" spans="2:65" s="15" customFormat="1" ht="11.25">
      <c r="B648" s="173"/>
      <c r="D648" s="147" t="s">
        <v>247</v>
      </c>
      <c r="E648" s="174" t="s">
        <v>1</v>
      </c>
      <c r="F648" s="175" t="s">
        <v>344</v>
      </c>
      <c r="H648" s="176">
        <v>65</v>
      </c>
      <c r="I648" s="177"/>
      <c r="L648" s="173"/>
      <c r="M648" s="178"/>
      <c r="T648" s="179"/>
      <c r="AT648" s="174" t="s">
        <v>247</v>
      </c>
      <c r="AU648" s="174" t="s">
        <v>83</v>
      </c>
      <c r="AV648" s="15" t="s">
        <v>258</v>
      </c>
      <c r="AW648" s="15" t="s">
        <v>30</v>
      </c>
      <c r="AX648" s="15" t="s">
        <v>81</v>
      </c>
      <c r="AY648" s="174" t="s">
        <v>236</v>
      </c>
    </row>
    <row r="649" spans="2:65" s="1" customFormat="1" ht="16.5" customHeight="1">
      <c r="B649" s="133"/>
      <c r="C649" s="134" t="s">
        <v>909</v>
      </c>
      <c r="D649" s="134" t="s">
        <v>239</v>
      </c>
      <c r="E649" s="135" t="s">
        <v>2204</v>
      </c>
      <c r="F649" s="136" t="s">
        <v>2205</v>
      </c>
      <c r="G649" s="137" t="s">
        <v>528</v>
      </c>
      <c r="H649" s="138">
        <v>110</v>
      </c>
      <c r="I649" s="139"/>
      <c r="J649" s="140">
        <f>ROUND(I649*H649,2)</f>
        <v>0</v>
      </c>
      <c r="K649" s="136" t="s">
        <v>1994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341</v>
      </c>
      <c r="AT649" s="145" t="s">
        <v>239</v>
      </c>
      <c r="AU649" s="145" t="s">
        <v>83</v>
      </c>
      <c r="AY649" s="18" t="s">
        <v>236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341</v>
      </c>
      <c r="BM649" s="145" t="s">
        <v>2307</v>
      </c>
    </row>
    <row r="650" spans="2:65" s="1" customFormat="1" ht="11.25">
      <c r="B650" s="33"/>
      <c r="D650" s="147" t="s">
        <v>246</v>
      </c>
      <c r="F650" s="148" t="s">
        <v>2205</v>
      </c>
      <c r="I650" s="149"/>
      <c r="L650" s="33"/>
      <c r="M650" s="150"/>
      <c r="T650" s="57"/>
      <c r="AT650" s="18" t="s">
        <v>246</v>
      </c>
      <c r="AU650" s="18" t="s">
        <v>83</v>
      </c>
    </row>
    <row r="651" spans="2:65" s="14" customFormat="1" ht="11.25">
      <c r="B651" s="167"/>
      <c r="D651" s="147" t="s">
        <v>247</v>
      </c>
      <c r="E651" s="168" t="s">
        <v>1</v>
      </c>
      <c r="F651" s="169" t="s">
        <v>1999</v>
      </c>
      <c r="H651" s="168" t="s">
        <v>1</v>
      </c>
      <c r="I651" s="170"/>
      <c r="L651" s="167"/>
      <c r="M651" s="171"/>
      <c r="T651" s="172"/>
      <c r="AT651" s="168" t="s">
        <v>247</v>
      </c>
      <c r="AU651" s="168" t="s">
        <v>83</v>
      </c>
      <c r="AV651" s="14" t="s">
        <v>81</v>
      </c>
      <c r="AW651" s="14" t="s">
        <v>30</v>
      </c>
      <c r="AX651" s="14" t="s">
        <v>73</v>
      </c>
      <c r="AY651" s="168" t="s">
        <v>236</v>
      </c>
    </row>
    <row r="652" spans="2:65" s="14" customFormat="1" ht="22.5">
      <c r="B652" s="167"/>
      <c r="D652" s="147" t="s">
        <v>247</v>
      </c>
      <c r="E652" s="168" t="s">
        <v>1</v>
      </c>
      <c r="F652" s="169" t="s">
        <v>2207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 ht="11.25">
      <c r="B653" s="151"/>
      <c r="D653" s="147" t="s">
        <v>247</v>
      </c>
      <c r="E653" s="152" t="s">
        <v>1</v>
      </c>
      <c r="F653" s="153" t="s">
        <v>2763</v>
      </c>
      <c r="H653" s="154">
        <v>30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4" customFormat="1" ht="11.25">
      <c r="B654" s="167"/>
      <c r="D654" s="147" t="s">
        <v>247</v>
      </c>
      <c r="E654" s="168" t="s">
        <v>1</v>
      </c>
      <c r="F654" s="169" t="s">
        <v>2764</v>
      </c>
      <c r="H654" s="168" t="s">
        <v>1</v>
      </c>
      <c r="I654" s="170"/>
      <c r="L654" s="167"/>
      <c r="M654" s="171"/>
      <c r="T654" s="172"/>
      <c r="AT654" s="168" t="s">
        <v>247</v>
      </c>
      <c r="AU654" s="168" t="s">
        <v>83</v>
      </c>
      <c r="AV654" s="14" t="s">
        <v>81</v>
      </c>
      <c r="AW654" s="14" t="s">
        <v>30</v>
      </c>
      <c r="AX654" s="14" t="s">
        <v>73</v>
      </c>
      <c r="AY654" s="168" t="s">
        <v>236</v>
      </c>
    </row>
    <row r="655" spans="2:65" s="12" customFormat="1" ht="11.25">
      <c r="B655" s="151"/>
      <c r="D655" s="147" t="s">
        <v>247</v>
      </c>
      <c r="E655" s="152" t="s">
        <v>1</v>
      </c>
      <c r="F655" s="153" t="s">
        <v>235</v>
      </c>
      <c r="H655" s="154">
        <v>5</v>
      </c>
      <c r="I655" s="155"/>
      <c r="L655" s="151"/>
      <c r="M655" s="156"/>
      <c r="T655" s="157"/>
      <c r="AT655" s="152" t="s">
        <v>247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236</v>
      </c>
    </row>
    <row r="656" spans="2:65" s="14" customFormat="1" ht="22.5">
      <c r="B656" s="167"/>
      <c r="D656" s="147" t="s">
        <v>247</v>
      </c>
      <c r="E656" s="168" t="s">
        <v>1</v>
      </c>
      <c r="F656" s="169" t="s">
        <v>2765</v>
      </c>
      <c r="H656" s="168" t="s">
        <v>1</v>
      </c>
      <c r="I656" s="170"/>
      <c r="L656" s="167"/>
      <c r="M656" s="171"/>
      <c r="T656" s="172"/>
      <c r="AT656" s="168" t="s">
        <v>247</v>
      </c>
      <c r="AU656" s="168" t="s">
        <v>83</v>
      </c>
      <c r="AV656" s="14" t="s">
        <v>81</v>
      </c>
      <c r="AW656" s="14" t="s">
        <v>30</v>
      </c>
      <c r="AX656" s="14" t="s">
        <v>73</v>
      </c>
      <c r="AY656" s="168" t="s">
        <v>236</v>
      </c>
    </row>
    <row r="657" spans="2:65" s="12" customFormat="1" ht="11.25">
      <c r="B657" s="151"/>
      <c r="D657" s="147" t="s">
        <v>247</v>
      </c>
      <c r="E657" s="152" t="s">
        <v>1</v>
      </c>
      <c r="F657" s="153" t="s">
        <v>2766</v>
      </c>
      <c r="H657" s="154">
        <v>45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4" customFormat="1" ht="33.75">
      <c r="B658" s="167"/>
      <c r="D658" s="147" t="s">
        <v>247</v>
      </c>
      <c r="E658" s="168" t="s">
        <v>1</v>
      </c>
      <c r="F658" s="169" t="s">
        <v>2767</v>
      </c>
      <c r="H658" s="168" t="s">
        <v>1</v>
      </c>
      <c r="I658" s="170"/>
      <c r="L658" s="167"/>
      <c r="M658" s="171"/>
      <c r="T658" s="172"/>
      <c r="AT658" s="168" t="s">
        <v>247</v>
      </c>
      <c r="AU658" s="168" t="s">
        <v>83</v>
      </c>
      <c r="AV658" s="14" t="s">
        <v>81</v>
      </c>
      <c r="AW658" s="14" t="s">
        <v>30</v>
      </c>
      <c r="AX658" s="14" t="s">
        <v>73</v>
      </c>
      <c r="AY658" s="168" t="s">
        <v>236</v>
      </c>
    </row>
    <row r="659" spans="2:65" s="12" customFormat="1" ht="11.25">
      <c r="B659" s="151"/>
      <c r="D659" s="147" t="s">
        <v>247</v>
      </c>
      <c r="E659" s="152" t="s">
        <v>1</v>
      </c>
      <c r="F659" s="153" t="s">
        <v>2763</v>
      </c>
      <c r="H659" s="154">
        <v>30</v>
      </c>
      <c r="I659" s="155"/>
      <c r="L659" s="151"/>
      <c r="M659" s="156"/>
      <c r="T659" s="157"/>
      <c r="AT659" s="152" t="s">
        <v>247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236</v>
      </c>
    </row>
    <row r="660" spans="2:65" s="15" customFormat="1" ht="11.25">
      <c r="B660" s="173"/>
      <c r="D660" s="147" t="s">
        <v>247</v>
      </c>
      <c r="E660" s="174" t="s">
        <v>1</v>
      </c>
      <c r="F660" s="175" t="s">
        <v>344</v>
      </c>
      <c r="H660" s="176">
        <v>110</v>
      </c>
      <c r="I660" s="177"/>
      <c r="L660" s="173"/>
      <c r="M660" s="178"/>
      <c r="T660" s="179"/>
      <c r="AT660" s="174" t="s">
        <v>247</v>
      </c>
      <c r="AU660" s="174" t="s">
        <v>83</v>
      </c>
      <c r="AV660" s="15" t="s">
        <v>258</v>
      </c>
      <c r="AW660" s="15" t="s">
        <v>30</v>
      </c>
      <c r="AX660" s="15" t="s">
        <v>81</v>
      </c>
      <c r="AY660" s="174" t="s">
        <v>236</v>
      </c>
    </row>
    <row r="661" spans="2:65" s="1" customFormat="1" ht="24.2" customHeight="1">
      <c r="B661" s="133"/>
      <c r="C661" s="180" t="s">
        <v>928</v>
      </c>
      <c r="D661" s="180" t="s">
        <v>333</v>
      </c>
      <c r="E661" s="181" t="s">
        <v>2213</v>
      </c>
      <c r="F661" s="182" t="s">
        <v>2214</v>
      </c>
      <c r="G661" s="183" t="s">
        <v>528</v>
      </c>
      <c r="H661" s="184">
        <v>115.5</v>
      </c>
      <c r="I661" s="185"/>
      <c r="J661" s="186">
        <f>ROUND(I661*H661,2)</f>
        <v>0</v>
      </c>
      <c r="K661" s="182" t="s">
        <v>243</v>
      </c>
      <c r="L661" s="187"/>
      <c r="M661" s="188" t="s">
        <v>1</v>
      </c>
      <c r="N661" s="189" t="s">
        <v>38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348</v>
      </c>
      <c r="AT661" s="145" t="s">
        <v>333</v>
      </c>
      <c r="AU661" s="145" t="s">
        <v>83</v>
      </c>
      <c r="AY661" s="18" t="s">
        <v>236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81</v>
      </c>
      <c r="BK661" s="146">
        <f>ROUND(I661*H661,2)</f>
        <v>0</v>
      </c>
      <c r="BL661" s="18" t="s">
        <v>341</v>
      </c>
      <c r="BM661" s="145" t="s">
        <v>2310</v>
      </c>
    </row>
    <row r="662" spans="2:65" s="1" customFormat="1" ht="19.5">
      <c r="B662" s="33"/>
      <c r="D662" s="147" t="s">
        <v>246</v>
      </c>
      <c r="F662" s="148" t="s">
        <v>2214</v>
      </c>
      <c r="I662" s="149"/>
      <c r="L662" s="33"/>
      <c r="M662" s="150"/>
      <c r="T662" s="57"/>
      <c r="AT662" s="18" t="s">
        <v>246</v>
      </c>
      <c r="AU662" s="18" t="s">
        <v>83</v>
      </c>
    </row>
    <row r="663" spans="2:65" s="14" customFormat="1" ht="11.25">
      <c r="B663" s="167"/>
      <c r="D663" s="147" t="s">
        <v>247</v>
      </c>
      <c r="E663" s="168" t="s">
        <v>1</v>
      </c>
      <c r="F663" s="169" t="s">
        <v>1999</v>
      </c>
      <c r="H663" s="168" t="s">
        <v>1</v>
      </c>
      <c r="I663" s="170"/>
      <c r="L663" s="167"/>
      <c r="M663" s="171"/>
      <c r="T663" s="172"/>
      <c r="AT663" s="168" t="s">
        <v>247</v>
      </c>
      <c r="AU663" s="168" t="s">
        <v>83</v>
      </c>
      <c r="AV663" s="14" t="s">
        <v>81</v>
      </c>
      <c r="AW663" s="14" t="s">
        <v>30</v>
      </c>
      <c r="AX663" s="14" t="s">
        <v>73</v>
      </c>
      <c r="AY663" s="168" t="s">
        <v>236</v>
      </c>
    </row>
    <row r="664" spans="2:65" s="14" customFormat="1" ht="22.5">
      <c r="B664" s="167"/>
      <c r="D664" s="147" t="s">
        <v>247</v>
      </c>
      <c r="E664" s="168" t="s">
        <v>1</v>
      </c>
      <c r="F664" s="169" t="s">
        <v>2216</v>
      </c>
      <c r="H664" s="168" t="s">
        <v>1</v>
      </c>
      <c r="I664" s="170"/>
      <c r="L664" s="167"/>
      <c r="M664" s="171"/>
      <c r="T664" s="172"/>
      <c r="AT664" s="168" t="s">
        <v>247</v>
      </c>
      <c r="AU664" s="168" t="s">
        <v>83</v>
      </c>
      <c r="AV664" s="14" t="s">
        <v>81</v>
      </c>
      <c r="AW664" s="14" t="s">
        <v>30</v>
      </c>
      <c r="AX664" s="14" t="s">
        <v>73</v>
      </c>
      <c r="AY664" s="168" t="s">
        <v>236</v>
      </c>
    </row>
    <row r="665" spans="2:65" s="12" customFormat="1" ht="11.25">
      <c r="B665" s="151"/>
      <c r="D665" s="147" t="s">
        <v>247</v>
      </c>
      <c r="E665" s="152" t="s">
        <v>1</v>
      </c>
      <c r="F665" s="153" t="s">
        <v>2768</v>
      </c>
      <c r="H665" s="154">
        <v>31.5</v>
      </c>
      <c r="I665" s="155"/>
      <c r="L665" s="151"/>
      <c r="M665" s="156"/>
      <c r="T665" s="157"/>
      <c r="AT665" s="152" t="s">
        <v>247</v>
      </c>
      <c r="AU665" s="152" t="s">
        <v>83</v>
      </c>
      <c r="AV665" s="12" t="s">
        <v>83</v>
      </c>
      <c r="AW665" s="12" t="s">
        <v>30</v>
      </c>
      <c r="AX665" s="12" t="s">
        <v>73</v>
      </c>
      <c r="AY665" s="152" t="s">
        <v>236</v>
      </c>
    </row>
    <row r="666" spans="2:65" s="14" customFormat="1" ht="22.5">
      <c r="B666" s="167"/>
      <c r="D666" s="147" t="s">
        <v>247</v>
      </c>
      <c r="E666" s="168" t="s">
        <v>1</v>
      </c>
      <c r="F666" s="169" t="s">
        <v>2769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2" customFormat="1" ht="11.25">
      <c r="B667" s="151"/>
      <c r="D667" s="147" t="s">
        <v>247</v>
      </c>
      <c r="E667" s="152" t="s">
        <v>1</v>
      </c>
      <c r="F667" s="153" t="s">
        <v>2111</v>
      </c>
      <c r="H667" s="154">
        <v>5.25</v>
      </c>
      <c r="I667" s="155"/>
      <c r="L667" s="151"/>
      <c r="M667" s="156"/>
      <c r="T667" s="157"/>
      <c r="AT667" s="152" t="s">
        <v>247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236</v>
      </c>
    </row>
    <row r="668" spans="2:65" s="14" customFormat="1" ht="33.75">
      <c r="B668" s="167"/>
      <c r="D668" s="147" t="s">
        <v>247</v>
      </c>
      <c r="E668" s="168" t="s">
        <v>1</v>
      </c>
      <c r="F668" s="169" t="s">
        <v>2770</v>
      </c>
      <c r="H668" s="168" t="s">
        <v>1</v>
      </c>
      <c r="I668" s="170"/>
      <c r="L668" s="167"/>
      <c r="M668" s="171"/>
      <c r="T668" s="172"/>
      <c r="AT668" s="168" t="s">
        <v>247</v>
      </c>
      <c r="AU668" s="168" t="s">
        <v>83</v>
      </c>
      <c r="AV668" s="14" t="s">
        <v>81</v>
      </c>
      <c r="AW668" s="14" t="s">
        <v>30</v>
      </c>
      <c r="AX668" s="14" t="s">
        <v>73</v>
      </c>
      <c r="AY668" s="168" t="s">
        <v>236</v>
      </c>
    </row>
    <row r="669" spans="2:65" s="12" customFormat="1" ht="11.25">
      <c r="B669" s="151"/>
      <c r="D669" s="147" t="s">
        <v>247</v>
      </c>
      <c r="E669" s="152" t="s">
        <v>1</v>
      </c>
      <c r="F669" s="153" t="s">
        <v>2771</v>
      </c>
      <c r="H669" s="154">
        <v>47.25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4" customFormat="1" ht="33.75">
      <c r="B670" s="167"/>
      <c r="D670" s="147" t="s">
        <v>247</v>
      </c>
      <c r="E670" s="168" t="s">
        <v>1</v>
      </c>
      <c r="F670" s="169" t="s">
        <v>2772</v>
      </c>
      <c r="H670" s="168" t="s">
        <v>1</v>
      </c>
      <c r="I670" s="170"/>
      <c r="L670" s="167"/>
      <c r="M670" s="171"/>
      <c r="T670" s="172"/>
      <c r="AT670" s="168" t="s">
        <v>247</v>
      </c>
      <c r="AU670" s="168" t="s">
        <v>83</v>
      </c>
      <c r="AV670" s="14" t="s">
        <v>81</v>
      </c>
      <c r="AW670" s="14" t="s">
        <v>30</v>
      </c>
      <c r="AX670" s="14" t="s">
        <v>73</v>
      </c>
      <c r="AY670" s="168" t="s">
        <v>236</v>
      </c>
    </row>
    <row r="671" spans="2:65" s="12" customFormat="1" ht="11.25">
      <c r="B671" s="151"/>
      <c r="D671" s="147" t="s">
        <v>247</v>
      </c>
      <c r="E671" s="152" t="s">
        <v>1</v>
      </c>
      <c r="F671" s="153" t="s">
        <v>2768</v>
      </c>
      <c r="H671" s="154">
        <v>31.5</v>
      </c>
      <c r="I671" s="155"/>
      <c r="L671" s="151"/>
      <c r="M671" s="156"/>
      <c r="T671" s="157"/>
      <c r="AT671" s="152" t="s">
        <v>247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236</v>
      </c>
    </row>
    <row r="672" spans="2:65" s="15" customFormat="1" ht="11.25">
      <c r="B672" s="173"/>
      <c r="D672" s="147" t="s">
        <v>247</v>
      </c>
      <c r="E672" s="174" t="s">
        <v>1</v>
      </c>
      <c r="F672" s="175" t="s">
        <v>344</v>
      </c>
      <c r="H672" s="176">
        <v>115.5</v>
      </c>
      <c r="I672" s="177"/>
      <c r="L672" s="173"/>
      <c r="M672" s="178"/>
      <c r="T672" s="179"/>
      <c r="AT672" s="174" t="s">
        <v>247</v>
      </c>
      <c r="AU672" s="174" t="s">
        <v>83</v>
      </c>
      <c r="AV672" s="15" t="s">
        <v>258</v>
      </c>
      <c r="AW672" s="15" t="s">
        <v>30</v>
      </c>
      <c r="AX672" s="15" t="s">
        <v>81</v>
      </c>
      <c r="AY672" s="174" t="s">
        <v>236</v>
      </c>
    </row>
    <row r="673" spans="2:65" s="1" customFormat="1" ht="33" customHeight="1">
      <c r="B673" s="133"/>
      <c r="C673" s="134" t="s">
        <v>936</v>
      </c>
      <c r="D673" s="134" t="s">
        <v>239</v>
      </c>
      <c r="E673" s="135" t="s">
        <v>2222</v>
      </c>
      <c r="F673" s="136" t="s">
        <v>2223</v>
      </c>
      <c r="G673" s="137" t="s">
        <v>528</v>
      </c>
      <c r="H673" s="138">
        <v>110</v>
      </c>
      <c r="I673" s="139"/>
      <c r="J673" s="140">
        <f>ROUND(I673*H673,2)</f>
        <v>0</v>
      </c>
      <c r="K673" s="136" t="s">
        <v>243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341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341</v>
      </c>
      <c r="BM673" s="145" t="s">
        <v>2313</v>
      </c>
    </row>
    <row r="674" spans="2:65" s="1" customFormat="1" ht="19.5">
      <c r="B674" s="33"/>
      <c r="D674" s="147" t="s">
        <v>246</v>
      </c>
      <c r="F674" s="148" t="s">
        <v>2223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4" customFormat="1" ht="11.25">
      <c r="B675" s="167"/>
      <c r="D675" s="147" t="s">
        <v>247</v>
      </c>
      <c r="E675" s="168" t="s">
        <v>1</v>
      </c>
      <c r="F675" s="169" t="s">
        <v>1999</v>
      </c>
      <c r="H675" s="168" t="s">
        <v>1</v>
      </c>
      <c r="I675" s="170"/>
      <c r="L675" s="167"/>
      <c r="M675" s="171"/>
      <c r="T675" s="172"/>
      <c r="AT675" s="168" t="s">
        <v>247</v>
      </c>
      <c r="AU675" s="168" t="s">
        <v>83</v>
      </c>
      <c r="AV675" s="14" t="s">
        <v>81</v>
      </c>
      <c r="AW675" s="14" t="s">
        <v>30</v>
      </c>
      <c r="AX675" s="14" t="s">
        <v>73</v>
      </c>
      <c r="AY675" s="168" t="s">
        <v>236</v>
      </c>
    </row>
    <row r="676" spans="2:65" s="14" customFormat="1" ht="22.5">
      <c r="B676" s="167"/>
      <c r="D676" s="147" t="s">
        <v>247</v>
      </c>
      <c r="E676" s="168" t="s">
        <v>1</v>
      </c>
      <c r="F676" s="169" t="s">
        <v>2773</v>
      </c>
      <c r="H676" s="168" t="s">
        <v>1</v>
      </c>
      <c r="I676" s="170"/>
      <c r="L676" s="167"/>
      <c r="M676" s="171"/>
      <c r="T676" s="172"/>
      <c r="AT676" s="168" t="s">
        <v>247</v>
      </c>
      <c r="AU676" s="168" t="s">
        <v>83</v>
      </c>
      <c r="AV676" s="14" t="s">
        <v>81</v>
      </c>
      <c r="AW676" s="14" t="s">
        <v>30</v>
      </c>
      <c r="AX676" s="14" t="s">
        <v>73</v>
      </c>
      <c r="AY676" s="168" t="s">
        <v>236</v>
      </c>
    </row>
    <row r="677" spans="2:65" s="12" customFormat="1" ht="11.25">
      <c r="B677" s="151"/>
      <c r="D677" s="147" t="s">
        <v>247</v>
      </c>
      <c r="E677" s="152" t="s">
        <v>1</v>
      </c>
      <c r="F677" s="153" t="s">
        <v>2774</v>
      </c>
      <c r="H677" s="154">
        <v>80</v>
      </c>
      <c r="I677" s="155"/>
      <c r="L677" s="151"/>
      <c r="M677" s="156"/>
      <c r="T677" s="157"/>
      <c r="AT677" s="152" t="s">
        <v>247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236</v>
      </c>
    </row>
    <row r="678" spans="2:65" s="14" customFormat="1" ht="22.5">
      <c r="B678" s="167"/>
      <c r="D678" s="147" t="s">
        <v>247</v>
      </c>
      <c r="E678" s="168" t="s">
        <v>1</v>
      </c>
      <c r="F678" s="169" t="s">
        <v>2775</v>
      </c>
      <c r="H678" s="168" t="s">
        <v>1</v>
      </c>
      <c r="I678" s="170"/>
      <c r="L678" s="167"/>
      <c r="M678" s="171"/>
      <c r="T678" s="172"/>
      <c r="AT678" s="168" t="s">
        <v>247</v>
      </c>
      <c r="AU678" s="168" t="s">
        <v>83</v>
      </c>
      <c r="AV678" s="14" t="s">
        <v>81</v>
      </c>
      <c r="AW678" s="14" t="s">
        <v>30</v>
      </c>
      <c r="AX678" s="14" t="s">
        <v>73</v>
      </c>
      <c r="AY678" s="168" t="s">
        <v>236</v>
      </c>
    </row>
    <row r="679" spans="2:65" s="12" customFormat="1" ht="11.25">
      <c r="B679" s="151"/>
      <c r="D679" s="147" t="s">
        <v>247</v>
      </c>
      <c r="E679" s="152" t="s">
        <v>1</v>
      </c>
      <c r="F679" s="153" t="s">
        <v>2763</v>
      </c>
      <c r="H679" s="154">
        <v>30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 ht="11.25">
      <c r="B680" s="173"/>
      <c r="D680" s="147" t="s">
        <v>247</v>
      </c>
      <c r="E680" s="174" t="s">
        <v>1</v>
      </c>
      <c r="F680" s="175" t="s">
        <v>344</v>
      </c>
      <c r="H680" s="176">
        <v>110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1.75" customHeight="1">
      <c r="B681" s="133"/>
      <c r="C681" s="134" t="s">
        <v>943</v>
      </c>
      <c r="D681" s="134" t="s">
        <v>239</v>
      </c>
      <c r="E681" s="135" t="s">
        <v>2227</v>
      </c>
      <c r="F681" s="136" t="s">
        <v>2228</v>
      </c>
      <c r="G681" s="137" t="s">
        <v>340</v>
      </c>
      <c r="H681" s="138">
        <v>8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341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2317</v>
      </c>
    </row>
    <row r="682" spans="2:65" s="1" customFormat="1" ht="11.25">
      <c r="B682" s="33"/>
      <c r="D682" s="147" t="s">
        <v>246</v>
      </c>
      <c r="F682" s="148" t="s">
        <v>2228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4" customFormat="1" ht="11.25">
      <c r="B683" s="167"/>
      <c r="D683" s="147" t="s">
        <v>247</v>
      </c>
      <c r="E683" s="168" t="s">
        <v>1</v>
      </c>
      <c r="F683" s="169" t="s">
        <v>1999</v>
      </c>
      <c r="H683" s="168" t="s">
        <v>1</v>
      </c>
      <c r="I683" s="170"/>
      <c r="L683" s="167"/>
      <c r="M683" s="171"/>
      <c r="T683" s="172"/>
      <c r="AT683" s="168" t="s">
        <v>247</v>
      </c>
      <c r="AU683" s="168" t="s">
        <v>83</v>
      </c>
      <c r="AV683" s="14" t="s">
        <v>81</v>
      </c>
      <c r="AW683" s="14" t="s">
        <v>30</v>
      </c>
      <c r="AX683" s="14" t="s">
        <v>73</v>
      </c>
      <c r="AY683" s="168" t="s">
        <v>236</v>
      </c>
    </row>
    <row r="684" spans="2:65" s="14" customFormat="1" ht="22.5">
      <c r="B684" s="167"/>
      <c r="D684" s="147" t="s">
        <v>247</v>
      </c>
      <c r="E684" s="168" t="s">
        <v>1</v>
      </c>
      <c r="F684" s="169" t="s">
        <v>2230</v>
      </c>
      <c r="H684" s="168" t="s">
        <v>1</v>
      </c>
      <c r="I684" s="170"/>
      <c r="L684" s="167"/>
      <c r="M684" s="171"/>
      <c r="T684" s="172"/>
      <c r="AT684" s="168" t="s">
        <v>247</v>
      </c>
      <c r="AU684" s="168" t="s">
        <v>83</v>
      </c>
      <c r="AV684" s="14" t="s">
        <v>81</v>
      </c>
      <c r="AW684" s="14" t="s">
        <v>30</v>
      </c>
      <c r="AX684" s="14" t="s">
        <v>73</v>
      </c>
      <c r="AY684" s="168" t="s">
        <v>236</v>
      </c>
    </row>
    <row r="685" spans="2:65" s="12" customFormat="1" ht="11.25">
      <c r="B685" s="151"/>
      <c r="D685" s="147" t="s">
        <v>247</v>
      </c>
      <c r="E685" s="152" t="s">
        <v>1</v>
      </c>
      <c r="F685" s="153" t="s">
        <v>265</v>
      </c>
      <c r="H685" s="154">
        <v>6</v>
      </c>
      <c r="I685" s="155"/>
      <c r="L685" s="151"/>
      <c r="M685" s="156"/>
      <c r="T685" s="157"/>
      <c r="AT685" s="152" t="s">
        <v>247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236</v>
      </c>
    </row>
    <row r="686" spans="2:65" s="14" customFormat="1" ht="22.5">
      <c r="B686" s="167"/>
      <c r="D686" s="147" t="s">
        <v>247</v>
      </c>
      <c r="E686" s="168" t="s">
        <v>1</v>
      </c>
      <c r="F686" s="169" t="s">
        <v>2776</v>
      </c>
      <c r="H686" s="168" t="s">
        <v>1</v>
      </c>
      <c r="I686" s="170"/>
      <c r="L686" s="167"/>
      <c r="M686" s="171"/>
      <c r="T686" s="172"/>
      <c r="AT686" s="168" t="s">
        <v>247</v>
      </c>
      <c r="AU686" s="168" t="s">
        <v>83</v>
      </c>
      <c r="AV686" s="14" t="s">
        <v>81</v>
      </c>
      <c r="AW686" s="14" t="s">
        <v>30</v>
      </c>
      <c r="AX686" s="14" t="s">
        <v>73</v>
      </c>
      <c r="AY686" s="168" t="s">
        <v>236</v>
      </c>
    </row>
    <row r="687" spans="2:65" s="12" customFormat="1" ht="11.25">
      <c r="B687" s="151"/>
      <c r="D687" s="147" t="s">
        <v>247</v>
      </c>
      <c r="E687" s="152" t="s">
        <v>1</v>
      </c>
      <c r="F687" s="153" t="s">
        <v>83</v>
      </c>
      <c r="H687" s="154">
        <v>2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 ht="11.25">
      <c r="B688" s="173"/>
      <c r="D688" s="147" t="s">
        <v>247</v>
      </c>
      <c r="E688" s="174" t="s">
        <v>1</v>
      </c>
      <c r="F688" s="175" t="s">
        <v>344</v>
      </c>
      <c r="H688" s="176">
        <v>8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1.75" customHeight="1">
      <c r="B689" s="133"/>
      <c r="C689" s="134" t="s">
        <v>949</v>
      </c>
      <c r="D689" s="134" t="s">
        <v>239</v>
      </c>
      <c r="E689" s="135" t="s">
        <v>2231</v>
      </c>
      <c r="F689" s="136" t="s">
        <v>2232</v>
      </c>
      <c r="G689" s="137" t="s">
        <v>2233</v>
      </c>
      <c r="H689" s="138">
        <v>0.11</v>
      </c>
      <c r="I689" s="139"/>
      <c r="J689" s="140">
        <f>ROUND(I689*H689,2)</f>
        <v>0</v>
      </c>
      <c r="K689" s="136" t="s">
        <v>243</v>
      </c>
      <c r="L689" s="33"/>
      <c r="M689" s="141" t="s">
        <v>1</v>
      </c>
      <c r="N689" s="142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341</v>
      </c>
      <c r="AT689" s="145" t="s">
        <v>239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341</v>
      </c>
      <c r="BM689" s="145" t="s">
        <v>2320</v>
      </c>
    </row>
    <row r="690" spans="2:65" s="1" customFormat="1" ht="11.25">
      <c r="B690" s="33"/>
      <c r="D690" s="147" t="s">
        <v>246</v>
      </c>
      <c r="F690" s="148" t="s">
        <v>2232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4" customFormat="1" ht="11.25">
      <c r="B691" s="167"/>
      <c r="D691" s="147" t="s">
        <v>247</v>
      </c>
      <c r="E691" s="168" t="s">
        <v>1</v>
      </c>
      <c r="F691" s="169" t="s">
        <v>1999</v>
      </c>
      <c r="H691" s="168" t="s">
        <v>1</v>
      </c>
      <c r="I691" s="170"/>
      <c r="L691" s="167"/>
      <c r="M691" s="171"/>
      <c r="T691" s="172"/>
      <c r="AT691" s="168" t="s">
        <v>247</v>
      </c>
      <c r="AU691" s="168" t="s">
        <v>83</v>
      </c>
      <c r="AV691" s="14" t="s">
        <v>81</v>
      </c>
      <c r="AW691" s="14" t="s">
        <v>30</v>
      </c>
      <c r="AX691" s="14" t="s">
        <v>73</v>
      </c>
      <c r="AY691" s="168" t="s">
        <v>236</v>
      </c>
    </row>
    <row r="692" spans="2:65" s="14" customFormat="1" ht="22.5">
      <c r="B692" s="167"/>
      <c r="D692" s="147" t="s">
        <v>247</v>
      </c>
      <c r="E692" s="168" t="s">
        <v>1</v>
      </c>
      <c r="F692" s="169" t="s">
        <v>2773</v>
      </c>
      <c r="H692" s="168" t="s">
        <v>1</v>
      </c>
      <c r="I692" s="170"/>
      <c r="L692" s="167"/>
      <c r="M692" s="171"/>
      <c r="T692" s="172"/>
      <c r="AT692" s="168" t="s">
        <v>247</v>
      </c>
      <c r="AU692" s="168" t="s">
        <v>83</v>
      </c>
      <c r="AV692" s="14" t="s">
        <v>81</v>
      </c>
      <c r="AW692" s="14" t="s">
        <v>30</v>
      </c>
      <c r="AX692" s="14" t="s">
        <v>73</v>
      </c>
      <c r="AY692" s="168" t="s">
        <v>236</v>
      </c>
    </row>
    <row r="693" spans="2:65" s="12" customFormat="1" ht="11.25">
      <c r="B693" s="151"/>
      <c r="D693" s="147" t="s">
        <v>247</v>
      </c>
      <c r="E693" s="152" t="s">
        <v>1</v>
      </c>
      <c r="F693" s="153" t="s">
        <v>2777</v>
      </c>
      <c r="H693" s="154">
        <v>0.08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4" customFormat="1" ht="22.5">
      <c r="B694" s="167"/>
      <c r="D694" s="147" t="s">
        <v>247</v>
      </c>
      <c r="E694" s="168" t="s">
        <v>1</v>
      </c>
      <c r="F694" s="169" t="s">
        <v>2775</v>
      </c>
      <c r="H694" s="168" t="s">
        <v>1</v>
      </c>
      <c r="I694" s="170"/>
      <c r="L694" s="167"/>
      <c r="M694" s="171"/>
      <c r="T694" s="172"/>
      <c r="AT694" s="168" t="s">
        <v>247</v>
      </c>
      <c r="AU694" s="168" t="s">
        <v>83</v>
      </c>
      <c r="AV694" s="14" t="s">
        <v>81</v>
      </c>
      <c r="AW694" s="14" t="s">
        <v>30</v>
      </c>
      <c r="AX694" s="14" t="s">
        <v>73</v>
      </c>
      <c r="AY694" s="168" t="s">
        <v>236</v>
      </c>
    </row>
    <row r="695" spans="2:65" s="12" customFormat="1" ht="11.25">
      <c r="B695" s="151"/>
      <c r="D695" s="147" t="s">
        <v>247</v>
      </c>
      <c r="E695" s="152" t="s">
        <v>1</v>
      </c>
      <c r="F695" s="153" t="s">
        <v>2778</v>
      </c>
      <c r="H695" s="154">
        <v>0.03</v>
      </c>
      <c r="I695" s="155"/>
      <c r="L695" s="151"/>
      <c r="M695" s="156"/>
      <c r="T695" s="157"/>
      <c r="AT695" s="152" t="s">
        <v>247</v>
      </c>
      <c r="AU695" s="152" t="s">
        <v>83</v>
      </c>
      <c r="AV695" s="12" t="s">
        <v>83</v>
      </c>
      <c r="AW695" s="12" t="s">
        <v>30</v>
      </c>
      <c r="AX695" s="12" t="s">
        <v>73</v>
      </c>
      <c r="AY695" s="152" t="s">
        <v>236</v>
      </c>
    </row>
    <row r="696" spans="2:65" s="15" customFormat="1" ht="11.25">
      <c r="B696" s="173"/>
      <c r="D696" s="147" t="s">
        <v>247</v>
      </c>
      <c r="E696" s="174" t="s">
        <v>1</v>
      </c>
      <c r="F696" s="175" t="s">
        <v>344</v>
      </c>
      <c r="H696" s="176">
        <v>0.11</v>
      </c>
      <c r="I696" s="177"/>
      <c r="L696" s="173"/>
      <c r="M696" s="178"/>
      <c r="T696" s="179"/>
      <c r="AT696" s="174" t="s">
        <v>247</v>
      </c>
      <c r="AU696" s="174" t="s">
        <v>83</v>
      </c>
      <c r="AV696" s="15" t="s">
        <v>258</v>
      </c>
      <c r="AW696" s="15" t="s">
        <v>30</v>
      </c>
      <c r="AX696" s="15" t="s">
        <v>81</v>
      </c>
      <c r="AY696" s="174" t="s">
        <v>236</v>
      </c>
    </row>
    <row r="697" spans="2:65" s="1" customFormat="1" ht="24.2" customHeight="1">
      <c r="B697" s="133"/>
      <c r="C697" s="180" t="s">
        <v>955</v>
      </c>
      <c r="D697" s="180" t="s">
        <v>333</v>
      </c>
      <c r="E697" s="181" t="s">
        <v>2235</v>
      </c>
      <c r="F697" s="182" t="s">
        <v>2236</v>
      </c>
      <c r="G697" s="183" t="s">
        <v>528</v>
      </c>
      <c r="H697" s="184">
        <v>80</v>
      </c>
      <c r="I697" s="185"/>
      <c r="J697" s="186">
        <f>ROUND(I697*H697,2)</f>
        <v>0</v>
      </c>
      <c r="K697" s="182" t="s">
        <v>243</v>
      </c>
      <c r="L697" s="187"/>
      <c r="M697" s="188" t="s">
        <v>1</v>
      </c>
      <c r="N697" s="189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348</v>
      </c>
      <c r="AT697" s="145" t="s">
        <v>333</v>
      </c>
      <c r="AU697" s="145" t="s">
        <v>83</v>
      </c>
      <c r="AY697" s="18" t="s">
        <v>236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341</v>
      </c>
      <c r="BM697" s="145" t="s">
        <v>2323</v>
      </c>
    </row>
    <row r="698" spans="2:65" s="1" customFormat="1" ht="19.5">
      <c r="B698" s="33"/>
      <c r="D698" s="147" t="s">
        <v>246</v>
      </c>
      <c r="F698" s="148" t="s">
        <v>2236</v>
      </c>
      <c r="I698" s="149"/>
      <c r="L698" s="33"/>
      <c r="M698" s="150"/>
      <c r="T698" s="57"/>
      <c r="AT698" s="18" t="s">
        <v>246</v>
      </c>
      <c r="AU698" s="18" t="s">
        <v>83</v>
      </c>
    </row>
    <row r="699" spans="2:65" s="14" customFormat="1" ht="11.25">
      <c r="B699" s="167"/>
      <c r="D699" s="147" t="s">
        <v>247</v>
      </c>
      <c r="E699" s="168" t="s">
        <v>1</v>
      </c>
      <c r="F699" s="169" t="s">
        <v>1999</v>
      </c>
      <c r="H699" s="168" t="s">
        <v>1</v>
      </c>
      <c r="I699" s="170"/>
      <c r="L699" s="167"/>
      <c r="M699" s="171"/>
      <c r="T699" s="172"/>
      <c r="AT699" s="168" t="s">
        <v>247</v>
      </c>
      <c r="AU699" s="168" t="s">
        <v>83</v>
      </c>
      <c r="AV699" s="14" t="s">
        <v>81</v>
      </c>
      <c r="AW699" s="14" t="s">
        <v>30</v>
      </c>
      <c r="AX699" s="14" t="s">
        <v>73</v>
      </c>
      <c r="AY699" s="168" t="s">
        <v>236</v>
      </c>
    </row>
    <row r="700" spans="2:65" s="14" customFormat="1" ht="22.5">
      <c r="B700" s="167"/>
      <c r="D700" s="147" t="s">
        <v>247</v>
      </c>
      <c r="E700" s="168" t="s">
        <v>1</v>
      </c>
      <c r="F700" s="169" t="s">
        <v>2779</v>
      </c>
      <c r="H700" s="168" t="s">
        <v>1</v>
      </c>
      <c r="I700" s="170"/>
      <c r="L700" s="167"/>
      <c r="M700" s="171"/>
      <c r="T700" s="172"/>
      <c r="AT700" s="168" t="s">
        <v>247</v>
      </c>
      <c r="AU700" s="168" t="s">
        <v>83</v>
      </c>
      <c r="AV700" s="14" t="s">
        <v>81</v>
      </c>
      <c r="AW700" s="14" t="s">
        <v>30</v>
      </c>
      <c r="AX700" s="14" t="s">
        <v>73</v>
      </c>
      <c r="AY700" s="168" t="s">
        <v>236</v>
      </c>
    </row>
    <row r="701" spans="2:65" s="12" customFormat="1" ht="11.25">
      <c r="B701" s="151"/>
      <c r="D701" s="147" t="s">
        <v>247</v>
      </c>
      <c r="E701" s="152" t="s">
        <v>1</v>
      </c>
      <c r="F701" s="153" t="s">
        <v>2774</v>
      </c>
      <c r="H701" s="154">
        <v>80</v>
      </c>
      <c r="I701" s="155"/>
      <c r="L701" s="151"/>
      <c r="M701" s="156"/>
      <c r="T701" s="157"/>
      <c r="AT701" s="152" t="s">
        <v>247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236</v>
      </c>
    </row>
    <row r="702" spans="2:65" s="15" customFormat="1" ht="11.25">
      <c r="B702" s="173"/>
      <c r="D702" s="147" t="s">
        <v>247</v>
      </c>
      <c r="E702" s="174" t="s">
        <v>1</v>
      </c>
      <c r="F702" s="175" t="s">
        <v>344</v>
      </c>
      <c r="H702" s="176">
        <v>80</v>
      </c>
      <c r="I702" s="177"/>
      <c r="L702" s="173"/>
      <c r="M702" s="178"/>
      <c r="T702" s="179"/>
      <c r="AT702" s="174" t="s">
        <v>247</v>
      </c>
      <c r="AU702" s="174" t="s">
        <v>83</v>
      </c>
      <c r="AV702" s="15" t="s">
        <v>258</v>
      </c>
      <c r="AW702" s="15" t="s">
        <v>30</v>
      </c>
      <c r="AX702" s="15" t="s">
        <v>81</v>
      </c>
      <c r="AY702" s="174" t="s">
        <v>236</v>
      </c>
    </row>
    <row r="703" spans="2:65" s="1" customFormat="1" ht="24.2" customHeight="1">
      <c r="B703" s="133"/>
      <c r="C703" s="180" t="s">
        <v>960</v>
      </c>
      <c r="D703" s="180" t="s">
        <v>333</v>
      </c>
      <c r="E703" s="181" t="s">
        <v>2780</v>
      </c>
      <c r="F703" s="182" t="s">
        <v>2781</v>
      </c>
      <c r="G703" s="183" t="s">
        <v>528</v>
      </c>
      <c r="H703" s="184">
        <v>30</v>
      </c>
      <c r="I703" s="185"/>
      <c r="J703" s="186">
        <f>ROUND(I703*H703,2)</f>
        <v>0</v>
      </c>
      <c r="K703" s="182" t="s">
        <v>243</v>
      </c>
      <c r="L703" s="187"/>
      <c r="M703" s="188" t="s">
        <v>1</v>
      </c>
      <c r="N703" s="189" t="s">
        <v>38</v>
      </c>
      <c r="P703" s="143">
        <f>O703*H703</f>
        <v>0</v>
      </c>
      <c r="Q703" s="143">
        <v>0</v>
      </c>
      <c r="R703" s="143">
        <f>Q703*H703</f>
        <v>0</v>
      </c>
      <c r="S703" s="143">
        <v>0</v>
      </c>
      <c r="T703" s="144">
        <f>S703*H703</f>
        <v>0</v>
      </c>
      <c r="AR703" s="145" t="s">
        <v>348</v>
      </c>
      <c r="AT703" s="145" t="s">
        <v>333</v>
      </c>
      <c r="AU703" s="145" t="s">
        <v>83</v>
      </c>
      <c r="AY703" s="18" t="s">
        <v>236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8" t="s">
        <v>81</v>
      </c>
      <c r="BK703" s="146">
        <f>ROUND(I703*H703,2)</f>
        <v>0</v>
      </c>
      <c r="BL703" s="18" t="s">
        <v>341</v>
      </c>
      <c r="BM703" s="145" t="s">
        <v>2326</v>
      </c>
    </row>
    <row r="704" spans="2:65" s="1" customFormat="1" ht="19.5">
      <c r="B704" s="33"/>
      <c r="D704" s="147" t="s">
        <v>246</v>
      </c>
      <c r="F704" s="148" t="s">
        <v>2781</v>
      </c>
      <c r="I704" s="149"/>
      <c r="L704" s="33"/>
      <c r="M704" s="150"/>
      <c r="T704" s="57"/>
      <c r="AT704" s="18" t="s">
        <v>246</v>
      </c>
      <c r="AU704" s="18" t="s">
        <v>83</v>
      </c>
    </row>
    <row r="705" spans="2:65" s="14" customFormat="1" ht="11.25">
      <c r="B705" s="167"/>
      <c r="D705" s="147" t="s">
        <v>247</v>
      </c>
      <c r="E705" s="168" t="s">
        <v>1</v>
      </c>
      <c r="F705" s="169" t="s">
        <v>1999</v>
      </c>
      <c r="H705" s="168" t="s">
        <v>1</v>
      </c>
      <c r="I705" s="170"/>
      <c r="L705" s="167"/>
      <c r="M705" s="171"/>
      <c r="T705" s="172"/>
      <c r="AT705" s="168" t="s">
        <v>247</v>
      </c>
      <c r="AU705" s="168" t="s">
        <v>83</v>
      </c>
      <c r="AV705" s="14" t="s">
        <v>81</v>
      </c>
      <c r="AW705" s="14" t="s">
        <v>30</v>
      </c>
      <c r="AX705" s="14" t="s">
        <v>73</v>
      </c>
      <c r="AY705" s="168" t="s">
        <v>236</v>
      </c>
    </row>
    <row r="706" spans="2:65" s="14" customFormat="1" ht="22.5">
      <c r="B706" s="167"/>
      <c r="D706" s="147" t="s">
        <v>247</v>
      </c>
      <c r="E706" s="168" t="s">
        <v>1</v>
      </c>
      <c r="F706" s="169" t="s">
        <v>2782</v>
      </c>
      <c r="H706" s="168" t="s">
        <v>1</v>
      </c>
      <c r="I706" s="170"/>
      <c r="L706" s="167"/>
      <c r="M706" s="171"/>
      <c r="T706" s="172"/>
      <c r="AT706" s="168" t="s">
        <v>247</v>
      </c>
      <c r="AU706" s="168" t="s">
        <v>83</v>
      </c>
      <c r="AV706" s="14" t="s">
        <v>81</v>
      </c>
      <c r="AW706" s="14" t="s">
        <v>30</v>
      </c>
      <c r="AX706" s="14" t="s">
        <v>73</v>
      </c>
      <c r="AY706" s="168" t="s">
        <v>236</v>
      </c>
    </row>
    <row r="707" spans="2:65" s="12" customFormat="1" ht="11.25">
      <c r="B707" s="151"/>
      <c r="D707" s="147" t="s">
        <v>247</v>
      </c>
      <c r="E707" s="152" t="s">
        <v>1</v>
      </c>
      <c r="F707" s="153" t="s">
        <v>2763</v>
      </c>
      <c r="H707" s="154">
        <v>30</v>
      </c>
      <c r="I707" s="155"/>
      <c r="L707" s="151"/>
      <c r="M707" s="156"/>
      <c r="T707" s="157"/>
      <c r="AT707" s="152" t="s">
        <v>247</v>
      </c>
      <c r="AU707" s="152" t="s">
        <v>83</v>
      </c>
      <c r="AV707" s="12" t="s">
        <v>83</v>
      </c>
      <c r="AW707" s="12" t="s">
        <v>30</v>
      </c>
      <c r="AX707" s="12" t="s">
        <v>73</v>
      </c>
      <c r="AY707" s="152" t="s">
        <v>236</v>
      </c>
    </row>
    <row r="708" spans="2:65" s="15" customFormat="1" ht="11.25">
      <c r="B708" s="173"/>
      <c r="D708" s="147" t="s">
        <v>247</v>
      </c>
      <c r="E708" s="174" t="s">
        <v>1</v>
      </c>
      <c r="F708" s="175" t="s">
        <v>344</v>
      </c>
      <c r="H708" s="176">
        <v>30</v>
      </c>
      <c r="I708" s="177"/>
      <c r="L708" s="173"/>
      <c r="M708" s="178"/>
      <c r="T708" s="179"/>
      <c r="AT708" s="174" t="s">
        <v>247</v>
      </c>
      <c r="AU708" s="174" t="s">
        <v>83</v>
      </c>
      <c r="AV708" s="15" t="s">
        <v>258</v>
      </c>
      <c r="AW708" s="15" t="s">
        <v>30</v>
      </c>
      <c r="AX708" s="15" t="s">
        <v>81</v>
      </c>
      <c r="AY708" s="174" t="s">
        <v>236</v>
      </c>
    </row>
    <row r="709" spans="2:65" s="1" customFormat="1" ht="33" customHeight="1">
      <c r="B709" s="133"/>
      <c r="C709" s="134" t="s">
        <v>967</v>
      </c>
      <c r="D709" s="134" t="s">
        <v>239</v>
      </c>
      <c r="E709" s="135" t="s">
        <v>2783</v>
      </c>
      <c r="F709" s="136" t="s">
        <v>2784</v>
      </c>
      <c r="G709" s="137" t="s">
        <v>340</v>
      </c>
      <c r="H709" s="138">
        <v>1</v>
      </c>
      <c r="I709" s="139"/>
      <c r="J709" s="140">
        <f>ROUND(I709*H709,2)</f>
        <v>0</v>
      </c>
      <c r="K709" s="136" t="s">
        <v>243</v>
      </c>
      <c r="L709" s="33"/>
      <c r="M709" s="141" t="s">
        <v>1</v>
      </c>
      <c r="N709" s="142" t="s">
        <v>38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341</v>
      </c>
      <c r="AT709" s="145" t="s">
        <v>239</v>
      </c>
      <c r="AU709" s="145" t="s">
        <v>83</v>
      </c>
      <c r="AY709" s="18" t="s">
        <v>236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81</v>
      </c>
      <c r="BK709" s="146">
        <f>ROUND(I709*H709,2)</f>
        <v>0</v>
      </c>
      <c r="BL709" s="18" t="s">
        <v>341</v>
      </c>
      <c r="BM709" s="145" t="s">
        <v>2329</v>
      </c>
    </row>
    <row r="710" spans="2:65" s="1" customFormat="1" ht="19.5">
      <c r="B710" s="33"/>
      <c r="D710" s="147" t="s">
        <v>246</v>
      </c>
      <c r="F710" s="148" t="s">
        <v>2784</v>
      </c>
      <c r="I710" s="149"/>
      <c r="L710" s="33"/>
      <c r="M710" s="150"/>
      <c r="T710" s="57"/>
      <c r="AT710" s="18" t="s">
        <v>246</v>
      </c>
      <c r="AU710" s="18" t="s">
        <v>83</v>
      </c>
    </row>
    <row r="711" spans="2:65" s="14" customFormat="1" ht="11.25">
      <c r="B711" s="167"/>
      <c r="D711" s="147" t="s">
        <v>247</v>
      </c>
      <c r="E711" s="168" t="s">
        <v>1</v>
      </c>
      <c r="F711" s="169" t="s">
        <v>1999</v>
      </c>
      <c r="H711" s="168" t="s">
        <v>1</v>
      </c>
      <c r="I711" s="170"/>
      <c r="L711" s="167"/>
      <c r="M711" s="171"/>
      <c r="T711" s="172"/>
      <c r="AT711" s="168" t="s">
        <v>247</v>
      </c>
      <c r="AU711" s="168" t="s">
        <v>83</v>
      </c>
      <c r="AV711" s="14" t="s">
        <v>81</v>
      </c>
      <c r="AW711" s="14" t="s">
        <v>30</v>
      </c>
      <c r="AX711" s="14" t="s">
        <v>73</v>
      </c>
      <c r="AY711" s="168" t="s">
        <v>236</v>
      </c>
    </row>
    <row r="712" spans="2:65" s="14" customFormat="1" ht="22.5">
      <c r="B712" s="167"/>
      <c r="D712" s="147" t="s">
        <v>247</v>
      </c>
      <c r="E712" s="168" t="s">
        <v>1</v>
      </c>
      <c r="F712" s="169" t="s">
        <v>2785</v>
      </c>
      <c r="H712" s="168" t="s">
        <v>1</v>
      </c>
      <c r="I712" s="170"/>
      <c r="L712" s="167"/>
      <c r="M712" s="171"/>
      <c r="T712" s="172"/>
      <c r="AT712" s="168" t="s">
        <v>247</v>
      </c>
      <c r="AU712" s="168" t="s">
        <v>83</v>
      </c>
      <c r="AV712" s="14" t="s">
        <v>81</v>
      </c>
      <c r="AW712" s="14" t="s">
        <v>30</v>
      </c>
      <c r="AX712" s="14" t="s">
        <v>73</v>
      </c>
      <c r="AY712" s="168" t="s">
        <v>236</v>
      </c>
    </row>
    <row r="713" spans="2:65" s="12" customFormat="1" ht="11.25">
      <c r="B713" s="151"/>
      <c r="D713" s="147" t="s">
        <v>247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247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236</v>
      </c>
    </row>
    <row r="714" spans="2:65" s="15" customFormat="1" ht="11.25">
      <c r="B714" s="173"/>
      <c r="D714" s="147" t="s">
        <v>247</v>
      </c>
      <c r="E714" s="174" t="s">
        <v>1</v>
      </c>
      <c r="F714" s="175" t="s">
        <v>344</v>
      </c>
      <c r="H714" s="176">
        <v>1</v>
      </c>
      <c r="I714" s="177"/>
      <c r="L714" s="173"/>
      <c r="M714" s="178"/>
      <c r="T714" s="179"/>
      <c r="AT714" s="174" t="s">
        <v>247</v>
      </c>
      <c r="AU714" s="174" t="s">
        <v>83</v>
      </c>
      <c r="AV714" s="15" t="s">
        <v>258</v>
      </c>
      <c r="AW714" s="15" t="s">
        <v>30</v>
      </c>
      <c r="AX714" s="15" t="s">
        <v>81</v>
      </c>
      <c r="AY714" s="174" t="s">
        <v>236</v>
      </c>
    </row>
    <row r="715" spans="2:65" s="1" customFormat="1" ht="33" customHeight="1">
      <c r="B715" s="133"/>
      <c r="C715" s="134" t="s">
        <v>2331</v>
      </c>
      <c r="D715" s="134" t="s">
        <v>239</v>
      </c>
      <c r="E715" s="135" t="s">
        <v>2786</v>
      </c>
      <c r="F715" s="136" t="s">
        <v>2787</v>
      </c>
      <c r="G715" s="137" t="s">
        <v>340</v>
      </c>
      <c r="H715" s="138">
        <v>2</v>
      </c>
      <c r="I715" s="139"/>
      <c r="J715" s="140">
        <f>ROUND(I715*H715,2)</f>
        <v>0</v>
      </c>
      <c r="K715" s="136" t="s">
        <v>243</v>
      </c>
      <c r="L715" s="33"/>
      <c r="M715" s="141" t="s">
        <v>1</v>
      </c>
      <c r="N715" s="142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341</v>
      </c>
      <c r="AT715" s="145" t="s">
        <v>239</v>
      </c>
      <c r="AU715" s="145" t="s">
        <v>83</v>
      </c>
      <c r="AY715" s="18" t="s">
        <v>236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341</v>
      </c>
      <c r="BM715" s="145" t="s">
        <v>2334</v>
      </c>
    </row>
    <row r="716" spans="2:65" s="1" customFormat="1" ht="19.5">
      <c r="B716" s="33"/>
      <c r="D716" s="147" t="s">
        <v>246</v>
      </c>
      <c r="F716" s="148" t="s">
        <v>2787</v>
      </c>
      <c r="I716" s="149"/>
      <c r="L716" s="33"/>
      <c r="M716" s="150"/>
      <c r="T716" s="57"/>
      <c r="AT716" s="18" t="s">
        <v>246</v>
      </c>
      <c r="AU716" s="18" t="s">
        <v>83</v>
      </c>
    </row>
    <row r="717" spans="2:65" s="14" customFormat="1" ht="11.25">
      <c r="B717" s="167"/>
      <c r="D717" s="147" t="s">
        <v>247</v>
      </c>
      <c r="E717" s="168" t="s">
        <v>1</v>
      </c>
      <c r="F717" s="169" t="s">
        <v>1999</v>
      </c>
      <c r="H717" s="168" t="s">
        <v>1</v>
      </c>
      <c r="I717" s="170"/>
      <c r="L717" s="167"/>
      <c r="M717" s="171"/>
      <c r="T717" s="172"/>
      <c r="AT717" s="168" t="s">
        <v>247</v>
      </c>
      <c r="AU717" s="168" t="s">
        <v>83</v>
      </c>
      <c r="AV717" s="14" t="s">
        <v>81</v>
      </c>
      <c r="AW717" s="14" t="s">
        <v>30</v>
      </c>
      <c r="AX717" s="14" t="s">
        <v>73</v>
      </c>
      <c r="AY717" s="168" t="s">
        <v>236</v>
      </c>
    </row>
    <row r="718" spans="2:65" s="14" customFormat="1" ht="22.5">
      <c r="B718" s="167"/>
      <c r="D718" s="147" t="s">
        <v>247</v>
      </c>
      <c r="E718" s="168" t="s">
        <v>1</v>
      </c>
      <c r="F718" s="169" t="s">
        <v>2788</v>
      </c>
      <c r="H718" s="168" t="s">
        <v>1</v>
      </c>
      <c r="I718" s="170"/>
      <c r="L718" s="167"/>
      <c r="M718" s="171"/>
      <c r="T718" s="172"/>
      <c r="AT718" s="168" t="s">
        <v>247</v>
      </c>
      <c r="AU718" s="168" t="s">
        <v>83</v>
      </c>
      <c r="AV718" s="14" t="s">
        <v>81</v>
      </c>
      <c r="AW718" s="14" t="s">
        <v>30</v>
      </c>
      <c r="AX718" s="14" t="s">
        <v>73</v>
      </c>
      <c r="AY718" s="168" t="s">
        <v>236</v>
      </c>
    </row>
    <row r="719" spans="2:65" s="12" customFormat="1" ht="11.25">
      <c r="B719" s="151"/>
      <c r="D719" s="147" t="s">
        <v>247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247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236</v>
      </c>
    </row>
    <row r="720" spans="2:65" s="14" customFormat="1" ht="22.5">
      <c r="B720" s="167"/>
      <c r="D720" s="147" t="s">
        <v>247</v>
      </c>
      <c r="E720" s="168" t="s">
        <v>1</v>
      </c>
      <c r="F720" s="169" t="s">
        <v>2789</v>
      </c>
      <c r="H720" s="168" t="s">
        <v>1</v>
      </c>
      <c r="I720" s="170"/>
      <c r="L720" s="167"/>
      <c r="M720" s="171"/>
      <c r="T720" s="172"/>
      <c r="AT720" s="168" t="s">
        <v>247</v>
      </c>
      <c r="AU720" s="168" t="s">
        <v>83</v>
      </c>
      <c r="AV720" s="14" t="s">
        <v>81</v>
      </c>
      <c r="AW720" s="14" t="s">
        <v>30</v>
      </c>
      <c r="AX720" s="14" t="s">
        <v>73</v>
      </c>
      <c r="AY720" s="168" t="s">
        <v>236</v>
      </c>
    </row>
    <row r="721" spans="2:65" s="12" customFormat="1" ht="11.25">
      <c r="B721" s="151"/>
      <c r="D721" s="147" t="s">
        <v>247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247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236</v>
      </c>
    </row>
    <row r="722" spans="2:65" s="15" customFormat="1" ht="11.25">
      <c r="B722" s="173"/>
      <c r="D722" s="147" t="s">
        <v>247</v>
      </c>
      <c r="E722" s="174" t="s">
        <v>1</v>
      </c>
      <c r="F722" s="175" t="s">
        <v>344</v>
      </c>
      <c r="H722" s="176">
        <v>2</v>
      </c>
      <c r="I722" s="177"/>
      <c r="L722" s="173"/>
      <c r="M722" s="178"/>
      <c r="T722" s="179"/>
      <c r="AT722" s="174" t="s">
        <v>247</v>
      </c>
      <c r="AU722" s="174" t="s">
        <v>83</v>
      </c>
      <c r="AV722" s="15" t="s">
        <v>258</v>
      </c>
      <c r="AW722" s="15" t="s">
        <v>30</v>
      </c>
      <c r="AX722" s="15" t="s">
        <v>81</v>
      </c>
      <c r="AY722" s="174" t="s">
        <v>236</v>
      </c>
    </row>
    <row r="723" spans="2:65" s="1" customFormat="1" ht="21.75" customHeight="1">
      <c r="B723" s="133"/>
      <c r="C723" s="134" t="s">
        <v>2162</v>
      </c>
      <c r="D723" s="134" t="s">
        <v>239</v>
      </c>
      <c r="E723" s="135" t="s">
        <v>2790</v>
      </c>
      <c r="F723" s="136" t="s">
        <v>2791</v>
      </c>
      <c r="G723" s="137" t="s">
        <v>340</v>
      </c>
      <c r="H723" s="138">
        <v>2</v>
      </c>
      <c r="I723" s="139"/>
      <c r="J723" s="140">
        <f>ROUND(I723*H723,2)</f>
        <v>0</v>
      </c>
      <c r="K723" s="136" t="s">
        <v>243</v>
      </c>
      <c r="L723" s="33"/>
      <c r="M723" s="141" t="s">
        <v>1</v>
      </c>
      <c r="N723" s="142" t="s">
        <v>38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341</v>
      </c>
      <c r="AT723" s="145" t="s">
        <v>239</v>
      </c>
      <c r="AU723" s="145" t="s">
        <v>83</v>
      </c>
      <c r="AY723" s="18" t="s">
        <v>236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81</v>
      </c>
      <c r="BK723" s="146">
        <f>ROUND(I723*H723,2)</f>
        <v>0</v>
      </c>
      <c r="BL723" s="18" t="s">
        <v>341</v>
      </c>
      <c r="BM723" s="145" t="s">
        <v>2337</v>
      </c>
    </row>
    <row r="724" spans="2:65" s="1" customFormat="1" ht="11.25">
      <c r="B724" s="33"/>
      <c r="D724" s="147" t="s">
        <v>246</v>
      </c>
      <c r="F724" s="148" t="s">
        <v>2791</v>
      </c>
      <c r="I724" s="149"/>
      <c r="L724" s="33"/>
      <c r="M724" s="150"/>
      <c r="T724" s="57"/>
      <c r="AT724" s="18" t="s">
        <v>246</v>
      </c>
      <c r="AU724" s="18" t="s">
        <v>83</v>
      </c>
    </row>
    <row r="725" spans="2:65" s="14" customFormat="1" ht="11.25">
      <c r="B725" s="167"/>
      <c r="D725" s="147" t="s">
        <v>247</v>
      </c>
      <c r="E725" s="168" t="s">
        <v>1</v>
      </c>
      <c r="F725" s="169" t="s">
        <v>1999</v>
      </c>
      <c r="H725" s="168" t="s">
        <v>1</v>
      </c>
      <c r="I725" s="170"/>
      <c r="L725" s="167"/>
      <c r="M725" s="171"/>
      <c r="T725" s="172"/>
      <c r="AT725" s="168" t="s">
        <v>247</v>
      </c>
      <c r="AU725" s="168" t="s">
        <v>83</v>
      </c>
      <c r="AV725" s="14" t="s">
        <v>81</v>
      </c>
      <c r="AW725" s="14" t="s">
        <v>30</v>
      </c>
      <c r="AX725" s="14" t="s">
        <v>73</v>
      </c>
      <c r="AY725" s="168" t="s">
        <v>236</v>
      </c>
    </row>
    <row r="726" spans="2:65" s="14" customFormat="1" ht="11.25">
      <c r="B726" s="167"/>
      <c r="D726" s="147" t="s">
        <v>247</v>
      </c>
      <c r="E726" s="168" t="s">
        <v>1</v>
      </c>
      <c r="F726" s="169" t="s">
        <v>2792</v>
      </c>
      <c r="H726" s="168" t="s">
        <v>1</v>
      </c>
      <c r="I726" s="170"/>
      <c r="L726" s="167"/>
      <c r="M726" s="171"/>
      <c r="T726" s="172"/>
      <c r="AT726" s="168" t="s">
        <v>247</v>
      </c>
      <c r="AU726" s="168" t="s">
        <v>83</v>
      </c>
      <c r="AV726" s="14" t="s">
        <v>81</v>
      </c>
      <c r="AW726" s="14" t="s">
        <v>30</v>
      </c>
      <c r="AX726" s="14" t="s">
        <v>73</v>
      </c>
      <c r="AY726" s="168" t="s">
        <v>236</v>
      </c>
    </row>
    <row r="727" spans="2:65" s="12" customFormat="1" ht="11.25">
      <c r="B727" s="151"/>
      <c r="D727" s="147" t="s">
        <v>247</v>
      </c>
      <c r="E727" s="152" t="s">
        <v>1</v>
      </c>
      <c r="F727" s="153" t="s">
        <v>81</v>
      </c>
      <c r="H727" s="154">
        <v>1</v>
      </c>
      <c r="I727" s="155"/>
      <c r="L727" s="151"/>
      <c r="M727" s="156"/>
      <c r="T727" s="157"/>
      <c r="AT727" s="152" t="s">
        <v>247</v>
      </c>
      <c r="AU727" s="152" t="s">
        <v>83</v>
      </c>
      <c r="AV727" s="12" t="s">
        <v>83</v>
      </c>
      <c r="AW727" s="12" t="s">
        <v>30</v>
      </c>
      <c r="AX727" s="12" t="s">
        <v>73</v>
      </c>
      <c r="AY727" s="152" t="s">
        <v>236</v>
      </c>
    </row>
    <row r="728" spans="2:65" s="14" customFormat="1" ht="11.25">
      <c r="B728" s="167"/>
      <c r="D728" s="147" t="s">
        <v>247</v>
      </c>
      <c r="E728" s="168" t="s">
        <v>1</v>
      </c>
      <c r="F728" s="169" t="s">
        <v>2793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 ht="11.25">
      <c r="B729" s="151"/>
      <c r="D729" s="147" t="s">
        <v>247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5" customFormat="1" ht="11.25">
      <c r="B730" s="173"/>
      <c r="D730" s="147" t="s">
        <v>247</v>
      </c>
      <c r="E730" s="174" t="s">
        <v>1</v>
      </c>
      <c r="F730" s="175" t="s">
        <v>344</v>
      </c>
      <c r="H730" s="176">
        <v>2</v>
      </c>
      <c r="I730" s="177"/>
      <c r="L730" s="173"/>
      <c r="M730" s="178"/>
      <c r="T730" s="179"/>
      <c r="AT730" s="174" t="s">
        <v>247</v>
      </c>
      <c r="AU730" s="174" t="s">
        <v>83</v>
      </c>
      <c r="AV730" s="15" t="s">
        <v>258</v>
      </c>
      <c r="AW730" s="15" t="s">
        <v>30</v>
      </c>
      <c r="AX730" s="15" t="s">
        <v>81</v>
      </c>
      <c r="AY730" s="174" t="s">
        <v>236</v>
      </c>
    </row>
    <row r="731" spans="2:65" s="1" customFormat="1" ht="16.5" customHeight="1">
      <c r="B731" s="133"/>
      <c r="C731" s="180" t="s">
        <v>2338</v>
      </c>
      <c r="D731" s="180" t="s">
        <v>333</v>
      </c>
      <c r="E731" s="181" t="s">
        <v>2794</v>
      </c>
      <c r="F731" s="182" t="s">
        <v>2795</v>
      </c>
      <c r="G731" s="183" t="s">
        <v>340</v>
      </c>
      <c r="H731" s="184">
        <v>1</v>
      </c>
      <c r="I731" s="185"/>
      <c r="J731" s="186">
        <f>ROUND(I731*H731,2)</f>
        <v>0</v>
      </c>
      <c r="K731" s="182" t="s">
        <v>1994</v>
      </c>
      <c r="L731" s="187"/>
      <c r="M731" s="188" t="s">
        <v>1</v>
      </c>
      <c r="N731" s="189" t="s">
        <v>38</v>
      </c>
      <c r="P731" s="143">
        <f>O731*H731</f>
        <v>0</v>
      </c>
      <c r="Q731" s="143">
        <v>0</v>
      </c>
      <c r="R731" s="143">
        <f>Q731*H731</f>
        <v>0</v>
      </c>
      <c r="S731" s="143">
        <v>0</v>
      </c>
      <c r="T731" s="144">
        <f>S731*H731</f>
        <v>0</v>
      </c>
      <c r="AR731" s="145" t="s">
        <v>348</v>
      </c>
      <c r="AT731" s="145" t="s">
        <v>333</v>
      </c>
      <c r="AU731" s="145" t="s">
        <v>83</v>
      </c>
      <c r="AY731" s="18" t="s">
        <v>236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8" t="s">
        <v>81</v>
      </c>
      <c r="BK731" s="146">
        <f>ROUND(I731*H731,2)</f>
        <v>0</v>
      </c>
      <c r="BL731" s="18" t="s">
        <v>341</v>
      </c>
      <c r="BM731" s="145" t="s">
        <v>2341</v>
      </c>
    </row>
    <row r="732" spans="2:65" s="1" customFormat="1" ht="11.25">
      <c r="B732" s="33"/>
      <c r="D732" s="147" t="s">
        <v>246</v>
      </c>
      <c r="F732" s="148" t="s">
        <v>2795</v>
      </c>
      <c r="I732" s="149"/>
      <c r="L732" s="33"/>
      <c r="M732" s="150"/>
      <c r="T732" s="57"/>
      <c r="AT732" s="18" t="s">
        <v>246</v>
      </c>
      <c r="AU732" s="18" t="s">
        <v>83</v>
      </c>
    </row>
    <row r="733" spans="2:65" s="14" customFormat="1" ht="11.25">
      <c r="B733" s="167"/>
      <c r="D733" s="147" t="s">
        <v>247</v>
      </c>
      <c r="E733" s="168" t="s">
        <v>1</v>
      </c>
      <c r="F733" s="169" t="s">
        <v>1999</v>
      </c>
      <c r="H733" s="168" t="s">
        <v>1</v>
      </c>
      <c r="I733" s="170"/>
      <c r="L733" s="167"/>
      <c r="M733" s="171"/>
      <c r="T733" s="172"/>
      <c r="AT733" s="168" t="s">
        <v>247</v>
      </c>
      <c r="AU733" s="168" t="s">
        <v>83</v>
      </c>
      <c r="AV733" s="14" t="s">
        <v>81</v>
      </c>
      <c r="AW733" s="14" t="s">
        <v>30</v>
      </c>
      <c r="AX733" s="14" t="s">
        <v>73</v>
      </c>
      <c r="AY733" s="168" t="s">
        <v>236</v>
      </c>
    </row>
    <row r="734" spans="2:65" s="14" customFormat="1" ht="22.5">
      <c r="B734" s="167"/>
      <c r="D734" s="147" t="s">
        <v>247</v>
      </c>
      <c r="E734" s="168" t="s">
        <v>1</v>
      </c>
      <c r="F734" s="169" t="s">
        <v>2796</v>
      </c>
      <c r="H734" s="168" t="s">
        <v>1</v>
      </c>
      <c r="I734" s="170"/>
      <c r="L734" s="167"/>
      <c r="M734" s="171"/>
      <c r="T734" s="172"/>
      <c r="AT734" s="168" t="s">
        <v>247</v>
      </c>
      <c r="AU734" s="168" t="s">
        <v>83</v>
      </c>
      <c r="AV734" s="14" t="s">
        <v>81</v>
      </c>
      <c r="AW734" s="14" t="s">
        <v>30</v>
      </c>
      <c r="AX734" s="14" t="s">
        <v>73</v>
      </c>
      <c r="AY734" s="168" t="s">
        <v>236</v>
      </c>
    </row>
    <row r="735" spans="2:65" s="12" customFormat="1" ht="11.25">
      <c r="B735" s="151"/>
      <c r="D735" s="147" t="s">
        <v>247</v>
      </c>
      <c r="E735" s="152" t="s">
        <v>1</v>
      </c>
      <c r="F735" s="153" t="s">
        <v>81</v>
      </c>
      <c r="H735" s="154">
        <v>1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5" customFormat="1" ht="11.25">
      <c r="B736" s="173"/>
      <c r="D736" s="147" t="s">
        <v>247</v>
      </c>
      <c r="E736" s="174" t="s">
        <v>1</v>
      </c>
      <c r="F736" s="175" t="s">
        <v>344</v>
      </c>
      <c r="H736" s="176">
        <v>1</v>
      </c>
      <c r="I736" s="177"/>
      <c r="L736" s="173"/>
      <c r="M736" s="178"/>
      <c r="T736" s="179"/>
      <c r="AT736" s="174" t="s">
        <v>247</v>
      </c>
      <c r="AU736" s="174" t="s">
        <v>83</v>
      </c>
      <c r="AV736" s="15" t="s">
        <v>258</v>
      </c>
      <c r="AW736" s="15" t="s">
        <v>30</v>
      </c>
      <c r="AX736" s="15" t="s">
        <v>81</v>
      </c>
      <c r="AY736" s="174" t="s">
        <v>236</v>
      </c>
    </row>
    <row r="737" spans="2:65" s="1" customFormat="1" ht="24.2" customHeight="1">
      <c r="B737" s="133"/>
      <c r="C737" s="134" t="s">
        <v>2167</v>
      </c>
      <c r="D737" s="134" t="s">
        <v>239</v>
      </c>
      <c r="E737" s="135" t="s">
        <v>2797</v>
      </c>
      <c r="F737" s="136" t="s">
        <v>2798</v>
      </c>
      <c r="G737" s="137" t="s">
        <v>340</v>
      </c>
      <c r="H737" s="138">
        <v>3</v>
      </c>
      <c r="I737" s="139"/>
      <c r="J737" s="140">
        <f>ROUND(I737*H737,2)</f>
        <v>0</v>
      </c>
      <c r="K737" s="136" t="s">
        <v>243</v>
      </c>
      <c r="L737" s="33"/>
      <c r="M737" s="141" t="s">
        <v>1</v>
      </c>
      <c r="N737" s="142" t="s">
        <v>38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341</v>
      </c>
      <c r="AT737" s="145" t="s">
        <v>239</v>
      </c>
      <c r="AU737" s="145" t="s">
        <v>83</v>
      </c>
      <c r="AY737" s="18" t="s">
        <v>236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81</v>
      </c>
      <c r="BK737" s="146">
        <f>ROUND(I737*H737,2)</f>
        <v>0</v>
      </c>
      <c r="BL737" s="18" t="s">
        <v>341</v>
      </c>
      <c r="BM737" s="145" t="s">
        <v>2342</v>
      </c>
    </row>
    <row r="738" spans="2:65" s="1" customFormat="1" ht="19.5">
      <c r="B738" s="33"/>
      <c r="D738" s="147" t="s">
        <v>246</v>
      </c>
      <c r="F738" s="148" t="s">
        <v>2798</v>
      </c>
      <c r="I738" s="149"/>
      <c r="L738" s="33"/>
      <c r="M738" s="150"/>
      <c r="T738" s="57"/>
      <c r="AT738" s="18" t="s">
        <v>246</v>
      </c>
      <c r="AU738" s="18" t="s">
        <v>83</v>
      </c>
    </row>
    <row r="739" spans="2:65" s="14" customFormat="1" ht="11.25">
      <c r="B739" s="167"/>
      <c r="D739" s="147" t="s">
        <v>247</v>
      </c>
      <c r="E739" s="168" t="s">
        <v>1</v>
      </c>
      <c r="F739" s="169" t="s">
        <v>1999</v>
      </c>
      <c r="H739" s="168" t="s">
        <v>1</v>
      </c>
      <c r="I739" s="170"/>
      <c r="L739" s="167"/>
      <c r="M739" s="171"/>
      <c r="T739" s="172"/>
      <c r="AT739" s="168" t="s">
        <v>247</v>
      </c>
      <c r="AU739" s="168" t="s">
        <v>83</v>
      </c>
      <c r="AV739" s="14" t="s">
        <v>81</v>
      </c>
      <c r="AW739" s="14" t="s">
        <v>30</v>
      </c>
      <c r="AX739" s="14" t="s">
        <v>73</v>
      </c>
      <c r="AY739" s="168" t="s">
        <v>236</v>
      </c>
    </row>
    <row r="740" spans="2:65" s="14" customFormat="1" ht="22.5">
      <c r="B740" s="167"/>
      <c r="D740" s="147" t="s">
        <v>247</v>
      </c>
      <c r="E740" s="168" t="s">
        <v>1</v>
      </c>
      <c r="F740" s="169" t="s">
        <v>2799</v>
      </c>
      <c r="H740" s="168" t="s">
        <v>1</v>
      </c>
      <c r="I740" s="170"/>
      <c r="L740" s="167"/>
      <c r="M740" s="171"/>
      <c r="T740" s="172"/>
      <c r="AT740" s="168" t="s">
        <v>247</v>
      </c>
      <c r="AU740" s="168" t="s">
        <v>83</v>
      </c>
      <c r="AV740" s="14" t="s">
        <v>81</v>
      </c>
      <c r="AW740" s="14" t="s">
        <v>30</v>
      </c>
      <c r="AX740" s="14" t="s">
        <v>73</v>
      </c>
      <c r="AY740" s="168" t="s">
        <v>236</v>
      </c>
    </row>
    <row r="741" spans="2:65" s="12" customFormat="1" ht="11.25">
      <c r="B741" s="151"/>
      <c r="D741" s="147" t="s">
        <v>247</v>
      </c>
      <c r="E741" s="152" t="s">
        <v>1</v>
      </c>
      <c r="F741" s="153" t="s">
        <v>83</v>
      </c>
      <c r="H741" s="154">
        <v>2</v>
      </c>
      <c r="I741" s="155"/>
      <c r="L741" s="151"/>
      <c r="M741" s="156"/>
      <c r="T741" s="157"/>
      <c r="AT741" s="152" t="s">
        <v>247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236</v>
      </c>
    </row>
    <row r="742" spans="2:65" s="14" customFormat="1" ht="22.5">
      <c r="B742" s="167"/>
      <c r="D742" s="147" t="s">
        <v>247</v>
      </c>
      <c r="E742" s="168" t="s">
        <v>1</v>
      </c>
      <c r="F742" s="169" t="s">
        <v>2800</v>
      </c>
      <c r="H742" s="168" t="s">
        <v>1</v>
      </c>
      <c r="I742" s="170"/>
      <c r="L742" s="167"/>
      <c r="M742" s="171"/>
      <c r="T742" s="172"/>
      <c r="AT742" s="168" t="s">
        <v>247</v>
      </c>
      <c r="AU742" s="168" t="s">
        <v>83</v>
      </c>
      <c r="AV742" s="14" t="s">
        <v>81</v>
      </c>
      <c r="AW742" s="14" t="s">
        <v>30</v>
      </c>
      <c r="AX742" s="14" t="s">
        <v>73</v>
      </c>
      <c r="AY742" s="168" t="s">
        <v>236</v>
      </c>
    </row>
    <row r="743" spans="2:65" s="12" customFormat="1" ht="11.25">
      <c r="B743" s="151"/>
      <c r="D743" s="147" t="s">
        <v>247</v>
      </c>
      <c r="E743" s="152" t="s">
        <v>1</v>
      </c>
      <c r="F743" s="153" t="s">
        <v>81</v>
      </c>
      <c r="H743" s="154">
        <v>1</v>
      </c>
      <c r="I743" s="155"/>
      <c r="L743" s="151"/>
      <c r="M743" s="156"/>
      <c r="T743" s="157"/>
      <c r="AT743" s="152" t="s">
        <v>247</v>
      </c>
      <c r="AU743" s="152" t="s">
        <v>83</v>
      </c>
      <c r="AV743" s="12" t="s">
        <v>83</v>
      </c>
      <c r="AW743" s="12" t="s">
        <v>30</v>
      </c>
      <c r="AX743" s="12" t="s">
        <v>73</v>
      </c>
      <c r="AY743" s="152" t="s">
        <v>236</v>
      </c>
    </row>
    <row r="744" spans="2:65" s="15" customFormat="1" ht="11.25">
      <c r="B744" s="173"/>
      <c r="D744" s="147" t="s">
        <v>247</v>
      </c>
      <c r="E744" s="174" t="s">
        <v>1</v>
      </c>
      <c r="F744" s="175" t="s">
        <v>344</v>
      </c>
      <c r="H744" s="176">
        <v>3</v>
      </c>
      <c r="I744" s="177"/>
      <c r="L744" s="173"/>
      <c r="M744" s="178"/>
      <c r="T744" s="179"/>
      <c r="AT744" s="174" t="s">
        <v>247</v>
      </c>
      <c r="AU744" s="174" t="s">
        <v>83</v>
      </c>
      <c r="AV744" s="15" t="s">
        <v>258</v>
      </c>
      <c r="AW744" s="15" t="s">
        <v>30</v>
      </c>
      <c r="AX744" s="15" t="s">
        <v>81</v>
      </c>
      <c r="AY744" s="174" t="s">
        <v>236</v>
      </c>
    </row>
    <row r="745" spans="2:65" s="1" customFormat="1" ht="49.15" customHeight="1">
      <c r="B745" s="133"/>
      <c r="C745" s="134" t="s">
        <v>2343</v>
      </c>
      <c r="D745" s="134" t="s">
        <v>239</v>
      </c>
      <c r="E745" s="135" t="s">
        <v>2247</v>
      </c>
      <c r="F745" s="136" t="s">
        <v>2248</v>
      </c>
      <c r="G745" s="137" t="s">
        <v>340</v>
      </c>
      <c r="H745" s="138">
        <v>11</v>
      </c>
      <c r="I745" s="139"/>
      <c r="J745" s="140">
        <f>ROUND(I745*H745,2)</f>
        <v>0</v>
      </c>
      <c r="K745" s="136" t="s">
        <v>243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0</v>
      </c>
      <c r="T745" s="144">
        <f>S745*H745</f>
        <v>0</v>
      </c>
      <c r="AR745" s="145" t="s">
        <v>341</v>
      </c>
      <c r="AT745" s="145" t="s">
        <v>239</v>
      </c>
      <c r="AU745" s="145" t="s">
        <v>83</v>
      </c>
      <c r="AY745" s="18" t="s">
        <v>236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341</v>
      </c>
      <c r="BM745" s="145" t="s">
        <v>2346</v>
      </c>
    </row>
    <row r="746" spans="2:65" s="1" customFormat="1" ht="29.25">
      <c r="B746" s="33"/>
      <c r="D746" s="147" t="s">
        <v>246</v>
      </c>
      <c r="F746" s="148" t="s">
        <v>2248</v>
      </c>
      <c r="I746" s="149"/>
      <c r="L746" s="33"/>
      <c r="M746" s="150"/>
      <c r="T746" s="57"/>
      <c r="AT746" s="18" t="s">
        <v>246</v>
      </c>
      <c r="AU746" s="18" t="s">
        <v>83</v>
      </c>
    </row>
    <row r="747" spans="2:65" s="14" customFormat="1" ht="11.25">
      <c r="B747" s="167"/>
      <c r="D747" s="147" t="s">
        <v>247</v>
      </c>
      <c r="E747" s="168" t="s">
        <v>1</v>
      </c>
      <c r="F747" s="169" t="s">
        <v>1999</v>
      </c>
      <c r="H747" s="168" t="s">
        <v>1</v>
      </c>
      <c r="I747" s="170"/>
      <c r="L747" s="167"/>
      <c r="M747" s="171"/>
      <c r="T747" s="172"/>
      <c r="AT747" s="168" t="s">
        <v>247</v>
      </c>
      <c r="AU747" s="168" t="s">
        <v>83</v>
      </c>
      <c r="AV747" s="14" t="s">
        <v>81</v>
      </c>
      <c r="AW747" s="14" t="s">
        <v>30</v>
      </c>
      <c r="AX747" s="14" t="s">
        <v>73</v>
      </c>
      <c r="AY747" s="168" t="s">
        <v>236</v>
      </c>
    </row>
    <row r="748" spans="2:65" s="14" customFormat="1" ht="11.25">
      <c r="B748" s="167"/>
      <c r="D748" s="147" t="s">
        <v>247</v>
      </c>
      <c r="E748" s="168" t="s">
        <v>1</v>
      </c>
      <c r="F748" s="169" t="s">
        <v>2250</v>
      </c>
      <c r="H748" s="168" t="s">
        <v>1</v>
      </c>
      <c r="I748" s="170"/>
      <c r="L748" s="167"/>
      <c r="M748" s="171"/>
      <c r="T748" s="172"/>
      <c r="AT748" s="168" t="s">
        <v>247</v>
      </c>
      <c r="AU748" s="168" t="s">
        <v>83</v>
      </c>
      <c r="AV748" s="14" t="s">
        <v>81</v>
      </c>
      <c r="AW748" s="14" t="s">
        <v>30</v>
      </c>
      <c r="AX748" s="14" t="s">
        <v>73</v>
      </c>
      <c r="AY748" s="168" t="s">
        <v>236</v>
      </c>
    </row>
    <row r="749" spans="2:65" s="12" customFormat="1" ht="11.25">
      <c r="B749" s="151"/>
      <c r="D749" s="147" t="s">
        <v>247</v>
      </c>
      <c r="E749" s="152" t="s">
        <v>1</v>
      </c>
      <c r="F749" s="153" t="s">
        <v>269</v>
      </c>
      <c r="H749" s="154">
        <v>7</v>
      </c>
      <c r="I749" s="155"/>
      <c r="L749" s="151"/>
      <c r="M749" s="156"/>
      <c r="T749" s="157"/>
      <c r="AT749" s="152" t="s">
        <v>247</v>
      </c>
      <c r="AU749" s="152" t="s">
        <v>83</v>
      </c>
      <c r="AV749" s="12" t="s">
        <v>83</v>
      </c>
      <c r="AW749" s="12" t="s">
        <v>30</v>
      </c>
      <c r="AX749" s="12" t="s">
        <v>73</v>
      </c>
      <c r="AY749" s="152" t="s">
        <v>236</v>
      </c>
    </row>
    <row r="750" spans="2:65" s="14" customFormat="1" ht="22.5">
      <c r="B750" s="167"/>
      <c r="D750" s="147" t="s">
        <v>247</v>
      </c>
      <c r="E750" s="168" t="s">
        <v>1</v>
      </c>
      <c r="F750" s="169" t="s">
        <v>2252</v>
      </c>
      <c r="H750" s="168" t="s">
        <v>1</v>
      </c>
      <c r="I750" s="170"/>
      <c r="L750" s="167"/>
      <c r="M750" s="171"/>
      <c r="T750" s="172"/>
      <c r="AT750" s="168" t="s">
        <v>247</v>
      </c>
      <c r="AU750" s="168" t="s">
        <v>83</v>
      </c>
      <c r="AV750" s="14" t="s">
        <v>81</v>
      </c>
      <c r="AW750" s="14" t="s">
        <v>30</v>
      </c>
      <c r="AX750" s="14" t="s">
        <v>73</v>
      </c>
      <c r="AY750" s="168" t="s">
        <v>236</v>
      </c>
    </row>
    <row r="751" spans="2:65" s="12" customFormat="1" ht="11.25">
      <c r="B751" s="151"/>
      <c r="D751" s="147" t="s">
        <v>247</v>
      </c>
      <c r="E751" s="152" t="s">
        <v>1</v>
      </c>
      <c r="F751" s="153" t="s">
        <v>258</v>
      </c>
      <c r="H751" s="154">
        <v>4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 ht="11.25">
      <c r="B752" s="173"/>
      <c r="D752" s="147" t="s">
        <v>247</v>
      </c>
      <c r="E752" s="174" t="s">
        <v>1</v>
      </c>
      <c r="F752" s="175" t="s">
        <v>344</v>
      </c>
      <c r="H752" s="176">
        <v>11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24.2" customHeight="1">
      <c r="B753" s="133"/>
      <c r="C753" s="180" t="s">
        <v>2170</v>
      </c>
      <c r="D753" s="180" t="s">
        <v>333</v>
      </c>
      <c r="E753" s="181" t="s">
        <v>2253</v>
      </c>
      <c r="F753" s="182" t="s">
        <v>2254</v>
      </c>
      <c r="G753" s="183" t="s">
        <v>528</v>
      </c>
      <c r="H753" s="184">
        <v>1.1000000000000001</v>
      </c>
      <c r="I753" s="185"/>
      <c r="J753" s="186">
        <f>ROUND(I753*H753,2)</f>
        <v>0</v>
      </c>
      <c r="K753" s="182" t="s">
        <v>243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348</v>
      </c>
      <c r="AT753" s="145" t="s">
        <v>333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341</v>
      </c>
      <c r="BM753" s="145" t="s">
        <v>2350</v>
      </c>
    </row>
    <row r="754" spans="2:65" s="1" customFormat="1" ht="11.25">
      <c r="B754" s="33"/>
      <c r="D754" s="147" t="s">
        <v>246</v>
      </c>
      <c r="F754" s="148" t="s">
        <v>2254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 ht="11.25">
      <c r="B755" s="167"/>
      <c r="D755" s="147" t="s">
        <v>247</v>
      </c>
      <c r="E755" s="168" t="s">
        <v>1</v>
      </c>
      <c r="F755" s="169" t="s">
        <v>1999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4" customFormat="1" ht="11.25">
      <c r="B756" s="167"/>
      <c r="D756" s="147" t="s">
        <v>247</v>
      </c>
      <c r="E756" s="168" t="s">
        <v>1</v>
      </c>
      <c r="F756" s="169" t="s">
        <v>2250</v>
      </c>
      <c r="H756" s="168" t="s">
        <v>1</v>
      </c>
      <c r="I756" s="170"/>
      <c r="L756" s="167"/>
      <c r="M756" s="171"/>
      <c r="T756" s="172"/>
      <c r="AT756" s="168" t="s">
        <v>247</v>
      </c>
      <c r="AU756" s="168" t="s">
        <v>83</v>
      </c>
      <c r="AV756" s="14" t="s">
        <v>81</v>
      </c>
      <c r="AW756" s="14" t="s">
        <v>30</v>
      </c>
      <c r="AX756" s="14" t="s">
        <v>73</v>
      </c>
      <c r="AY756" s="168" t="s">
        <v>236</v>
      </c>
    </row>
    <row r="757" spans="2:65" s="12" customFormat="1" ht="11.25">
      <c r="B757" s="151"/>
      <c r="D757" s="147" t="s">
        <v>247</v>
      </c>
      <c r="E757" s="152" t="s">
        <v>1</v>
      </c>
      <c r="F757" s="153" t="s">
        <v>2801</v>
      </c>
      <c r="H757" s="154">
        <v>0.7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4" customFormat="1" ht="22.5">
      <c r="B758" s="167"/>
      <c r="D758" s="147" t="s">
        <v>247</v>
      </c>
      <c r="E758" s="168" t="s">
        <v>1</v>
      </c>
      <c r="F758" s="169" t="s">
        <v>2252</v>
      </c>
      <c r="H758" s="168" t="s">
        <v>1</v>
      </c>
      <c r="I758" s="170"/>
      <c r="L758" s="167"/>
      <c r="M758" s="171"/>
      <c r="T758" s="172"/>
      <c r="AT758" s="168" t="s">
        <v>247</v>
      </c>
      <c r="AU758" s="168" t="s">
        <v>83</v>
      </c>
      <c r="AV758" s="14" t="s">
        <v>81</v>
      </c>
      <c r="AW758" s="14" t="s">
        <v>30</v>
      </c>
      <c r="AX758" s="14" t="s">
        <v>73</v>
      </c>
      <c r="AY758" s="168" t="s">
        <v>236</v>
      </c>
    </row>
    <row r="759" spans="2:65" s="12" customFormat="1" ht="11.25">
      <c r="B759" s="151"/>
      <c r="D759" s="147" t="s">
        <v>247</v>
      </c>
      <c r="E759" s="152" t="s">
        <v>1</v>
      </c>
      <c r="F759" s="153" t="s">
        <v>2257</v>
      </c>
      <c r="H759" s="154">
        <v>0.4</v>
      </c>
      <c r="I759" s="155"/>
      <c r="L759" s="151"/>
      <c r="M759" s="156"/>
      <c r="T759" s="157"/>
      <c r="AT759" s="152" t="s">
        <v>247</v>
      </c>
      <c r="AU759" s="152" t="s">
        <v>83</v>
      </c>
      <c r="AV759" s="12" t="s">
        <v>83</v>
      </c>
      <c r="AW759" s="12" t="s">
        <v>30</v>
      </c>
      <c r="AX759" s="12" t="s">
        <v>73</v>
      </c>
      <c r="AY759" s="152" t="s">
        <v>236</v>
      </c>
    </row>
    <row r="760" spans="2:65" s="15" customFormat="1" ht="11.25">
      <c r="B760" s="173"/>
      <c r="D760" s="147" t="s">
        <v>247</v>
      </c>
      <c r="E760" s="174" t="s">
        <v>1</v>
      </c>
      <c r="F760" s="175" t="s">
        <v>344</v>
      </c>
      <c r="H760" s="176">
        <v>1.1000000000000001</v>
      </c>
      <c r="I760" s="177"/>
      <c r="L760" s="173"/>
      <c r="M760" s="178"/>
      <c r="T760" s="179"/>
      <c r="AT760" s="174" t="s">
        <v>247</v>
      </c>
      <c r="AU760" s="174" t="s">
        <v>83</v>
      </c>
      <c r="AV760" s="15" t="s">
        <v>258</v>
      </c>
      <c r="AW760" s="15" t="s">
        <v>30</v>
      </c>
      <c r="AX760" s="15" t="s">
        <v>81</v>
      </c>
      <c r="AY760" s="174" t="s">
        <v>236</v>
      </c>
    </row>
    <row r="761" spans="2:65" s="1" customFormat="1" ht="33" customHeight="1">
      <c r="B761" s="133"/>
      <c r="C761" s="134" t="s">
        <v>2351</v>
      </c>
      <c r="D761" s="134" t="s">
        <v>239</v>
      </c>
      <c r="E761" s="135" t="s">
        <v>2802</v>
      </c>
      <c r="F761" s="136" t="s">
        <v>2803</v>
      </c>
      <c r="G761" s="137" t="s">
        <v>340</v>
      </c>
      <c r="H761" s="138">
        <v>1</v>
      </c>
      <c r="I761" s="139"/>
      <c r="J761" s="140">
        <f>ROUND(I761*H761,2)</f>
        <v>0</v>
      </c>
      <c r="K761" s="136" t="s">
        <v>243</v>
      </c>
      <c r="L761" s="33"/>
      <c r="M761" s="141" t="s">
        <v>1</v>
      </c>
      <c r="N761" s="142" t="s">
        <v>38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341</v>
      </c>
      <c r="AT761" s="145" t="s">
        <v>239</v>
      </c>
      <c r="AU761" s="145" t="s">
        <v>83</v>
      </c>
      <c r="AY761" s="18" t="s">
        <v>236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8" t="s">
        <v>81</v>
      </c>
      <c r="BK761" s="146">
        <f>ROUND(I761*H761,2)</f>
        <v>0</v>
      </c>
      <c r="BL761" s="18" t="s">
        <v>341</v>
      </c>
      <c r="BM761" s="145" t="s">
        <v>2355</v>
      </c>
    </row>
    <row r="762" spans="2:65" s="1" customFormat="1" ht="19.5">
      <c r="B762" s="33"/>
      <c r="D762" s="147" t="s">
        <v>246</v>
      </c>
      <c r="F762" s="148" t="s">
        <v>2803</v>
      </c>
      <c r="I762" s="149"/>
      <c r="L762" s="33"/>
      <c r="M762" s="150"/>
      <c r="T762" s="57"/>
      <c r="AT762" s="18" t="s">
        <v>246</v>
      </c>
      <c r="AU762" s="18" t="s">
        <v>83</v>
      </c>
    </row>
    <row r="763" spans="2:65" s="14" customFormat="1" ht="11.25">
      <c r="B763" s="167"/>
      <c r="D763" s="147" t="s">
        <v>247</v>
      </c>
      <c r="E763" s="168" t="s">
        <v>1</v>
      </c>
      <c r="F763" s="169" t="s">
        <v>2039</v>
      </c>
      <c r="H763" s="168" t="s">
        <v>1</v>
      </c>
      <c r="I763" s="170"/>
      <c r="L763" s="167"/>
      <c r="M763" s="171"/>
      <c r="T763" s="172"/>
      <c r="AT763" s="168" t="s">
        <v>247</v>
      </c>
      <c r="AU763" s="168" t="s">
        <v>83</v>
      </c>
      <c r="AV763" s="14" t="s">
        <v>81</v>
      </c>
      <c r="AW763" s="14" t="s">
        <v>30</v>
      </c>
      <c r="AX763" s="14" t="s">
        <v>73</v>
      </c>
      <c r="AY763" s="168" t="s">
        <v>236</v>
      </c>
    </row>
    <row r="764" spans="2:65" s="14" customFormat="1" ht="11.25">
      <c r="B764" s="167"/>
      <c r="D764" s="147" t="s">
        <v>247</v>
      </c>
      <c r="E764" s="168" t="s">
        <v>1</v>
      </c>
      <c r="F764" s="169" t="s">
        <v>1983</v>
      </c>
      <c r="H764" s="168" t="s">
        <v>1</v>
      </c>
      <c r="I764" s="170"/>
      <c r="L764" s="167"/>
      <c r="M764" s="171"/>
      <c r="T764" s="172"/>
      <c r="AT764" s="168" t="s">
        <v>247</v>
      </c>
      <c r="AU764" s="168" t="s">
        <v>83</v>
      </c>
      <c r="AV764" s="14" t="s">
        <v>81</v>
      </c>
      <c r="AW764" s="14" t="s">
        <v>30</v>
      </c>
      <c r="AX764" s="14" t="s">
        <v>73</v>
      </c>
      <c r="AY764" s="168" t="s">
        <v>236</v>
      </c>
    </row>
    <row r="765" spans="2:65" s="14" customFormat="1" ht="11.25">
      <c r="B765" s="167"/>
      <c r="D765" s="147" t="s">
        <v>247</v>
      </c>
      <c r="E765" s="168" t="s">
        <v>1</v>
      </c>
      <c r="F765" s="169" t="s">
        <v>2804</v>
      </c>
      <c r="H765" s="168" t="s">
        <v>1</v>
      </c>
      <c r="I765" s="170"/>
      <c r="L765" s="167"/>
      <c r="M765" s="171"/>
      <c r="T765" s="172"/>
      <c r="AT765" s="168" t="s">
        <v>247</v>
      </c>
      <c r="AU765" s="168" t="s">
        <v>83</v>
      </c>
      <c r="AV765" s="14" t="s">
        <v>81</v>
      </c>
      <c r="AW765" s="14" t="s">
        <v>30</v>
      </c>
      <c r="AX765" s="14" t="s">
        <v>73</v>
      </c>
      <c r="AY765" s="168" t="s">
        <v>236</v>
      </c>
    </row>
    <row r="766" spans="2:65" s="12" customFormat="1" ht="11.25">
      <c r="B766" s="151"/>
      <c r="D766" s="147" t="s">
        <v>247</v>
      </c>
      <c r="E766" s="152" t="s">
        <v>1</v>
      </c>
      <c r="F766" s="153" t="s">
        <v>81</v>
      </c>
      <c r="H766" s="154">
        <v>1</v>
      </c>
      <c r="I766" s="155"/>
      <c r="L766" s="151"/>
      <c r="M766" s="156"/>
      <c r="T766" s="157"/>
      <c r="AT766" s="152" t="s">
        <v>247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236</v>
      </c>
    </row>
    <row r="767" spans="2:65" s="15" customFormat="1" ht="11.25">
      <c r="B767" s="173"/>
      <c r="D767" s="147" t="s">
        <v>247</v>
      </c>
      <c r="E767" s="174" t="s">
        <v>1</v>
      </c>
      <c r="F767" s="175" t="s">
        <v>344</v>
      </c>
      <c r="H767" s="176">
        <v>1</v>
      </c>
      <c r="I767" s="177"/>
      <c r="L767" s="173"/>
      <c r="M767" s="178"/>
      <c r="T767" s="179"/>
      <c r="AT767" s="174" t="s">
        <v>247</v>
      </c>
      <c r="AU767" s="174" t="s">
        <v>83</v>
      </c>
      <c r="AV767" s="15" t="s">
        <v>258</v>
      </c>
      <c r="AW767" s="15" t="s">
        <v>30</v>
      </c>
      <c r="AX767" s="15" t="s">
        <v>81</v>
      </c>
      <c r="AY767" s="174" t="s">
        <v>236</v>
      </c>
    </row>
    <row r="768" spans="2:65" s="1" customFormat="1" ht="16.5" customHeight="1">
      <c r="B768" s="133"/>
      <c r="C768" s="180" t="s">
        <v>2171</v>
      </c>
      <c r="D768" s="180" t="s">
        <v>333</v>
      </c>
      <c r="E768" s="181" t="s">
        <v>2805</v>
      </c>
      <c r="F768" s="182" t="s">
        <v>2806</v>
      </c>
      <c r="G768" s="183" t="s">
        <v>340</v>
      </c>
      <c r="H768" s="184">
        <v>1</v>
      </c>
      <c r="I768" s="185"/>
      <c r="J768" s="186">
        <f>ROUND(I768*H768,2)</f>
        <v>0</v>
      </c>
      <c r="K768" s="182" t="s">
        <v>1994</v>
      </c>
      <c r="L768" s="187"/>
      <c r="M768" s="188" t="s">
        <v>1</v>
      </c>
      <c r="N768" s="189" t="s">
        <v>38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348</v>
      </c>
      <c r="AT768" s="145" t="s">
        <v>333</v>
      </c>
      <c r="AU768" s="145" t="s">
        <v>83</v>
      </c>
      <c r="AY768" s="18" t="s">
        <v>236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81</v>
      </c>
      <c r="BK768" s="146">
        <f>ROUND(I768*H768,2)</f>
        <v>0</v>
      </c>
      <c r="BL768" s="18" t="s">
        <v>341</v>
      </c>
      <c r="BM768" s="145" t="s">
        <v>2358</v>
      </c>
    </row>
    <row r="769" spans="2:65" s="1" customFormat="1" ht="11.25">
      <c r="B769" s="33"/>
      <c r="D769" s="147" t="s">
        <v>246</v>
      </c>
      <c r="F769" s="148" t="s">
        <v>2806</v>
      </c>
      <c r="I769" s="149"/>
      <c r="L769" s="33"/>
      <c r="M769" s="150"/>
      <c r="T769" s="57"/>
      <c r="AT769" s="18" t="s">
        <v>246</v>
      </c>
      <c r="AU769" s="18" t="s">
        <v>83</v>
      </c>
    </row>
    <row r="770" spans="2:65" s="14" customFormat="1" ht="11.25">
      <c r="B770" s="167"/>
      <c r="D770" s="147" t="s">
        <v>247</v>
      </c>
      <c r="E770" s="168" t="s">
        <v>1</v>
      </c>
      <c r="F770" s="169" t="s">
        <v>2039</v>
      </c>
      <c r="H770" s="168" t="s">
        <v>1</v>
      </c>
      <c r="I770" s="170"/>
      <c r="L770" s="167"/>
      <c r="M770" s="171"/>
      <c r="T770" s="172"/>
      <c r="AT770" s="168" t="s">
        <v>247</v>
      </c>
      <c r="AU770" s="168" t="s">
        <v>83</v>
      </c>
      <c r="AV770" s="14" t="s">
        <v>81</v>
      </c>
      <c r="AW770" s="14" t="s">
        <v>30</v>
      </c>
      <c r="AX770" s="14" t="s">
        <v>73</v>
      </c>
      <c r="AY770" s="168" t="s">
        <v>236</v>
      </c>
    </row>
    <row r="771" spans="2:65" s="14" customFormat="1" ht="11.25">
      <c r="B771" s="167"/>
      <c r="D771" s="147" t="s">
        <v>247</v>
      </c>
      <c r="E771" s="168" t="s">
        <v>1</v>
      </c>
      <c r="F771" s="169" t="s">
        <v>1983</v>
      </c>
      <c r="H771" s="168" t="s">
        <v>1</v>
      </c>
      <c r="I771" s="170"/>
      <c r="L771" s="167"/>
      <c r="M771" s="171"/>
      <c r="T771" s="172"/>
      <c r="AT771" s="168" t="s">
        <v>247</v>
      </c>
      <c r="AU771" s="168" t="s">
        <v>83</v>
      </c>
      <c r="AV771" s="14" t="s">
        <v>81</v>
      </c>
      <c r="AW771" s="14" t="s">
        <v>30</v>
      </c>
      <c r="AX771" s="14" t="s">
        <v>73</v>
      </c>
      <c r="AY771" s="168" t="s">
        <v>236</v>
      </c>
    </row>
    <row r="772" spans="2:65" s="14" customFormat="1" ht="22.5">
      <c r="B772" s="167"/>
      <c r="D772" s="147" t="s">
        <v>247</v>
      </c>
      <c r="E772" s="168" t="s">
        <v>1</v>
      </c>
      <c r="F772" s="169" t="s">
        <v>2807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 ht="11.25">
      <c r="B773" s="151"/>
      <c r="D773" s="147" t="s">
        <v>247</v>
      </c>
      <c r="E773" s="152" t="s">
        <v>1</v>
      </c>
      <c r="F773" s="153" t="s">
        <v>81</v>
      </c>
      <c r="H773" s="154">
        <v>1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5" customFormat="1" ht="11.25">
      <c r="B774" s="173"/>
      <c r="D774" s="147" t="s">
        <v>247</v>
      </c>
      <c r="E774" s="174" t="s">
        <v>1</v>
      </c>
      <c r="F774" s="175" t="s">
        <v>344</v>
      </c>
      <c r="H774" s="176">
        <v>1</v>
      </c>
      <c r="I774" s="177"/>
      <c r="L774" s="173"/>
      <c r="M774" s="178"/>
      <c r="T774" s="179"/>
      <c r="AT774" s="174" t="s">
        <v>247</v>
      </c>
      <c r="AU774" s="174" t="s">
        <v>83</v>
      </c>
      <c r="AV774" s="15" t="s">
        <v>258</v>
      </c>
      <c r="AW774" s="15" t="s">
        <v>30</v>
      </c>
      <c r="AX774" s="15" t="s">
        <v>81</v>
      </c>
      <c r="AY774" s="174" t="s">
        <v>236</v>
      </c>
    </row>
    <row r="775" spans="2:65" s="1" customFormat="1" ht="37.9" customHeight="1">
      <c r="B775" s="133"/>
      <c r="C775" s="134" t="s">
        <v>2359</v>
      </c>
      <c r="D775" s="134" t="s">
        <v>239</v>
      </c>
      <c r="E775" s="135" t="s">
        <v>2808</v>
      </c>
      <c r="F775" s="136" t="s">
        <v>2809</v>
      </c>
      <c r="G775" s="137" t="s">
        <v>340</v>
      </c>
      <c r="H775" s="138">
        <v>2</v>
      </c>
      <c r="I775" s="139"/>
      <c r="J775" s="140">
        <f>ROUND(I775*H775,2)</f>
        <v>0</v>
      </c>
      <c r="K775" s="136" t="s">
        <v>243</v>
      </c>
      <c r="L775" s="33"/>
      <c r="M775" s="141" t="s">
        <v>1</v>
      </c>
      <c r="N775" s="142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341</v>
      </c>
      <c r="AT775" s="145" t="s">
        <v>239</v>
      </c>
      <c r="AU775" s="145" t="s">
        <v>83</v>
      </c>
      <c r="AY775" s="18" t="s">
        <v>236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341</v>
      </c>
      <c r="BM775" s="145" t="s">
        <v>2362</v>
      </c>
    </row>
    <row r="776" spans="2:65" s="1" customFormat="1" ht="19.5">
      <c r="B776" s="33"/>
      <c r="D776" s="147" t="s">
        <v>246</v>
      </c>
      <c r="F776" s="148" t="s">
        <v>2809</v>
      </c>
      <c r="I776" s="149"/>
      <c r="L776" s="33"/>
      <c r="M776" s="150"/>
      <c r="T776" s="57"/>
      <c r="AT776" s="18" t="s">
        <v>246</v>
      </c>
      <c r="AU776" s="18" t="s">
        <v>83</v>
      </c>
    </row>
    <row r="777" spans="2:65" s="14" customFormat="1" ht="11.25">
      <c r="B777" s="167"/>
      <c r="D777" s="147" t="s">
        <v>247</v>
      </c>
      <c r="E777" s="168" t="s">
        <v>1</v>
      </c>
      <c r="F777" s="169" t="s">
        <v>1983</v>
      </c>
      <c r="H777" s="168" t="s">
        <v>1</v>
      </c>
      <c r="I777" s="170"/>
      <c r="L777" s="167"/>
      <c r="M777" s="171"/>
      <c r="T777" s="172"/>
      <c r="AT777" s="168" t="s">
        <v>247</v>
      </c>
      <c r="AU777" s="168" t="s">
        <v>83</v>
      </c>
      <c r="AV777" s="14" t="s">
        <v>81</v>
      </c>
      <c r="AW777" s="14" t="s">
        <v>30</v>
      </c>
      <c r="AX777" s="14" t="s">
        <v>73</v>
      </c>
      <c r="AY777" s="168" t="s">
        <v>236</v>
      </c>
    </row>
    <row r="778" spans="2:65" s="14" customFormat="1" ht="22.5">
      <c r="B778" s="167"/>
      <c r="D778" s="147" t="s">
        <v>247</v>
      </c>
      <c r="E778" s="168" t="s">
        <v>1</v>
      </c>
      <c r="F778" s="169" t="s">
        <v>2810</v>
      </c>
      <c r="H778" s="168" t="s">
        <v>1</v>
      </c>
      <c r="I778" s="170"/>
      <c r="L778" s="167"/>
      <c r="M778" s="171"/>
      <c r="T778" s="172"/>
      <c r="AT778" s="168" t="s">
        <v>247</v>
      </c>
      <c r="AU778" s="168" t="s">
        <v>83</v>
      </c>
      <c r="AV778" s="14" t="s">
        <v>81</v>
      </c>
      <c r="AW778" s="14" t="s">
        <v>30</v>
      </c>
      <c r="AX778" s="14" t="s">
        <v>73</v>
      </c>
      <c r="AY778" s="168" t="s">
        <v>236</v>
      </c>
    </row>
    <row r="779" spans="2:65" s="12" customFormat="1" ht="11.25">
      <c r="B779" s="151"/>
      <c r="D779" s="147" t="s">
        <v>247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 ht="11.25">
      <c r="B780" s="173"/>
      <c r="D780" s="147" t="s">
        <v>247</v>
      </c>
      <c r="E780" s="174" t="s">
        <v>1</v>
      </c>
      <c r="F780" s="175" t="s">
        <v>344</v>
      </c>
      <c r="H780" s="176">
        <v>2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37.9" customHeight="1">
      <c r="B781" s="133"/>
      <c r="C781" s="134" t="s">
        <v>2174</v>
      </c>
      <c r="D781" s="134" t="s">
        <v>239</v>
      </c>
      <c r="E781" s="135" t="s">
        <v>2811</v>
      </c>
      <c r="F781" s="136" t="s">
        <v>2812</v>
      </c>
      <c r="G781" s="137" t="s">
        <v>340</v>
      </c>
      <c r="H781" s="138">
        <v>2</v>
      </c>
      <c r="I781" s="139"/>
      <c r="J781" s="140">
        <f>ROUND(I781*H781,2)</f>
        <v>0</v>
      </c>
      <c r="K781" s="136" t="s">
        <v>243</v>
      </c>
      <c r="L781" s="33"/>
      <c r="M781" s="141" t="s">
        <v>1</v>
      </c>
      <c r="N781" s="142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341</v>
      </c>
      <c r="AT781" s="145" t="s">
        <v>239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341</v>
      </c>
      <c r="BM781" s="145" t="s">
        <v>2369</v>
      </c>
    </row>
    <row r="782" spans="2:65" s="1" customFormat="1" ht="19.5">
      <c r="B782" s="33"/>
      <c r="D782" s="147" t="s">
        <v>246</v>
      </c>
      <c r="F782" s="148" t="s">
        <v>2812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4" customFormat="1" ht="11.25">
      <c r="B783" s="167"/>
      <c r="D783" s="147" t="s">
        <v>247</v>
      </c>
      <c r="E783" s="168" t="s">
        <v>1</v>
      </c>
      <c r="F783" s="169" t="s">
        <v>1983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4" customFormat="1" ht="22.5">
      <c r="B784" s="167"/>
      <c r="D784" s="147" t="s">
        <v>247</v>
      </c>
      <c r="E784" s="168" t="s">
        <v>1</v>
      </c>
      <c r="F784" s="169" t="s">
        <v>2813</v>
      </c>
      <c r="H784" s="168" t="s">
        <v>1</v>
      </c>
      <c r="I784" s="170"/>
      <c r="L784" s="167"/>
      <c r="M784" s="171"/>
      <c r="T784" s="172"/>
      <c r="AT784" s="168" t="s">
        <v>247</v>
      </c>
      <c r="AU784" s="168" t="s">
        <v>83</v>
      </c>
      <c r="AV784" s="14" t="s">
        <v>81</v>
      </c>
      <c r="AW784" s="14" t="s">
        <v>30</v>
      </c>
      <c r="AX784" s="14" t="s">
        <v>73</v>
      </c>
      <c r="AY784" s="168" t="s">
        <v>236</v>
      </c>
    </row>
    <row r="785" spans="2:65" s="12" customFormat="1" ht="11.25">
      <c r="B785" s="151"/>
      <c r="D785" s="147" t="s">
        <v>247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 ht="11.25">
      <c r="B786" s="173"/>
      <c r="D786" s="147" t="s">
        <v>247</v>
      </c>
      <c r="E786" s="174" t="s">
        <v>1</v>
      </c>
      <c r="F786" s="175" t="s">
        <v>344</v>
      </c>
      <c r="H786" s="176">
        <v>2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16.5" customHeight="1">
      <c r="B787" s="133"/>
      <c r="C787" s="134" t="s">
        <v>2373</v>
      </c>
      <c r="D787" s="134" t="s">
        <v>239</v>
      </c>
      <c r="E787" s="135" t="s">
        <v>2814</v>
      </c>
      <c r="F787" s="136" t="s">
        <v>2815</v>
      </c>
      <c r="G787" s="137" t="s">
        <v>340</v>
      </c>
      <c r="H787" s="138">
        <v>3</v>
      </c>
      <c r="I787" s="139"/>
      <c r="J787" s="140">
        <f>ROUND(I787*H787,2)</f>
        <v>0</v>
      </c>
      <c r="K787" s="136" t="s">
        <v>243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341</v>
      </c>
      <c r="AT787" s="145" t="s">
        <v>239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341</v>
      </c>
      <c r="BM787" s="145" t="s">
        <v>2376</v>
      </c>
    </row>
    <row r="788" spans="2:65" s="1" customFormat="1" ht="11.25">
      <c r="B788" s="33"/>
      <c r="D788" s="147" t="s">
        <v>246</v>
      </c>
      <c r="F788" s="148" t="s">
        <v>2815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4" customFormat="1" ht="11.25">
      <c r="B789" s="167"/>
      <c r="D789" s="147" t="s">
        <v>247</v>
      </c>
      <c r="E789" s="168" t="s">
        <v>1</v>
      </c>
      <c r="F789" s="169" t="s">
        <v>1983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4" customFormat="1" ht="22.5">
      <c r="B790" s="167"/>
      <c r="D790" s="147" t="s">
        <v>247</v>
      </c>
      <c r="E790" s="168" t="s">
        <v>1</v>
      </c>
      <c r="F790" s="169" t="s">
        <v>2816</v>
      </c>
      <c r="H790" s="168" t="s">
        <v>1</v>
      </c>
      <c r="I790" s="170"/>
      <c r="L790" s="167"/>
      <c r="M790" s="171"/>
      <c r="T790" s="172"/>
      <c r="AT790" s="168" t="s">
        <v>247</v>
      </c>
      <c r="AU790" s="168" t="s">
        <v>83</v>
      </c>
      <c r="AV790" s="14" t="s">
        <v>81</v>
      </c>
      <c r="AW790" s="14" t="s">
        <v>30</v>
      </c>
      <c r="AX790" s="14" t="s">
        <v>73</v>
      </c>
      <c r="AY790" s="168" t="s">
        <v>236</v>
      </c>
    </row>
    <row r="791" spans="2:65" s="12" customFormat="1" ht="11.25">
      <c r="B791" s="151"/>
      <c r="D791" s="147" t="s">
        <v>247</v>
      </c>
      <c r="E791" s="152" t="s">
        <v>1</v>
      </c>
      <c r="F791" s="153" t="s">
        <v>253</v>
      </c>
      <c r="H791" s="154">
        <v>3</v>
      </c>
      <c r="I791" s="155"/>
      <c r="L791" s="151"/>
      <c r="M791" s="156"/>
      <c r="T791" s="157"/>
      <c r="AT791" s="152" t="s">
        <v>247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236</v>
      </c>
    </row>
    <row r="792" spans="2:65" s="15" customFormat="1" ht="11.25">
      <c r="B792" s="173"/>
      <c r="D792" s="147" t="s">
        <v>247</v>
      </c>
      <c r="E792" s="174" t="s">
        <v>1</v>
      </c>
      <c r="F792" s="175" t="s">
        <v>344</v>
      </c>
      <c r="H792" s="176">
        <v>3</v>
      </c>
      <c r="I792" s="177"/>
      <c r="L792" s="173"/>
      <c r="M792" s="178"/>
      <c r="T792" s="179"/>
      <c r="AT792" s="174" t="s">
        <v>247</v>
      </c>
      <c r="AU792" s="174" t="s">
        <v>83</v>
      </c>
      <c r="AV792" s="15" t="s">
        <v>258</v>
      </c>
      <c r="AW792" s="15" t="s">
        <v>30</v>
      </c>
      <c r="AX792" s="15" t="s">
        <v>81</v>
      </c>
      <c r="AY792" s="174" t="s">
        <v>236</v>
      </c>
    </row>
    <row r="793" spans="2:65" s="1" customFormat="1" ht="37.9" customHeight="1">
      <c r="B793" s="133"/>
      <c r="C793" s="134" t="s">
        <v>2178</v>
      </c>
      <c r="D793" s="134" t="s">
        <v>239</v>
      </c>
      <c r="E793" s="135" t="s">
        <v>2817</v>
      </c>
      <c r="F793" s="136" t="s">
        <v>2818</v>
      </c>
      <c r="G793" s="137" t="s">
        <v>528</v>
      </c>
      <c r="H793" s="138">
        <v>50</v>
      </c>
      <c r="I793" s="139"/>
      <c r="J793" s="140">
        <f>ROUND(I793*H793,2)</f>
        <v>0</v>
      </c>
      <c r="K793" s="136" t="s">
        <v>243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341</v>
      </c>
      <c r="AT793" s="145" t="s">
        <v>239</v>
      </c>
      <c r="AU793" s="145" t="s">
        <v>83</v>
      </c>
      <c r="AY793" s="18" t="s">
        <v>236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341</v>
      </c>
      <c r="BM793" s="145" t="s">
        <v>2379</v>
      </c>
    </row>
    <row r="794" spans="2:65" s="1" customFormat="1" ht="29.25">
      <c r="B794" s="33"/>
      <c r="D794" s="147" t="s">
        <v>246</v>
      </c>
      <c r="F794" s="148" t="s">
        <v>2818</v>
      </c>
      <c r="I794" s="149"/>
      <c r="L794" s="33"/>
      <c r="M794" s="150"/>
      <c r="T794" s="57"/>
      <c r="AT794" s="18" t="s">
        <v>246</v>
      </c>
      <c r="AU794" s="18" t="s">
        <v>83</v>
      </c>
    </row>
    <row r="795" spans="2:65" s="14" customFormat="1" ht="11.25">
      <c r="B795" s="167"/>
      <c r="D795" s="147" t="s">
        <v>247</v>
      </c>
      <c r="E795" s="168" t="s">
        <v>1</v>
      </c>
      <c r="F795" s="169" t="s">
        <v>1983</v>
      </c>
      <c r="H795" s="168" t="s">
        <v>1</v>
      </c>
      <c r="I795" s="170"/>
      <c r="L795" s="167"/>
      <c r="M795" s="171"/>
      <c r="T795" s="172"/>
      <c r="AT795" s="168" t="s">
        <v>247</v>
      </c>
      <c r="AU795" s="168" t="s">
        <v>83</v>
      </c>
      <c r="AV795" s="14" t="s">
        <v>81</v>
      </c>
      <c r="AW795" s="14" t="s">
        <v>30</v>
      </c>
      <c r="AX795" s="14" t="s">
        <v>73</v>
      </c>
      <c r="AY795" s="168" t="s">
        <v>236</v>
      </c>
    </row>
    <row r="796" spans="2:65" s="14" customFormat="1" ht="22.5">
      <c r="B796" s="167"/>
      <c r="D796" s="147" t="s">
        <v>247</v>
      </c>
      <c r="E796" s="168" t="s">
        <v>1</v>
      </c>
      <c r="F796" s="169" t="s">
        <v>2819</v>
      </c>
      <c r="H796" s="168" t="s">
        <v>1</v>
      </c>
      <c r="I796" s="170"/>
      <c r="L796" s="167"/>
      <c r="M796" s="171"/>
      <c r="T796" s="172"/>
      <c r="AT796" s="168" t="s">
        <v>247</v>
      </c>
      <c r="AU796" s="168" t="s">
        <v>83</v>
      </c>
      <c r="AV796" s="14" t="s">
        <v>81</v>
      </c>
      <c r="AW796" s="14" t="s">
        <v>30</v>
      </c>
      <c r="AX796" s="14" t="s">
        <v>73</v>
      </c>
      <c r="AY796" s="168" t="s">
        <v>236</v>
      </c>
    </row>
    <row r="797" spans="2:65" s="12" customFormat="1" ht="11.25">
      <c r="B797" s="151"/>
      <c r="D797" s="147" t="s">
        <v>247</v>
      </c>
      <c r="E797" s="152" t="s">
        <v>1</v>
      </c>
      <c r="F797" s="153" t="s">
        <v>772</v>
      </c>
      <c r="H797" s="154">
        <v>50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5" customFormat="1" ht="11.25">
      <c r="B798" s="173"/>
      <c r="D798" s="147" t="s">
        <v>247</v>
      </c>
      <c r="E798" s="174" t="s">
        <v>1</v>
      </c>
      <c r="F798" s="175" t="s">
        <v>344</v>
      </c>
      <c r="H798" s="176">
        <v>50</v>
      </c>
      <c r="I798" s="177"/>
      <c r="L798" s="173"/>
      <c r="M798" s="178"/>
      <c r="T798" s="179"/>
      <c r="AT798" s="174" t="s">
        <v>247</v>
      </c>
      <c r="AU798" s="174" t="s">
        <v>83</v>
      </c>
      <c r="AV798" s="15" t="s">
        <v>258</v>
      </c>
      <c r="AW798" s="15" t="s">
        <v>30</v>
      </c>
      <c r="AX798" s="15" t="s">
        <v>81</v>
      </c>
      <c r="AY798" s="174" t="s">
        <v>236</v>
      </c>
    </row>
    <row r="799" spans="2:65" s="1" customFormat="1" ht="37.9" customHeight="1">
      <c r="B799" s="133"/>
      <c r="C799" s="134" t="s">
        <v>2380</v>
      </c>
      <c r="D799" s="134" t="s">
        <v>239</v>
      </c>
      <c r="E799" s="135" t="s">
        <v>2820</v>
      </c>
      <c r="F799" s="136" t="s">
        <v>2821</v>
      </c>
      <c r="G799" s="137" t="s">
        <v>528</v>
      </c>
      <c r="H799" s="138">
        <v>140</v>
      </c>
      <c r="I799" s="139"/>
      <c r="J799" s="140">
        <f>ROUND(I799*H799,2)</f>
        <v>0</v>
      </c>
      <c r="K799" s="136" t="s">
        <v>1994</v>
      </c>
      <c r="L799" s="33"/>
      <c r="M799" s="141" t="s">
        <v>1</v>
      </c>
      <c r="N799" s="142" t="s">
        <v>38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341</v>
      </c>
      <c r="AT799" s="145" t="s">
        <v>239</v>
      </c>
      <c r="AU799" s="145" t="s">
        <v>83</v>
      </c>
      <c r="AY799" s="18" t="s">
        <v>236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81</v>
      </c>
      <c r="BK799" s="146">
        <f>ROUND(I799*H799,2)</f>
        <v>0</v>
      </c>
      <c r="BL799" s="18" t="s">
        <v>341</v>
      </c>
      <c r="BM799" s="145" t="s">
        <v>2383</v>
      </c>
    </row>
    <row r="800" spans="2:65" s="1" customFormat="1" ht="19.5">
      <c r="B800" s="33"/>
      <c r="D800" s="147" t="s">
        <v>246</v>
      </c>
      <c r="F800" s="148" t="s">
        <v>2821</v>
      </c>
      <c r="I800" s="149"/>
      <c r="L800" s="33"/>
      <c r="M800" s="150"/>
      <c r="T800" s="57"/>
      <c r="AT800" s="18" t="s">
        <v>246</v>
      </c>
      <c r="AU800" s="18" t="s">
        <v>83</v>
      </c>
    </row>
    <row r="801" spans="2:65" s="14" customFormat="1" ht="11.25">
      <c r="B801" s="167"/>
      <c r="D801" s="147" t="s">
        <v>247</v>
      </c>
      <c r="E801" s="168" t="s">
        <v>1</v>
      </c>
      <c r="F801" s="169" t="s">
        <v>1983</v>
      </c>
      <c r="H801" s="168" t="s">
        <v>1</v>
      </c>
      <c r="I801" s="170"/>
      <c r="L801" s="167"/>
      <c r="M801" s="171"/>
      <c r="T801" s="172"/>
      <c r="AT801" s="168" t="s">
        <v>247</v>
      </c>
      <c r="AU801" s="168" t="s">
        <v>83</v>
      </c>
      <c r="AV801" s="14" t="s">
        <v>81</v>
      </c>
      <c r="AW801" s="14" t="s">
        <v>30</v>
      </c>
      <c r="AX801" s="14" t="s">
        <v>73</v>
      </c>
      <c r="AY801" s="168" t="s">
        <v>236</v>
      </c>
    </row>
    <row r="802" spans="2:65" s="14" customFormat="1" ht="11.25">
      <c r="B802" s="167"/>
      <c r="D802" s="147" t="s">
        <v>247</v>
      </c>
      <c r="E802" s="168" t="s">
        <v>1</v>
      </c>
      <c r="F802" s="169" t="s">
        <v>2822</v>
      </c>
      <c r="H802" s="168" t="s">
        <v>1</v>
      </c>
      <c r="I802" s="170"/>
      <c r="L802" s="167"/>
      <c r="M802" s="171"/>
      <c r="T802" s="172"/>
      <c r="AT802" s="168" t="s">
        <v>247</v>
      </c>
      <c r="AU802" s="168" t="s">
        <v>83</v>
      </c>
      <c r="AV802" s="14" t="s">
        <v>81</v>
      </c>
      <c r="AW802" s="14" t="s">
        <v>30</v>
      </c>
      <c r="AX802" s="14" t="s">
        <v>73</v>
      </c>
      <c r="AY802" s="168" t="s">
        <v>236</v>
      </c>
    </row>
    <row r="803" spans="2:65" s="12" customFormat="1" ht="11.25">
      <c r="B803" s="151"/>
      <c r="D803" s="147" t="s">
        <v>247</v>
      </c>
      <c r="E803" s="152" t="s">
        <v>1</v>
      </c>
      <c r="F803" s="153" t="s">
        <v>2823</v>
      </c>
      <c r="H803" s="154">
        <v>140</v>
      </c>
      <c r="I803" s="155"/>
      <c r="L803" s="151"/>
      <c r="M803" s="156"/>
      <c r="T803" s="157"/>
      <c r="AT803" s="152" t="s">
        <v>247</v>
      </c>
      <c r="AU803" s="152" t="s">
        <v>83</v>
      </c>
      <c r="AV803" s="12" t="s">
        <v>83</v>
      </c>
      <c r="AW803" s="12" t="s">
        <v>30</v>
      </c>
      <c r="AX803" s="12" t="s">
        <v>73</v>
      </c>
      <c r="AY803" s="152" t="s">
        <v>236</v>
      </c>
    </row>
    <row r="804" spans="2:65" s="15" customFormat="1" ht="11.25">
      <c r="B804" s="173"/>
      <c r="D804" s="147" t="s">
        <v>247</v>
      </c>
      <c r="E804" s="174" t="s">
        <v>1</v>
      </c>
      <c r="F804" s="175" t="s">
        <v>344</v>
      </c>
      <c r="H804" s="176">
        <v>140</v>
      </c>
      <c r="I804" s="177"/>
      <c r="L804" s="173"/>
      <c r="M804" s="178"/>
      <c r="T804" s="179"/>
      <c r="AT804" s="174" t="s">
        <v>247</v>
      </c>
      <c r="AU804" s="174" t="s">
        <v>83</v>
      </c>
      <c r="AV804" s="15" t="s">
        <v>258</v>
      </c>
      <c r="AW804" s="15" t="s">
        <v>30</v>
      </c>
      <c r="AX804" s="15" t="s">
        <v>81</v>
      </c>
      <c r="AY804" s="174" t="s">
        <v>236</v>
      </c>
    </row>
    <row r="805" spans="2:65" s="1" customFormat="1" ht="24.2" customHeight="1">
      <c r="B805" s="133"/>
      <c r="C805" s="134" t="s">
        <v>2182</v>
      </c>
      <c r="D805" s="134" t="s">
        <v>239</v>
      </c>
      <c r="E805" s="135" t="s">
        <v>2824</v>
      </c>
      <c r="F805" s="136" t="s">
        <v>2825</v>
      </c>
      <c r="G805" s="137" t="s">
        <v>340</v>
      </c>
      <c r="H805" s="138">
        <v>1</v>
      </c>
      <c r="I805" s="139"/>
      <c r="J805" s="140">
        <f>ROUND(I805*H805,2)</f>
        <v>0</v>
      </c>
      <c r="K805" s="136" t="s">
        <v>243</v>
      </c>
      <c r="L805" s="33"/>
      <c r="M805" s="141" t="s">
        <v>1</v>
      </c>
      <c r="N805" s="142" t="s">
        <v>38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341</v>
      </c>
      <c r="AT805" s="145" t="s">
        <v>239</v>
      </c>
      <c r="AU805" s="145" t="s">
        <v>83</v>
      </c>
      <c r="AY805" s="18" t="s">
        <v>236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81</v>
      </c>
      <c r="BK805" s="146">
        <f>ROUND(I805*H805,2)</f>
        <v>0</v>
      </c>
      <c r="BL805" s="18" t="s">
        <v>341</v>
      </c>
      <c r="BM805" s="145" t="s">
        <v>2386</v>
      </c>
    </row>
    <row r="806" spans="2:65" s="1" customFormat="1" ht="11.25">
      <c r="B806" s="33"/>
      <c r="D806" s="147" t="s">
        <v>246</v>
      </c>
      <c r="F806" s="148" t="s">
        <v>2825</v>
      </c>
      <c r="I806" s="149"/>
      <c r="L806" s="33"/>
      <c r="M806" s="150"/>
      <c r="T806" s="57"/>
      <c r="AT806" s="18" t="s">
        <v>246</v>
      </c>
      <c r="AU806" s="18" t="s">
        <v>83</v>
      </c>
    </row>
    <row r="807" spans="2:65" s="14" customFormat="1" ht="11.25">
      <c r="B807" s="167"/>
      <c r="D807" s="147" t="s">
        <v>247</v>
      </c>
      <c r="E807" s="168" t="s">
        <v>1</v>
      </c>
      <c r="F807" s="169" t="s">
        <v>1999</v>
      </c>
      <c r="H807" s="168" t="s">
        <v>1</v>
      </c>
      <c r="I807" s="170"/>
      <c r="L807" s="167"/>
      <c r="M807" s="171"/>
      <c r="T807" s="172"/>
      <c r="AT807" s="168" t="s">
        <v>247</v>
      </c>
      <c r="AU807" s="168" t="s">
        <v>83</v>
      </c>
      <c r="AV807" s="14" t="s">
        <v>81</v>
      </c>
      <c r="AW807" s="14" t="s">
        <v>30</v>
      </c>
      <c r="AX807" s="14" t="s">
        <v>73</v>
      </c>
      <c r="AY807" s="168" t="s">
        <v>236</v>
      </c>
    </row>
    <row r="808" spans="2:65" s="14" customFormat="1" ht="11.25">
      <c r="B808" s="167"/>
      <c r="D808" s="147" t="s">
        <v>247</v>
      </c>
      <c r="E808" s="168" t="s">
        <v>1</v>
      </c>
      <c r="F808" s="169" t="s">
        <v>2826</v>
      </c>
      <c r="H808" s="168" t="s">
        <v>1</v>
      </c>
      <c r="I808" s="170"/>
      <c r="L808" s="167"/>
      <c r="M808" s="171"/>
      <c r="T808" s="172"/>
      <c r="AT808" s="168" t="s">
        <v>247</v>
      </c>
      <c r="AU808" s="168" t="s">
        <v>83</v>
      </c>
      <c r="AV808" s="14" t="s">
        <v>81</v>
      </c>
      <c r="AW808" s="14" t="s">
        <v>30</v>
      </c>
      <c r="AX808" s="14" t="s">
        <v>73</v>
      </c>
      <c r="AY808" s="168" t="s">
        <v>236</v>
      </c>
    </row>
    <row r="809" spans="2:65" s="12" customFormat="1" ht="11.25">
      <c r="B809" s="151"/>
      <c r="D809" s="147" t="s">
        <v>247</v>
      </c>
      <c r="E809" s="152" t="s">
        <v>1</v>
      </c>
      <c r="F809" s="153" t="s">
        <v>81</v>
      </c>
      <c r="H809" s="154">
        <v>1</v>
      </c>
      <c r="I809" s="155"/>
      <c r="L809" s="151"/>
      <c r="M809" s="156"/>
      <c r="T809" s="157"/>
      <c r="AT809" s="152" t="s">
        <v>247</v>
      </c>
      <c r="AU809" s="152" t="s">
        <v>83</v>
      </c>
      <c r="AV809" s="12" t="s">
        <v>83</v>
      </c>
      <c r="AW809" s="12" t="s">
        <v>30</v>
      </c>
      <c r="AX809" s="12" t="s">
        <v>73</v>
      </c>
      <c r="AY809" s="152" t="s">
        <v>236</v>
      </c>
    </row>
    <row r="810" spans="2:65" s="15" customFormat="1" ht="11.25">
      <c r="B810" s="173"/>
      <c r="D810" s="147" t="s">
        <v>247</v>
      </c>
      <c r="E810" s="174" t="s">
        <v>1</v>
      </c>
      <c r="F810" s="175" t="s">
        <v>344</v>
      </c>
      <c r="H810" s="176">
        <v>1</v>
      </c>
      <c r="I810" s="177"/>
      <c r="L810" s="173"/>
      <c r="M810" s="178"/>
      <c r="T810" s="179"/>
      <c r="AT810" s="174" t="s">
        <v>247</v>
      </c>
      <c r="AU810" s="174" t="s">
        <v>83</v>
      </c>
      <c r="AV810" s="15" t="s">
        <v>258</v>
      </c>
      <c r="AW810" s="15" t="s">
        <v>30</v>
      </c>
      <c r="AX810" s="15" t="s">
        <v>81</v>
      </c>
      <c r="AY810" s="174" t="s">
        <v>236</v>
      </c>
    </row>
    <row r="811" spans="2:65" s="1" customFormat="1" ht="16.5" customHeight="1">
      <c r="B811" s="133"/>
      <c r="C811" s="134" t="s">
        <v>2387</v>
      </c>
      <c r="D811" s="134" t="s">
        <v>239</v>
      </c>
      <c r="E811" s="135" t="s">
        <v>2827</v>
      </c>
      <c r="F811" s="136" t="s">
        <v>2828</v>
      </c>
      <c r="G811" s="137" t="s">
        <v>340</v>
      </c>
      <c r="H811" s="138">
        <v>2</v>
      </c>
      <c r="I811" s="139"/>
      <c r="J811" s="140">
        <f>ROUND(I811*H811,2)</f>
        <v>0</v>
      </c>
      <c r="K811" s="136" t="s">
        <v>243</v>
      </c>
      <c r="L811" s="33"/>
      <c r="M811" s="141" t="s">
        <v>1</v>
      </c>
      <c r="N811" s="142" t="s">
        <v>38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341</v>
      </c>
      <c r="AT811" s="145" t="s">
        <v>239</v>
      </c>
      <c r="AU811" s="145" t="s">
        <v>83</v>
      </c>
      <c r="AY811" s="18" t="s">
        <v>236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81</v>
      </c>
      <c r="BK811" s="146">
        <f>ROUND(I811*H811,2)</f>
        <v>0</v>
      </c>
      <c r="BL811" s="18" t="s">
        <v>341</v>
      </c>
      <c r="BM811" s="145" t="s">
        <v>2390</v>
      </c>
    </row>
    <row r="812" spans="2:65" s="1" customFormat="1" ht="11.25">
      <c r="B812" s="33"/>
      <c r="D812" s="147" t="s">
        <v>246</v>
      </c>
      <c r="F812" s="148" t="s">
        <v>2828</v>
      </c>
      <c r="I812" s="149"/>
      <c r="L812" s="33"/>
      <c r="M812" s="150"/>
      <c r="T812" s="57"/>
      <c r="AT812" s="18" t="s">
        <v>246</v>
      </c>
      <c r="AU812" s="18" t="s">
        <v>83</v>
      </c>
    </row>
    <row r="813" spans="2:65" s="14" customFormat="1" ht="11.25">
      <c r="B813" s="167"/>
      <c r="D813" s="147" t="s">
        <v>247</v>
      </c>
      <c r="E813" s="168" t="s">
        <v>1</v>
      </c>
      <c r="F813" s="169" t="s">
        <v>1983</v>
      </c>
      <c r="H813" s="168" t="s">
        <v>1</v>
      </c>
      <c r="I813" s="170"/>
      <c r="L813" s="167"/>
      <c r="M813" s="171"/>
      <c r="T813" s="172"/>
      <c r="AT813" s="168" t="s">
        <v>247</v>
      </c>
      <c r="AU813" s="168" t="s">
        <v>83</v>
      </c>
      <c r="AV813" s="14" t="s">
        <v>81</v>
      </c>
      <c r="AW813" s="14" t="s">
        <v>30</v>
      </c>
      <c r="AX813" s="14" t="s">
        <v>73</v>
      </c>
      <c r="AY813" s="168" t="s">
        <v>236</v>
      </c>
    </row>
    <row r="814" spans="2:65" s="14" customFormat="1" ht="11.25">
      <c r="B814" s="167"/>
      <c r="D814" s="147" t="s">
        <v>247</v>
      </c>
      <c r="E814" s="168" t="s">
        <v>1</v>
      </c>
      <c r="F814" s="169" t="s">
        <v>2829</v>
      </c>
      <c r="H814" s="168" t="s">
        <v>1</v>
      </c>
      <c r="I814" s="170"/>
      <c r="L814" s="167"/>
      <c r="M814" s="171"/>
      <c r="T814" s="172"/>
      <c r="AT814" s="168" t="s">
        <v>247</v>
      </c>
      <c r="AU814" s="168" t="s">
        <v>83</v>
      </c>
      <c r="AV814" s="14" t="s">
        <v>81</v>
      </c>
      <c r="AW814" s="14" t="s">
        <v>30</v>
      </c>
      <c r="AX814" s="14" t="s">
        <v>73</v>
      </c>
      <c r="AY814" s="168" t="s">
        <v>236</v>
      </c>
    </row>
    <row r="815" spans="2:65" s="12" customFormat="1" ht="11.25">
      <c r="B815" s="151"/>
      <c r="D815" s="147" t="s">
        <v>247</v>
      </c>
      <c r="E815" s="152" t="s">
        <v>1</v>
      </c>
      <c r="F815" s="153" t="s">
        <v>81</v>
      </c>
      <c r="H815" s="154">
        <v>1</v>
      </c>
      <c r="I815" s="155"/>
      <c r="L815" s="151"/>
      <c r="M815" s="156"/>
      <c r="T815" s="157"/>
      <c r="AT815" s="152" t="s">
        <v>247</v>
      </c>
      <c r="AU815" s="152" t="s">
        <v>83</v>
      </c>
      <c r="AV815" s="12" t="s">
        <v>83</v>
      </c>
      <c r="AW815" s="12" t="s">
        <v>30</v>
      </c>
      <c r="AX815" s="12" t="s">
        <v>73</v>
      </c>
      <c r="AY815" s="152" t="s">
        <v>236</v>
      </c>
    </row>
    <row r="816" spans="2:65" s="14" customFormat="1" ht="11.25">
      <c r="B816" s="167"/>
      <c r="D816" s="147" t="s">
        <v>247</v>
      </c>
      <c r="E816" s="168" t="s">
        <v>1</v>
      </c>
      <c r="F816" s="169" t="s">
        <v>2830</v>
      </c>
      <c r="H816" s="168" t="s">
        <v>1</v>
      </c>
      <c r="I816" s="170"/>
      <c r="L816" s="167"/>
      <c r="M816" s="171"/>
      <c r="T816" s="172"/>
      <c r="AT816" s="168" t="s">
        <v>247</v>
      </c>
      <c r="AU816" s="168" t="s">
        <v>83</v>
      </c>
      <c r="AV816" s="14" t="s">
        <v>81</v>
      </c>
      <c r="AW816" s="14" t="s">
        <v>30</v>
      </c>
      <c r="AX816" s="14" t="s">
        <v>73</v>
      </c>
      <c r="AY816" s="168" t="s">
        <v>236</v>
      </c>
    </row>
    <row r="817" spans="2:65" s="12" customFormat="1" ht="11.25">
      <c r="B817" s="151"/>
      <c r="D817" s="147" t="s">
        <v>247</v>
      </c>
      <c r="E817" s="152" t="s">
        <v>1</v>
      </c>
      <c r="F817" s="153" t="s">
        <v>81</v>
      </c>
      <c r="H817" s="154">
        <v>1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5" customFormat="1" ht="11.25">
      <c r="B818" s="173"/>
      <c r="D818" s="147" t="s">
        <v>247</v>
      </c>
      <c r="E818" s="174" t="s">
        <v>1</v>
      </c>
      <c r="F818" s="175" t="s">
        <v>344</v>
      </c>
      <c r="H818" s="176">
        <v>2</v>
      </c>
      <c r="I818" s="177"/>
      <c r="L818" s="173"/>
      <c r="M818" s="178"/>
      <c r="T818" s="179"/>
      <c r="AT818" s="174" t="s">
        <v>247</v>
      </c>
      <c r="AU818" s="174" t="s">
        <v>83</v>
      </c>
      <c r="AV818" s="15" t="s">
        <v>258</v>
      </c>
      <c r="AW818" s="15" t="s">
        <v>30</v>
      </c>
      <c r="AX818" s="15" t="s">
        <v>81</v>
      </c>
      <c r="AY818" s="174" t="s">
        <v>236</v>
      </c>
    </row>
    <row r="819" spans="2:65" s="1" customFormat="1" ht="33" customHeight="1">
      <c r="B819" s="133"/>
      <c r="C819" s="134" t="s">
        <v>2191</v>
      </c>
      <c r="D819" s="134" t="s">
        <v>239</v>
      </c>
      <c r="E819" s="135" t="s">
        <v>2831</v>
      </c>
      <c r="F819" s="136" t="s">
        <v>2832</v>
      </c>
      <c r="G819" s="137" t="s">
        <v>340</v>
      </c>
      <c r="H819" s="138">
        <v>1</v>
      </c>
      <c r="I819" s="139"/>
      <c r="J819" s="140">
        <f>ROUND(I819*H819,2)</f>
        <v>0</v>
      </c>
      <c r="K819" s="136" t="s">
        <v>243</v>
      </c>
      <c r="L819" s="33"/>
      <c r="M819" s="141" t="s">
        <v>1</v>
      </c>
      <c r="N819" s="142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341</v>
      </c>
      <c r="AT819" s="145" t="s">
        <v>239</v>
      </c>
      <c r="AU819" s="145" t="s">
        <v>83</v>
      </c>
      <c r="AY819" s="18" t="s">
        <v>236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341</v>
      </c>
      <c r="BM819" s="145" t="s">
        <v>2393</v>
      </c>
    </row>
    <row r="820" spans="2:65" s="1" customFormat="1" ht="19.5">
      <c r="B820" s="33"/>
      <c r="D820" s="147" t="s">
        <v>246</v>
      </c>
      <c r="F820" s="148" t="s">
        <v>2832</v>
      </c>
      <c r="I820" s="149"/>
      <c r="L820" s="33"/>
      <c r="M820" s="150"/>
      <c r="T820" s="57"/>
      <c r="AT820" s="18" t="s">
        <v>246</v>
      </c>
      <c r="AU820" s="18" t="s">
        <v>83</v>
      </c>
    </row>
    <row r="821" spans="2:65" s="14" customFormat="1" ht="11.25">
      <c r="B821" s="167"/>
      <c r="D821" s="147" t="s">
        <v>247</v>
      </c>
      <c r="E821" s="168" t="s">
        <v>1</v>
      </c>
      <c r="F821" s="169" t="s">
        <v>1983</v>
      </c>
      <c r="H821" s="168" t="s">
        <v>1</v>
      </c>
      <c r="I821" s="170"/>
      <c r="L821" s="167"/>
      <c r="M821" s="171"/>
      <c r="T821" s="172"/>
      <c r="AT821" s="168" t="s">
        <v>247</v>
      </c>
      <c r="AU821" s="168" t="s">
        <v>83</v>
      </c>
      <c r="AV821" s="14" t="s">
        <v>81</v>
      </c>
      <c r="AW821" s="14" t="s">
        <v>30</v>
      </c>
      <c r="AX821" s="14" t="s">
        <v>73</v>
      </c>
      <c r="AY821" s="168" t="s">
        <v>236</v>
      </c>
    </row>
    <row r="822" spans="2:65" s="14" customFormat="1" ht="11.25">
      <c r="B822" s="167"/>
      <c r="D822" s="147" t="s">
        <v>247</v>
      </c>
      <c r="E822" s="168" t="s">
        <v>1</v>
      </c>
      <c r="F822" s="169" t="s">
        <v>2833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2" customFormat="1" ht="11.25">
      <c r="B823" s="151"/>
      <c r="D823" s="147" t="s">
        <v>247</v>
      </c>
      <c r="E823" s="152" t="s">
        <v>1</v>
      </c>
      <c r="F823" s="153" t="s">
        <v>81</v>
      </c>
      <c r="H823" s="154">
        <v>1</v>
      </c>
      <c r="I823" s="155"/>
      <c r="L823" s="151"/>
      <c r="M823" s="156"/>
      <c r="T823" s="157"/>
      <c r="AT823" s="152" t="s">
        <v>247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236</v>
      </c>
    </row>
    <row r="824" spans="2:65" s="15" customFormat="1" ht="11.25">
      <c r="B824" s="173"/>
      <c r="D824" s="147" t="s">
        <v>247</v>
      </c>
      <c r="E824" s="174" t="s">
        <v>1</v>
      </c>
      <c r="F824" s="175" t="s">
        <v>344</v>
      </c>
      <c r="H824" s="176">
        <v>1</v>
      </c>
      <c r="I824" s="177"/>
      <c r="L824" s="173"/>
      <c r="M824" s="178"/>
      <c r="T824" s="179"/>
      <c r="AT824" s="174" t="s">
        <v>247</v>
      </c>
      <c r="AU824" s="174" t="s">
        <v>83</v>
      </c>
      <c r="AV824" s="15" t="s">
        <v>258</v>
      </c>
      <c r="AW824" s="15" t="s">
        <v>30</v>
      </c>
      <c r="AX824" s="15" t="s">
        <v>81</v>
      </c>
      <c r="AY824" s="174" t="s">
        <v>236</v>
      </c>
    </row>
    <row r="825" spans="2:65" s="11" customFormat="1" ht="22.9" customHeight="1">
      <c r="B825" s="121"/>
      <c r="D825" s="122" t="s">
        <v>72</v>
      </c>
      <c r="E825" s="131" t="s">
        <v>2487</v>
      </c>
      <c r="F825" s="131" t="s">
        <v>2488</v>
      </c>
      <c r="I825" s="124"/>
      <c r="J825" s="132">
        <f>BK825</f>
        <v>0</v>
      </c>
      <c r="L825" s="121"/>
      <c r="M825" s="126"/>
      <c r="P825" s="127">
        <f>SUM(P826:P913)</f>
        <v>0</v>
      </c>
      <c r="R825" s="127">
        <f>SUM(R826:R913)</f>
        <v>0</v>
      </c>
      <c r="T825" s="128">
        <f>SUM(T826:T913)</f>
        <v>0</v>
      </c>
      <c r="AR825" s="122" t="s">
        <v>253</v>
      </c>
      <c r="AT825" s="129" t="s">
        <v>72</v>
      </c>
      <c r="AU825" s="129" t="s">
        <v>81</v>
      </c>
      <c r="AY825" s="122" t="s">
        <v>236</v>
      </c>
      <c r="BK825" s="130">
        <f>SUM(BK826:BK913)</f>
        <v>0</v>
      </c>
    </row>
    <row r="826" spans="2:65" s="1" customFormat="1" ht="55.5" customHeight="1">
      <c r="B826" s="133"/>
      <c r="C826" s="134" t="s">
        <v>1416</v>
      </c>
      <c r="D826" s="134" t="s">
        <v>239</v>
      </c>
      <c r="E826" s="135" t="s">
        <v>2503</v>
      </c>
      <c r="F826" s="136" t="s">
        <v>2504</v>
      </c>
      <c r="G826" s="137" t="s">
        <v>539</v>
      </c>
      <c r="H826" s="138">
        <v>4.9459999999999997</v>
      </c>
      <c r="I826" s="139"/>
      <c r="J826" s="140">
        <f>ROUND(I826*H826,2)</f>
        <v>0</v>
      </c>
      <c r="K826" s="136" t="s">
        <v>243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341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341</v>
      </c>
      <c r="BM826" s="145" t="s">
        <v>2396</v>
      </c>
    </row>
    <row r="827" spans="2:65" s="1" customFormat="1" ht="39">
      <c r="B827" s="33"/>
      <c r="D827" s="147" t="s">
        <v>246</v>
      </c>
      <c r="F827" s="148" t="s">
        <v>2504</v>
      </c>
      <c r="I827" s="149"/>
      <c r="L827" s="33"/>
      <c r="M827" s="150"/>
      <c r="T827" s="57"/>
      <c r="AT827" s="18" t="s">
        <v>246</v>
      </c>
      <c r="AU827" s="18" t="s">
        <v>83</v>
      </c>
    </row>
    <row r="828" spans="2:65" s="14" customFormat="1" ht="11.25">
      <c r="B828" s="167"/>
      <c r="D828" s="147" t="s">
        <v>247</v>
      </c>
      <c r="E828" s="168" t="s">
        <v>1</v>
      </c>
      <c r="F828" s="169" t="s">
        <v>1983</v>
      </c>
      <c r="H828" s="168" t="s">
        <v>1</v>
      </c>
      <c r="I828" s="170"/>
      <c r="L828" s="167"/>
      <c r="M828" s="171"/>
      <c r="T828" s="172"/>
      <c r="AT828" s="168" t="s">
        <v>247</v>
      </c>
      <c r="AU828" s="168" t="s">
        <v>83</v>
      </c>
      <c r="AV828" s="14" t="s">
        <v>81</v>
      </c>
      <c r="AW828" s="14" t="s">
        <v>30</v>
      </c>
      <c r="AX828" s="14" t="s">
        <v>73</v>
      </c>
      <c r="AY828" s="168" t="s">
        <v>236</v>
      </c>
    </row>
    <row r="829" spans="2:65" s="14" customFormat="1" ht="11.25">
      <c r="B829" s="167"/>
      <c r="D829" s="147" t="s">
        <v>247</v>
      </c>
      <c r="E829" s="168" t="s">
        <v>1</v>
      </c>
      <c r="F829" s="169" t="s">
        <v>2507</v>
      </c>
      <c r="H829" s="168" t="s">
        <v>1</v>
      </c>
      <c r="I829" s="170"/>
      <c r="L829" s="167"/>
      <c r="M829" s="171"/>
      <c r="T829" s="172"/>
      <c r="AT829" s="168" t="s">
        <v>247</v>
      </c>
      <c r="AU829" s="168" t="s">
        <v>83</v>
      </c>
      <c r="AV829" s="14" t="s">
        <v>81</v>
      </c>
      <c r="AW829" s="14" t="s">
        <v>30</v>
      </c>
      <c r="AX829" s="14" t="s">
        <v>73</v>
      </c>
      <c r="AY829" s="168" t="s">
        <v>236</v>
      </c>
    </row>
    <row r="830" spans="2:65" s="12" customFormat="1" ht="11.25">
      <c r="B830" s="151"/>
      <c r="D830" s="147" t="s">
        <v>247</v>
      </c>
      <c r="E830" s="152" t="s">
        <v>1</v>
      </c>
      <c r="F830" s="153" t="s">
        <v>2604</v>
      </c>
      <c r="H830" s="154">
        <v>1.2</v>
      </c>
      <c r="I830" s="155"/>
      <c r="L830" s="151"/>
      <c r="M830" s="156"/>
      <c r="T830" s="157"/>
      <c r="AT830" s="152" t="s">
        <v>247</v>
      </c>
      <c r="AU830" s="152" t="s">
        <v>83</v>
      </c>
      <c r="AV830" s="12" t="s">
        <v>83</v>
      </c>
      <c r="AW830" s="12" t="s">
        <v>30</v>
      </c>
      <c r="AX830" s="12" t="s">
        <v>73</v>
      </c>
      <c r="AY830" s="152" t="s">
        <v>236</v>
      </c>
    </row>
    <row r="831" spans="2:65" s="14" customFormat="1" ht="11.25">
      <c r="B831" s="167"/>
      <c r="D831" s="147" t="s">
        <v>247</v>
      </c>
      <c r="E831" s="168" t="s">
        <v>1</v>
      </c>
      <c r="F831" s="169" t="s">
        <v>2834</v>
      </c>
      <c r="H831" s="168" t="s">
        <v>1</v>
      </c>
      <c r="I831" s="170"/>
      <c r="L831" s="167"/>
      <c r="M831" s="171"/>
      <c r="T831" s="172"/>
      <c r="AT831" s="168" t="s">
        <v>247</v>
      </c>
      <c r="AU831" s="168" t="s">
        <v>83</v>
      </c>
      <c r="AV831" s="14" t="s">
        <v>81</v>
      </c>
      <c r="AW831" s="14" t="s">
        <v>30</v>
      </c>
      <c r="AX831" s="14" t="s">
        <v>73</v>
      </c>
      <c r="AY831" s="168" t="s">
        <v>236</v>
      </c>
    </row>
    <row r="832" spans="2:65" s="12" customFormat="1" ht="11.25">
      <c r="B832" s="151"/>
      <c r="D832" s="147" t="s">
        <v>247</v>
      </c>
      <c r="E832" s="152" t="s">
        <v>1</v>
      </c>
      <c r="F832" s="153" t="s">
        <v>2604</v>
      </c>
      <c r="H832" s="154">
        <v>1.2</v>
      </c>
      <c r="I832" s="155"/>
      <c r="L832" s="151"/>
      <c r="M832" s="156"/>
      <c r="T832" s="157"/>
      <c r="AT832" s="152" t="s">
        <v>247</v>
      </c>
      <c r="AU832" s="152" t="s">
        <v>83</v>
      </c>
      <c r="AV832" s="12" t="s">
        <v>83</v>
      </c>
      <c r="AW832" s="12" t="s">
        <v>30</v>
      </c>
      <c r="AX832" s="12" t="s">
        <v>73</v>
      </c>
      <c r="AY832" s="152" t="s">
        <v>236</v>
      </c>
    </row>
    <row r="833" spans="2:65" s="14" customFormat="1" ht="11.25">
      <c r="B833" s="167"/>
      <c r="D833" s="147" t="s">
        <v>247</v>
      </c>
      <c r="E833" s="168" t="s">
        <v>1</v>
      </c>
      <c r="F833" s="169" t="s">
        <v>2835</v>
      </c>
      <c r="H833" s="168" t="s">
        <v>1</v>
      </c>
      <c r="I833" s="170"/>
      <c r="L833" s="167"/>
      <c r="M833" s="171"/>
      <c r="T833" s="172"/>
      <c r="AT833" s="168" t="s">
        <v>247</v>
      </c>
      <c r="AU833" s="168" t="s">
        <v>83</v>
      </c>
      <c r="AV833" s="14" t="s">
        <v>81</v>
      </c>
      <c r="AW833" s="14" t="s">
        <v>30</v>
      </c>
      <c r="AX833" s="14" t="s">
        <v>73</v>
      </c>
      <c r="AY833" s="168" t="s">
        <v>236</v>
      </c>
    </row>
    <row r="834" spans="2:65" s="12" customFormat="1" ht="11.25">
      <c r="B834" s="151"/>
      <c r="D834" s="147" t="s">
        <v>247</v>
      </c>
      <c r="E834" s="152" t="s">
        <v>1</v>
      </c>
      <c r="F834" s="153" t="s">
        <v>2604</v>
      </c>
      <c r="H834" s="154">
        <v>1.2</v>
      </c>
      <c r="I834" s="155"/>
      <c r="L834" s="151"/>
      <c r="M834" s="156"/>
      <c r="T834" s="157"/>
      <c r="AT834" s="152" t="s">
        <v>247</v>
      </c>
      <c r="AU834" s="152" t="s">
        <v>83</v>
      </c>
      <c r="AV834" s="12" t="s">
        <v>83</v>
      </c>
      <c r="AW834" s="12" t="s">
        <v>30</v>
      </c>
      <c r="AX834" s="12" t="s">
        <v>73</v>
      </c>
      <c r="AY834" s="152" t="s">
        <v>236</v>
      </c>
    </row>
    <row r="835" spans="2:65" s="14" customFormat="1" ht="11.25">
      <c r="B835" s="167"/>
      <c r="D835" s="147" t="s">
        <v>247</v>
      </c>
      <c r="E835" s="168" t="s">
        <v>1</v>
      </c>
      <c r="F835" s="169" t="s">
        <v>2607</v>
      </c>
      <c r="H835" s="168" t="s">
        <v>1</v>
      </c>
      <c r="I835" s="170"/>
      <c r="L835" s="167"/>
      <c r="M835" s="171"/>
      <c r="T835" s="172"/>
      <c r="AT835" s="168" t="s">
        <v>247</v>
      </c>
      <c r="AU835" s="168" t="s">
        <v>83</v>
      </c>
      <c r="AV835" s="14" t="s">
        <v>81</v>
      </c>
      <c r="AW835" s="14" t="s">
        <v>30</v>
      </c>
      <c r="AX835" s="14" t="s">
        <v>73</v>
      </c>
      <c r="AY835" s="168" t="s">
        <v>236</v>
      </c>
    </row>
    <row r="836" spans="2:65" s="12" customFormat="1" ht="11.25">
      <c r="B836" s="151"/>
      <c r="D836" s="147" t="s">
        <v>247</v>
      </c>
      <c r="E836" s="152" t="s">
        <v>1</v>
      </c>
      <c r="F836" s="153" t="s">
        <v>2608</v>
      </c>
      <c r="H836" s="154">
        <v>1.3460000000000001</v>
      </c>
      <c r="I836" s="155"/>
      <c r="L836" s="151"/>
      <c r="M836" s="156"/>
      <c r="T836" s="157"/>
      <c r="AT836" s="152" t="s">
        <v>247</v>
      </c>
      <c r="AU836" s="152" t="s">
        <v>83</v>
      </c>
      <c r="AV836" s="12" t="s">
        <v>83</v>
      </c>
      <c r="AW836" s="12" t="s">
        <v>30</v>
      </c>
      <c r="AX836" s="12" t="s">
        <v>73</v>
      </c>
      <c r="AY836" s="152" t="s">
        <v>236</v>
      </c>
    </row>
    <row r="837" spans="2:65" s="15" customFormat="1" ht="11.25">
      <c r="B837" s="173"/>
      <c r="D837" s="147" t="s">
        <v>247</v>
      </c>
      <c r="E837" s="174" t="s">
        <v>1</v>
      </c>
      <c r="F837" s="175" t="s">
        <v>344</v>
      </c>
      <c r="H837" s="176">
        <v>4.9459999999999997</v>
      </c>
      <c r="I837" s="177"/>
      <c r="L837" s="173"/>
      <c r="M837" s="178"/>
      <c r="T837" s="179"/>
      <c r="AT837" s="174" t="s">
        <v>247</v>
      </c>
      <c r="AU837" s="174" t="s">
        <v>83</v>
      </c>
      <c r="AV837" s="15" t="s">
        <v>258</v>
      </c>
      <c r="AW837" s="15" t="s">
        <v>30</v>
      </c>
      <c r="AX837" s="15" t="s">
        <v>81</v>
      </c>
      <c r="AY837" s="174" t="s">
        <v>236</v>
      </c>
    </row>
    <row r="838" spans="2:65" s="1" customFormat="1" ht="66.75" customHeight="1">
      <c r="B838" s="133"/>
      <c r="C838" s="134" t="s">
        <v>2195</v>
      </c>
      <c r="D838" s="134" t="s">
        <v>239</v>
      </c>
      <c r="E838" s="135" t="s">
        <v>2519</v>
      </c>
      <c r="F838" s="136" t="s">
        <v>2520</v>
      </c>
      <c r="G838" s="137" t="s">
        <v>528</v>
      </c>
      <c r="H838" s="138">
        <v>15</v>
      </c>
      <c r="I838" s="139"/>
      <c r="J838" s="140">
        <f>ROUND(I838*H838,2)</f>
        <v>0</v>
      </c>
      <c r="K838" s="136" t="s">
        <v>243</v>
      </c>
      <c r="L838" s="33"/>
      <c r="M838" s="141" t="s">
        <v>1</v>
      </c>
      <c r="N838" s="142" t="s">
        <v>38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341</v>
      </c>
      <c r="AT838" s="145" t="s">
        <v>239</v>
      </c>
      <c r="AU838" s="145" t="s">
        <v>83</v>
      </c>
      <c r="AY838" s="18" t="s">
        <v>236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81</v>
      </c>
      <c r="BK838" s="146">
        <f>ROUND(I838*H838,2)</f>
        <v>0</v>
      </c>
      <c r="BL838" s="18" t="s">
        <v>341</v>
      </c>
      <c r="BM838" s="145" t="s">
        <v>2399</v>
      </c>
    </row>
    <row r="839" spans="2:65" s="1" customFormat="1" ht="39">
      <c r="B839" s="33"/>
      <c r="D839" s="147" t="s">
        <v>246</v>
      </c>
      <c r="F839" s="148" t="s">
        <v>2520</v>
      </c>
      <c r="I839" s="149"/>
      <c r="L839" s="33"/>
      <c r="M839" s="150"/>
      <c r="T839" s="57"/>
      <c r="AT839" s="18" t="s">
        <v>246</v>
      </c>
      <c r="AU839" s="18" t="s">
        <v>83</v>
      </c>
    </row>
    <row r="840" spans="2:65" s="14" customFormat="1" ht="11.25">
      <c r="B840" s="167"/>
      <c r="D840" s="147" t="s">
        <v>247</v>
      </c>
      <c r="E840" s="168" t="s">
        <v>1</v>
      </c>
      <c r="F840" s="169" t="s">
        <v>1983</v>
      </c>
      <c r="H840" s="168" t="s">
        <v>1</v>
      </c>
      <c r="I840" s="170"/>
      <c r="L840" s="167"/>
      <c r="M840" s="171"/>
      <c r="T840" s="172"/>
      <c r="AT840" s="168" t="s">
        <v>247</v>
      </c>
      <c r="AU840" s="168" t="s">
        <v>83</v>
      </c>
      <c r="AV840" s="14" t="s">
        <v>81</v>
      </c>
      <c r="AW840" s="14" t="s">
        <v>30</v>
      </c>
      <c r="AX840" s="14" t="s">
        <v>73</v>
      </c>
      <c r="AY840" s="168" t="s">
        <v>236</v>
      </c>
    </row>
    <row r="841" spans="2:65" s="14" customFormat="1" ht="11.25">
      <c r="B841" s="167"/>
      <c r="D841" s="147" t="s">
        <v>247</v>
      </c>
      <c r="E841" s="168" t="s">
        <v>1</v>
      </c>
      <c r="F841" s="169" t="s">
        <v>2495</v>
      </c>
      <c r="H841" s="168" t="s">
        <v>1</v>
      </c>
      <c r="I841" s="170"/>
      <c r="L841" s="167"/>
      <c r="M841" s="171"/>
      <c r="T841" s="172"/>
      <c r="AT841" s="168" t="s">
        <v>247</v>
      </c>
      <c r="AU841" s="168" t="s">
        <v>83</v>
      </c>
      <c r="AV841" s="14" t="s">
        <v>81</v>
      </c>
      <c r="AW841" s="14" t="s">
        <v>30</v>
      </c>
      <c r="AX841" s="14" t="s">
        <v>73</v>
      </c>
      <c r="AY841" s="168" t="s">
        <v>236</v>
      </c>
    </row>
    <row r="842" spans="2:65" s="12" customFormat="1" ht="11.25">
      <c r="B842" s="151"/>
      <c r="D842" s="147" t="s">
        <v>247</v>
      </c>
      <c r="E842" s="152" t="s">
        <v>1</v>
      </c>
      <c r="F842" s="153" t="s">
        <v>8</v>
      </c>
      <c r="H842" s="154">
        <v>15</v>
      </c>
      <c r="I842" s="155"/>
      <c r="L842" s="151"/>
      <c r="M842" s="156"/>
      <c r="T842" s="157"/>
      <c r="AT842" s="152" t="s">
        <v>247</v>
      </c>
      <c r="AU842" s="152" t="s">
        <v>83</v>
      </c>
      <c r="AV842" s="12" t="s">
        <v>83</v>
      </c>
      <c r="AW842" s="12" t="s">
        <v>30</v>
      </c>
      <c r="AX842" s="12" t="s">
        <v>73</v>
      </c>
      <c r="AY842" s="152" t="s">
        <v>236</v>
      </c>
    </row>
    <row r="843" spans="2:65" s="15" customFormat="1" ht="11.25">
      <c r="B843" s="173"/>
      <c r="D843" s="147" t="s">
        <v>247</v>
      </c>
      <c r="E843" s="174" t="s">
        <v>1</v>
      </c>
      <c r="F843" s="175" t="s">
        <v>344</v>
      </c>
      <c r="H843" s="176">
        <v>15</v>
      </c>
      <c r="I843" s="177"/>
      <c r="L843" s="173"/>
      <c r="M843" s="178"/>
      <c r="T843" s="179"/>
      <c r="AT843" s="174" t="s">
        <v>247</v>
      </c>
      <c r="AU843" s="174" t="s">
        <v>83</v>
      </c>
      <c r="AV843" s="15" t="s">
        <v>258</v>
      </c>
      <c r="AW843" s="15" t="s">
        <v>30</v>
      </c>
      <c r="AX843" s="15" t="s">
        <v>81</v>
      </c>
      <c r="AY843" s="174" t="s">
        <v>236</v>
      </c>
    </row>
    <row r="844" spans="2:65" s="1" customFormat="1" ht="55.5" customHeight="1">
      <c r="B844" s="133"/>
      <c r="C844" s="134" t="s">
        <v>2400</v>
      </c>
      <c r="D844" s="134" t="s">
        <v>239</v>
      </c>
      <c r="E844" s="135" t="s">
        <v>2532</v>
      </c>
      <c r="F844" s="136" t="s">
        <v>2533</v>
      </c>
      <c r="G844" s="137" t="s">
        <v>528</v>
      </c>
      <c r="H844" s="138">
        <v>15</v>
      </c>
      <c r="I844" s="139"/>
      <c r="J844" s="140">
        <f>ROUND(I844*H844,2)</f>
        <v>0</v>
      </c>
      <c r="K844" s="136" t="s">
        <v>243</v>
      </c>
      <c r="L844" s="33"/>
      <c r="M844" s="141" t="s">
        <v>1</v>
      </c>
      <c r="N844" s="142" t="s">
        <v>38</v>
      </c>
      <c r="P844" s="143">
        <f>O844*H844</f>
        <v>0</v>
      </c>
      <c r="Q844" s="143">
        <v>0</v>
      </c>
      <c r="R844" s="143">
        <f>Q844*H844</f>
        <v>0</v>
      </c>
      <c r="S844" s="143">
        <v>0</v>
      </c>
      <c r="T844" s="144">
        <f>S844*H844</f>
        <v>0</v>
      </c>
      <c r="AR844" s="145" t="s">
        <v>341</v>
      </c>
      <c r="AT844" s="145" t="s">
        <v>239</v>
      </c>
      <c r="AU844" s="145" t="s">
        <v>83</v>
      </c>
      <c r="AY844" s="18" t="s">
        <v>236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341</v>
      </c>
      <c r="BM844" s="145" t="s">
        <v>2401</v>
      </c>
    </row>
    <row r="845" spans="2:65" s="1" customFormat="1" ht="39">
      <c r="B845" s="33"/>
      <c r="D845" s="147" t="s">
        <v>246</v>
      </c>
      <c r="F845" s="148" t="s">
        <v>2533</v>
      </c>
      <c r="I845" s="149"/>
      <c r="L845" s="33"/>
      <c r="M845" s="150"/>
      <c r="T845" s="57"/>
      <c r="AT845" s="18" t="s">
        <v>246</v>
      </c>
      <c r="AU845" s="18" t="s">
        <v>83</v>
      </c>
    </row>
    <row r="846" spans="2:65" s="14" customFormat="1" ht="11.25">
      <c r="B846" s="167"/>
      <c r="D846" s="147" t="s">
        <v>247</v>
      </c>
      <c r="E846" s="168" t="s">
        <v>1</v>
      </c>
      <c r="F846" s="169" t="s">
        <v>1983</v>
      </c>
      <c r="H846" s="168" t="s">
        <v>1</v>
      </c>
      <c r="I846" s="170"/>
      <c r="L846" s="167"/>
      <c r="M846" s="171"/>
      <c r="T846" s="172"/>
      <c r="AT846" s="168" t="s">
        <v>247</v>
      </c>
      <c r="AU846" s="168" t="s">
        <v>83</v>
      </c>
      <c r="AV846" s="14" t="s">
        <v>81</v>
      </c>
      <c r="AW846" s="14" t="s">
        <v>30</v>
      </c>
      <c r="AX846" s="14" t="s">
        <v>73</v>
      </c>
      <c r="AY846" s="168" t="s">
        <v>236</v>
      </c>
    </row>
    <row r="847" spans="2:65" s="14" customFormat="1" ht="11.25">
      <c r="B847" s="167"/>
      <c r="D847" s="147" t="s">
        <v>247</v>
      </c>
      <c r="E847" s="168" t="s">
        <v>1</v>
      </c>
      <c r="F847" s="169" t="s">
        <v>2535</v>
      </c>
      <c r="H847" s="168" t="s">
        <v>1</v>
      </c>
      <c r="I847" s="170"/>
      <c r="L847" s="167"/>
      <c r="M847" s="171"/>
      <c r="T847" s="172"/>
      <c r="AT847" s="168" t="s">
        <v>247</v>
      </c>
      <c r="AU847" s="168" t="s">
        <v>83</v>
      </c>
      <c r="AV847" s="14" t="s">
        <v>81</v>
      </c>
      <c r="AW847" s="14" t="s">
        <v>30</v>
      </c>
      <c r="AX847" s="14" t="s">
        <v>73</v>
      </c>
      <c r="AY847" s="168" t="s">
        <v>236</v>
      </c>
    </row>
    <row r="848" spans="2:65" s="12" customFormat="1" ht="11.25">
      <c r="B848" s="151"/>
      <c r="D848" s="147" t="s">
        <v>247</v>
      </c>
      <c r="E848" s="152" t="s">
        <v>1</v>
      </c>
      <c r="F848" s="153" t="s">
        <v>8</v>
      </c>
      <c r="H848" s="154">
        <v>15</v>
      </c>
      <c r="I848" s="155"/>
      <c r="L848" s="151"/>
      <c r="M848" s="156"/>
      <c r="T848" s="157"/>
      <c r="AT848" s="152" t="s">
        <v>247</v>
      </c>
      <c r="AU848" s="152" t="s">
        <v>83</v>
      </c>
      <c r="AV848" s="12" t="s">
        <v>83</v>
      </c>
      <c r="AW848" s="12" t="s">
        <v>30</v>
      </c>
      <c r="AX848" s="12" t="s">
        <v>73</v>
      </c>
      <c r="AY848" s="152" t="s">
        <v>236</v>
      </c>
    </row>
    <row r="849" spans="2:65" s="15" customFormat="1" ht="11.25">
      <c r="B849" s="173"/>
      <c r="D849" s="147" t="s">
        <v>247</v>
      </c>
      <c r="E849" s="174" t="s">
        <v>1</v>
      </c>
      <c r="F849" s="175" t="s">
        <v>344</v>
      </c>
      <c r="H849" s="176">
        <v>15</v>
      </c>
      <c r="I849" s="177"/>
      <c r="L849" s="173"/>
      <c r="M849" s="178"/>
      <c r="T849" s="179"/>
      <c r="AT849" s="174" t="s">
        <v>247</v>
      </c>
      <c r="AU849" s="174" t="s">
        <v>83</v>
      </c>
      <c r="AV849" s="15" t="s">
        <v>258</v>
      </c>
      <c r="AW849" s="15" t="s">
        <v>30</v>
      </c>
      <c r="AX849" s="15" t="s">
        <v>81</v>
      </c>
      <c r="AY849" s="174" t="s">
        <v>236</v>
      </c>
    </row>
    <row r="850" spans="2:65" s="1" customFormat="1" ht="24.2" customHeight="1">
      <c r="B850" s="133"/>
      <c r="C850" s="134" t="s">
        <v>2199</v>
      </c>
      <c r="D850" s="134" t="s">
        <v>239</v>
      </c>
      <c r="E850" s="135" t="s">
        <v>2836</v>
      </c>
      <c r="F850" s="136" t="s">
        <v>2837</v>
      </c>
      <c r="G850" s="137" t="s">
        <v>340</v>
      </c>
      <c r="H850" s="138">
        <v>34</v>
      </c>
      <c r="I850" s="139"/>
      <c r="J850" s="140">
        <f>ROUND(I850*H850,2)</f>
        <v>0</v>
      </c>
      <c r="K850" s="136" t="s">
        <v>2748</v>
      </c>
      <c r="L850" s="33"/>
      <c r="M850" s="141" t="s">
        <v>1</v>
      </c>
      <c r="N850" s="142" t="s">
        <v>38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341</v>
      </c>
      <c r="AT850" s="145" t="s">
        <v>239</v>
      </c>
      <c r="AU850" s="145" t="s">
        <v>83</v>
      </c>
      <c r="AY850" s="18" t="s">
        <v>236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81</v>
      </c>
      <c r="BK850" s="146">
        <f>ROUND(I850*H850,2)</f>
        <v>0</v>
      </c>
      <c r="BL850" s="18" t="s">
        <v>341</v>
      </c>
      <c r="BM850" s="145" t="s">
        <v>2402</v>
      </c>
    </row>
    <row r="851" spans="2:65" s="1" customFormat="1" ht="19.5">
      <c r="B851" s="33"/>
      <c r="D851" s="147" t="s">
        <v>246</v>
      </c>
      <c r="F851" s="148" t="s">
        <v>2837</v>
      </c>
      <c r="I851" s="149"/>
      <c r="L851" s="33"/>
      <c r="M851" s="150"/>
      <c r="T851" s="57"/>
      <c r="AT851" s="18" t="s">
        <v>246</v>
      </c>
      <c r="AU851" s="18" t="s">
        <v>83</v>
      </c>
    </row>
    <row r="852" spans="2:65" s="14" customFormat="1" ht="11.25">
      <c r="B852" s="167"/>
      <c r="D852" s="147" t="s">
        <v>247</v>
      </c>
      <c r="E852" s="168" t="s">
        <v>1</v>
      </c>
      <c r="F852" s="169" t="s">
        <v>1983</v>
      </c>
      <c r="H852" s="168" t="s">
        <v>1</v>
      </c>
      <c r="I852" s="170"/>
      <c r="L852" s="167"/>
      <c r="M852" s="171"/>
      <c r="T852" s="172"/>
      <c r="AT852" s="168" t="s">
        <v>247</v>
      </c>
      <c r="AU852" s="168" t="s">
        <v>83</v>
      </c>
      <c r="AV852" s="14" t="s">
        <v>81</v>
      </c>
      <c r="AW852" s="14" t="s">
        <v>30</v>
      </c>
      <c r="AX852" s="14" t="s">
        <v>73</v>
      </c>
      <c r="AY852" s="168" t="s">
        <v>236</v>
      </c>
    </row>
    <row r="853" spans="2:65" s="14" customFormat="1" ht="22.5">
      <c r="B853" s="167"/>
      <c r="D853" s="147" t="s">
        <v>247</v>
      </c>
      <c r="E853" s="168" t="s">
        <v>1</v>
      </c>
      <c r="F853" s="169" t="s">
        <v>2838</v>
      </c>
      <c r="H853" s="168" t="s">
        <v>1</v>
      </c>
      <c r="I853" s="170"/>
      <c r="L853" s="167"/>
      <c r="M853" s="171"/>
      <c r="T853" s="172"/>
      <c r="AT853" s="168" t="s">
        <v>247</v>
      </c>
      <c r="AU853" s="168" t="s">
        <v>83</v>
      </c>
      <c r="AV853" s="14" t="s">
        <v>81</v>
      </c>
      <c r="AW853" s="14" t="s">
        <v>30</v>
      </c>
      <c r="AX853" s="14" t="s">
        <v>73</v>
      </c>
      <c r="AY853" s="168" t="s">
        <v>236</v>
      </c>
    </row>
    <row r="854" spans="2:65" s="12" customFormat="1" ht="11.25">
      <c r="B854" s="151"/>
      <c r="D854" s="147" t="s">
        <v>247</v>
      </c>
      <c r="E854" s="152" t="s">
        <v>1</v>
      </c>
      <c r="F854" s="153" t="s">
        <v>2839</v>
      </c>
      <c r="H854" s="154">
        <v>34</v>
      </c>
      <c r="I854" s="155"/>
      <c r="L854" s="151"/>
      <c r="M854" s="156"/>
      <c r="T854" s="157"/>
      <c r="AT854" s="152" t="s">
        <v>247</v>
      </c>
      <c r="AU854" s="152" t="s">
        <v>83</v>
      </c>
      <c r="AV854" s="12" t="s">
        <v>83</v>
      </c>
      <c r="AW854" s="12" t="s">
        <v>30</v>
      </c>
      <c r="AX854" s="12" t="s">
        <v>73</v>
      </c>
      <c r="AY854" s="152" t="s">
        <v>236</v>
      </c>
    </row>
    <row r="855" spans="2:65" s="15" customFormat="1" ht="11.25">
      <c r="B855" s="173"/>
      <c r="D855" s="147" t="s">
        <v>247</v>
      </c>
      <c r="E855" s="174" t="s">
        <v>1</v>
      </c>
      <c r="F855" s="175" t="s">
        <v>344</v>
      </c>
      <c r="H855" s="176">
        <v>34</v>
      </c>
      <c r="I855" s="177"/>
      <c r="L855" s="173"/>
      <c r="M855" s="178"/>
      <c r="T855" s="179"/>
      <c r="AT855" s="174" t="s">
        <v>247</v>
      </c>
      <c r="AU855" s="174" t="s">
        <v>83</v>
      </c>
      <c r="AV855" s="15" t="s">
        <v>258</v>
      </c>
      <c r="AW855" s="15" t="s">
        <v>30</v>
      </c>
      <c r="AX855" s="15" t="s">
        <v>81</v>
      </c>
      <c r="AY855" s="174" t="s">
        <v>236</v>
      </c>
    </row>
    <row r="856" spans="2:65" s="1" customFormat="1" ht="24.2" customHeight="1">
      <c r="B856" s="133"/>
      <c r="C856" s="134" t="s">
        <v>2403</v>
      </c>
      <c r="D856" s="134" t="s">
        <v>239</v>
      </c>
      <c r="E856" s="135" t="s">
        <v>2540</v>
      </c>
      <c r="F856" s="136" t="s">
        <v>2541</v>
      </c>
      <c r="G856" s="137" t="s">
        <v>539</v>
      </c>
      <c r="H856" s="138">
        <v>3.6</v>
      </c>
      <c r="I856" s="139"/>
      <c r="J856" s="140">
        <f>ROUND(I856*H856,2)</f>
        <v>0</v>
      </c>
      <c r="K856" s="136" t="s">
        <v>243</v>
      </c>
      <c r="L856" s="33"/>
      <c r="M856" s="141" t="s">
        <v>1</v>
      </c>
      <c r="N856" s="142" t="s">
        <v>38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341</v>
      </c>
      <c r="AT856" s="145" t="s">
        <v>239</v>
      </c>
      <c r="AU856" s="145" t="s">
        <v>83</v>
      </c>
      <c r="AY856" s="18" t="s">
        <v>236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81</v>
      </c>
      <c r="BK856" s="146">
        <f>ROUND(I856*H856,2)</f>
        <v>0</v>
      </c>
      <c r="BL856" s="18" t="s">
        <v>341</v>
      </c>
      <c r="BM856" s="145" t="s">
        <v>2404</v>
      </c>
    </row>
    <row r="857" spans="2:65" s="1" customFormat="1" ht="19.5">
      <c r="B857" s="33"/>
      <c r="D857" s="147" t="s">
        <v>246</v>
      </c>
      <c r="F857" s="148" t="s">
        <v>2541</v>
      </c>
      <c r="I857" s="149"/>
      <c r="L857" s="33"/>
      <c r="M857" s="150"/>
      <c r="T857" s="57"/>
      <c r="AT857" s="18" t="s">
        <v>246</v>
      </c>
      <c r="AU857" s="18" t="s">
        <v>83</v>
      </c>
    </row>
    <row r="858" spans="2:65" s="14" customFormat="1" ht="11.25">
      <c r="B858" s="167"/>
      <c r="D858" s="147" t="s">
        <v>247</v>
      </c>
      <c r="E858" s="168" t="s">
        <v>1</v>
      </c>
      <c r="F858" s="169" t="s">
        <v>1983</v>
      </c>
      <c r="H858" s="168" t="s">
        <v>1</v>
      </c>
      <c r="I858" s="170"/>
      <c r="L858" s="167"/>
      <c r="M858" s="171"/>
      <c r="T858" s="172"/>
      <c r="AT858" s="168" t="s">
        <v>247</v>
      </c>
      <c r="AU858" s="168" t="s">
        <v>83</v>
      </c>
      <c r="AV858" s="14" t="s">
        <v>81</v>
      </c>
      <c r="AW858" s="14" t="s">
        <v>30</v>
      </c>
      <c r="AX858" s="14" t="s">
        <v>73</v>
      </c>
      <c r="AY858" s="168" t="s">
        <v>236</v>
      </c>
    </row>
    <row r="859" spans="2:65" s="14" customFormat="1" ht="11.25">
      <c r="B859" s="167"/>
      <c r="D859" s="147" t="s">
        <v>247</v>
      </c>
      <c r="E859" s="168" t="s">
        <v>1</v>
      </c>
      <c r="F859" s="169" t="s">
        <v>2840</v>
      </c>
      <c r="H859" s="168" t="s">
        <v>1</v>
      </c>
      <c r="I859" s="170"/>
      <c r="L859" s="167"/>
      <c r="M859" s="171"/>
      <c r="T859" s="172"/>
      <c r="AT859" s="168" t="s">
        <v>247</v>
      </c>
      <c r="AU859" s="168" t="s">
        <v>83</v>
      </c>
      <c r="AV859" s="14" t="s">
        <v>81</v>
      </c>
      <c r="AW859" s="14" t="s">
        <v>30</v>
      </c>
      <c r="AX859" s="14" t="s">
        <v>73</v>
      </c>
      <c r="AY859" s="168" t="s">
        <v>236</v>
      </c>
    </row>
    <row r="860" spans="2:65" s="12" customFormat="1" ht="11.25">
      <c r="B860" s="151"/>
      <c r="D860" s="147" t="s">
        <v>247</v>
      </c>
      <c r="E860" s="152" t="s">
        <v>1</v>
      </c>
      <c r="F860" s="153" t="s">
        <v>2841</v>
      </c>
      <c r="H860" s="154">
        <v>1.2</v>
      </c>
      <c r="I860" s="155"/>
      <c r="L860" s="151"/>
      <c r="M860" s="156"/>
      <c r="T860" s="157"/>
      <c r="AT860" s="152" t="s">
        <v>247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236</v>
      </c>
    </row>
    <row r="861" spans="2:65" s="14" customFormat="1" ht="11.25">
      <c r="B861" s="167"/>
      <c r="D861" s="147" t="s">
        <v>247</v>
      </c>
      <c r="E861" s="168" t="s">
        <v>1</v>
      </c>
      <c r="F861" s="169" t="s">
        <v>2842</v>
      </c>
      <c r="H861" s="168" t="s">
        <v>1</v>
      </c>
      <c r="I861" s="170"/>
      <c r="L861" s="167"/>
      <c r="M861" s="171"/>
      <c r="T861" s="172"/>
      <c r="AT861" s="168" t="s">
        <v>247</v>
      </c>
      <c r="AU861" s="168" t="s">
        <v>83</v>
      </c>
      <c r="AV861" s="14" t="s">
        <v>81</v>
      </c>
      <c r="AW861" s="14" t="s">
        <v>30</v>
      </c>
      <c r="AX861" s="14" t="s">
        <v>73</v>
      </c>
      <c r="AY861" s="168" t="s">
        <v>236</v>
      </c>
    </row>
    <row r="862" spans="2:65" s="12" customFormat="1" ht="11.25">
      <c r="B862" s="151"/>
      <c r="D862" s="147" t="s">
        <v>247</v>
      </c>
      <c r="E862" s="152" t="s">
        <v>1</v>
      </c>
      <c r="F862" s="153" t="s">
        <v>2841</v>
      </c>
      <c r="H862" s="154">
        <v>1.2</v>
      </c>
      <c r="I862" s="155"/>
      <c r="L862" s="151"/>
      <c r="M862" s="156"/>
      <c r="T862" s="157"/>
      <c r="AT862" s="152" t="s">
        <v>247</v>
      </c>
      <c r="AU862" s="152" t="s">
        <v>83</v>
      </c>
      <c r="AV862" s="12" t="s">
        <v>83</v>
      </c>
      <c r="AW862" s="12" t="s">
        <v>30</v>
      </c>
      <c r="AX862" s="12" t="s">
        <v>73</v>
      </c>
      <c r="AY862" s="152" t="s">
        <v>236</v>
      </c>
    </row>
    <row r="863" spans="2:65" s="14" customFormat="1" ht="11.25">
      <c r="B863" s="167"/>
      <c r="D863" s="147" t="s">
        <v>247</v>
      </c>
      <c r="E863" s="168" t="s">
        <v>1</v>
      </c>
      <c r="F863" s="169" t="s">
        <v>2843</v>
      </c>
      <c r="H863" s="168" t="s">
        <v>1</v>
      </c>
      <c r="I863" s="170"/>
      <c r="L863" s="167"/>
      <c r="M863" s="171"/>
      <c r="T863" s="172"/>
      <c r="AT863" s="168" t="s">
        <v>247</v>
      </c>
      <c r="AU863" s="168" t="s">
        <v>83</v>
      </c>
      <c r="AV863" s="14" t="s">
        <v>81</v>
      </c>
      <c r="AW863" s="14" t="s">
        <v>30</v>
      </c>
      <c r="AX863" s="14" t="s">
        <v>73</v>
      </c>
      <c r="AY863" s="168" t="s">
        <v>236</v>
      </c>
    </row>
    <row r="864" spans="2:65" s="12" customFormat="1" ht="11.25">
      <c r="B864" s="151"/>
      <c r="D864" s="147" t="s">
        <v>247</v>
      </c>
      <c r="E864" s="152" t="s">
        <v>1</v>
      </c>
      <c r="F864" s="153" t="s">
        <v>2841</v>
      </c>
      <c r="H864" s="154">
        <v>1.2</v>
      </c>
      <c r="I864" s="155"/>
      <c r="L864" s="151"/>
      <c r="M864" s="156"/>
      <c r="T864" s="157"/>
      <c r="AT864" s="152" t="s">
        <v>247</v>
      </c>
      <c r="AU864" s="152" t="s">
        <v>83</v>
      </c>
      <c r="AV864" s="12" t="s">
        <v>83</v>
      </c>
      <c r="AW864" s="12" t="s">
        <v>30</v>
      </c>
      <c r="AX864" s="12" t="s">
        <v>73</v>
      </c>
      <c r="AY864" s="152" t="s">
        <v>236</v>
      </c>
    </row>
    <row r="865" spans="2:65" s="15" customFormat="1" ht="11.25">
      <c r="B865" s="173"/>
      <c r="D865" s="147" t="s">
        <v>247</v>
      </c>
      <c r="E865" s="174" t="s">
        <v>1</v>
      </c>
      <c r="F865" s="175" t="s">
        <v>344</v>
      </c>
      <c r="H865" s="176">
        <v>3.5999999999999996</v>
      </c>
      <c r="I865" s="177"/>
      <c r="L865" s="173"/>
      <c r="M865" s="178"/>
      <c r="T865" s="179"/>
      <c r="AT865" s="174" t="s">
        <v>247</v>
      </c>
      <c r="AU865" s="174" t="s">
        <v>83</v>
      </c>
      <c r="AV865" s="15" t="s">
        <v>258</v>
      </c>
      <c r="AW865" s="15" t="s">
        <v>30</v>
      </c>
      <c r="AX865" s="15" t="s">
        <v>81</v>
      </c>
      <c r="AY865" s="174" t="s">
        <v>236</v>
      </c>
    </row>
    <row r="866" spans="2:65" s="1" customFormat="1" ht="24.2" customHeight="1">
      <c r="B866" s="133"/>
      <c r="C866" s="134" t="s">
        <v>2138</v>
      </c>
      <c r="D866" s="134" t="s">
        <v>239</v>
      </c>
      <c r="E866" s="135" t="s">
        <v>2545</v>
      </c>
      <c r="F866" s="136" t="s">
        <v>2546</v>
      </c>
      <c r="G866" s="137" t="s">
        <v>467</v>
      </c>
      <c r="H866" s="138">
        <v>13.8</v>
      </c>
      <c r="I866" s="139"/>
      <c r="J866" s="140">
        <f>ROUND(I866*H866,2)</f>
        <v>0</v>
      </c>
      <c r="K866" s="136" t="s">
        <v>243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341</v>
      </c>
      <c r="AT866" s="145" t="s">
        <v>239</v>
      </c>
      <c r="AU866" s="145" t="s">
        <v>83</v>
      </c>
      <c r="AY866" s="18" t="s">
        <v>236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341</v>
      </c>
      <c r="BM866" s="145" t="s">
        <v>2407</v>
      </c>
    </row>
    <row r="867" spans="2:65" s="1" customFormat="1" ht="19.5">
      <c r="B867" s="33"/>
      <c r="D867" s="147" t="s">
        <v>246</v>
      </c>
      <c r="F867" s="148" t="s">
        <v>2546</v>
      </c>
      <c r="I867" s="149"/>
      <c r="L867" s="33"/>
      <c r="M867" s="150"/>
      <c r="T867" s="57"/>
      <c r="AT867" s="18" t="s">
        <v>246</v>
      </c>
      <c r="AU867" s="18" t="s">
        <v>83</v>
      </c>
    </row>
    <row r="868" spans="2:65" s="14" customFormat="1" ht="11.25">
      <c r="B868" s="167"/>
      <c r="D868" s="147" t="s">
        <v>247</v>
      </c>
      <c r="E868" s="168" t="s">
        <v>1</v>
      </c>
      <c r="F868" s="169" t="s">
        <v>1983</v>
      </c>
      <c r="H868" s="168" t="s">
        <v>1</v>
      </c>
      <c r="I868" s="170"/>
      <c r="L868" s="167"/>
      <c r="M868" s="171"/>
      <c r="T868" s="172"/>
      <c r="AT868" s="168" t="s">
        <v>247</v>
      </c>
      <c r="AU868" s="168" t="s">
        <v>83</v>
      </c>
      <c r="AV868" s="14" t="s">
        <v>81</v>
      </c>
      <c r="AW868" s="14" t="s">
        <v>30</v>
      </c>
      <c r="AX868" s="14" t="s">
        <v>73</v>
      </c>
      <c r="AY868" s="168" t="s">
        <v>236</v>
      </c>
    </row>
    <row r="869" spans="2:65" s="14" customFormat="1" ht="11.25">
      <c r="B869" s="167"/>
      <c r="D869" s="147" t="s">
        <v>247</v>
      </c>
      <c r="E869" s="168" t="s">
        <v>1</v>
      </c>
      <c r="F869" s="169" t="s">
        <v>2844</v>
      </c>
      <c r="H869" s="168" t="s">
        <v>1</v>
      </c>
      <c r="I869" s="170"/>
      <c r="L869" s="167"/>
      <c r="M869" s="171"/>
      <c r="T869" s="172"/>
      <c r="AT869" s="168" t="s">
        <v>247</v>
      </c>
      <c r="AU869" s="168" t="s">
        <v>83</v>
      </c>
      <c r="AV869" s="14" t="s">
        <v>81</v>
      </c>
      <c r="AW869" s="14" t="s">
        <v>30</v>
      </c>
      <c r="AX869" s="14" t="s">
        <v>73</v>
      </c>
      <c r="AY869" s="168" t="s">
        <v>236</v>
      </c>
    </row>
    <row r="870" spans="2:65" s="12" customFormat="1" ht="11.25">
      <c r="B870" s="151"/>
      <c r="D870" s="147" t="s">
        <v>247</v>
      </c>
      <c r="E870" s="152" t="s">
        <v>1</v>
      </c>
      <c r="F870" s="153" t="s">
        <v>2845</v>
      </c>
      <c r="H870" s="154">
        <v>4.5999999999999996</v>
      </c>
      <c r="I870" s="155"/>
      <c r="L870" s="151"/>
      <c r="M870" s="156"/>
      <c r="T870" s="157"/>
      <c r="AT870" s="152" t="s">
        <v>247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236</v>
      </c>
    </row>
    <row r="871" spans="2:65" s="14" customFormat="1" ht="11.25">
      <c r="B871" s="167"/>
      <c r="D871" s="147" t="s">
        <v>247</v>
      </c>
      <c r="E871" s="168" t="s">
        <v>1</v>
      </c>
      <c r="F871" s="169" t="s">
        <v>2846</v>
      </c>
      <c r="H871" s="168" t="s">
        <v>1</v>
      </c>
      <c r="I871" s="170"/>
      <c r="L871" s="167"/>
      <c r="M871" s="171"/>
      <c r="T871" s="172"/>
      <c r="AT871" s="168" t="s">
        <v>247</v>
      </c>
      <c r="AU871" s="168" t="s">
        <v>83</v>
      </c>
      <c r="AV871" s="14" t="s">
        <v>81</v>
      </c>
      <c r="AW871" s="14" t="s">
        <v>30</v>
      </c>
      <c r="AX871" s="14" t="s">
        <v>73</v>
      </c>
      <c r="AY871" s="168" t="s">
        <v>236</v>
      </c>
    </row>
    <row r="872" spans="2:65" s="12" customFormat="1" ht="11.25">
      <c r="B872" s="151"/>
      <c r="D872" s="147" t="s">
        <v>247</v>
      </c>
      <c r="E872" s="152" t="s">
        <v>1</v>
      </c>
      <c r="F872" s="153" t="s">
        <v>2845</v>
      </c>
      <c r="H872" s="154">
        <v>4.5999999999999996</v>
      </c>
      <c r="I872" s="155"/>
      <c r="L872" s="151"/>
      <c r="M872" s="156"/>
      <c r="T872" s="157"/>
      <c r="AT872" s="152" t="s">
        <v>247</v>
      </c>
      <c r="AU872" s="152" t="s">
        <v>83</v>
      </c>
      <c r="AV872" s="12" t="s">
        <v>83</v>
      </c>
      <c r="AW872" s="12" t="s">
        <v>30</v>
      </c>
      <c r="AX872" s="12" t="s">
        <v>73</v>
      </c>
      <c r="AY872" s="152" t="s">
        <v>236</v>
      </c>
    </row>
    <row r="873" spans="2:65" s="14" customFormat="1" ht="11.25">
      <c r="B873" s="167"/>
      <c r="D873" s="147" t="s">
        <v>247</v>
      </c>
      <c r="E873" s="168" t="s">
        <v>1</v>
      </c>
      <c r="F873" s="169" t="s">
        <v>2847</v>
      </c>
      <c r="H873" s="168" t="s">
        <v>1</v>
      </c>
      <c r="I873" s="170"/>
      <c r="L873" s="167"/>
      <c r="M873" s="171"/>
      <c r="T873" s="172"/>
      <c r="AT873" s="168" t="s">
        <v>247</v>
      </c>
      <c r="AU873" s="168" t="s">
        <v>83</v>
      </c>
      <c r="AV873" s="14" t="s">
        <v>81</v>
      </c>
      <c r="AW873" s="14" t="s">
        <v>30</v>
      </c>
      <c r="AX873" s="14" t="s">
        <v>73</v>
      </c>
      <c r="AY873" s="168" t="s">
        <v>236</v>
      </c>
    </row>
    <row r="874" spans="2:65" s="12" customFormat="1" ht="11.25">
      <c r="B874" s="151"/>
      <c r="D874" s="147" t="s">
        <v>247</v>
      </c>
      <c r="E874" s="152" t="s">
        <v>1</v>
      </c>
      <c r="F874" s="153" t="s">
        <v>2845</v>
      </c>
      <c r="H874" s="154">
        <v>4.5999999999999996</v>
      </c>
      <c r="I874" s="155"/>
      <c r="L874" s="151"/>
      <c r="M874" s="156"/>
      <c r="T874" s="157"/>
      <c r="AT874" s="152" t="s">
        <v>247</v>
      </c>
      <c r="AU874" s="152" t="s">
        <v>83</v>
      </c>
      <c r="AV874" s="12" t="s">
        <v>83</v>
      </c>
      <c r="AW874" s="12" t="s">
        <v>30</v>
      </c>
      <c r="AX874" s="12" t="s">
        <v>73</v>
      </c>
      <c r="AY874" s="152" t="s">
        <v>236</v>
      </c>
    </row>
    <row r="875" spans="2:65" s="15" customFormat="1" ht="11.25">
      <c r="B875" s="173"/>
      <c r="D875" s="147" t="s">
        <v>247</v>
      </c>
      <c r="E875" s="174" t="s">
        <v>1</v>
      </c>
      <c r="F875" s="175" t="s">
        <v>344</v>
      </c>
      <c r="H875" s="176">
        <v>13.799999999999999</v>
      </c>
      <c r="I875" s="177"/>
      <c r="L875" s="173"/>
      <c r="M875" s="178"/>
      <c r="T875" s="179"/>
      <c r="AT875" s="174" t="s">
        <v>247</v>
      </c>
      <c r="AU875" s="174" t="s">
        <v>83</v>
      </c>
      <c r="AV875" s="15" t="s">
        <v>258</v>
      </c>
      <c r="AW875" s="15" t="s">
        <v>30</v>
      </c>
      <c r="AX875" s="15" t="s">
        <v>81</v>
      </c>
      <c r="AY875" s="174" t="s">
        <v>236</v>
      </c>
    </row>
    <row r="876" spans="2:65" s="1" customFormat="1" ht="24.2" customHeight="1">
      <c r="B876" s="133"/>
      <c r="C876" s="134" t="s">
        <v>2409</v>
      </c>
      <c r="D876" s="134" t="s">
        <v>239</v>
      </c>
      <c r="E876" s="135" t="s">
        <v>2551</v>
      </c>
      <c r="F876" s="136" t="s">
        <v>2552</v>
      </c>
      <c r="G876" s="137" t="s">
        <v>467</v>
      </c>
      <c r="H876" s="138">
        <v>13.8</v>
      </c>
      <c r="I876" s="139"/>
      <c r="J876" s="140">
        <f>ROUND(I876*H876,2)</f>
        <v>0</v>
      </c>
      <c r="K876" s="136" t="s">
        <v>243</v>
      </c>
      <c r="L876" s="33"/>
      <c r="M876" s="141" t="s">
        <v>1</v>
      </c>
      <c r="N876" s="142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341</v>
      </c>
      <c r="AT876" s="145" t="s">
        <v>239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341</v>
      </c>
      <c r="BM876" s="145" t="s">
        <v>2412</v>
      </c>
    </row>
    <row r="877" spans="2:65" s="1" customFormat="1" ht="19.5">
      <c r="B877" s="33"/>
      <c r="D877" s="147" t="s">
        <v>246</v>
      </c>
      <c r="F877" s="148" t="s">
        <v>2552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4" customFormat="1" ht="11.25">
      <c r="B878" s="167"/>
      <c r="D878" s="147" t="s">
        <v>247</v>
      </c>
      <c r="E878" s="168" t="s">
        <v>1</v>
      </c>
      <c r="F878" s="169" t="s">
        <v>1983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4" customFormat="1" ht="11.25">
      <c r="B879" s="167"/>
      <c r="D879" s="147" t="s">
        <v>247</v>
      </c>
      <c r="E879" s="168" t="s">
        <v>1</v>
      </c>
      <c r="F879" s="169" t="s">
        <v>2844</v>
      </c>
      <c r="H879" s="168" t="s">
        <v>1</v>
      </c>
      <c r="I879" s="170"/>
      <c r="L879" s="167"/>
      <c r="M879" s="171"/>
      <c r="T879" s="172"/>
      <c r="AT879" s="168" t="s">
        <v>247</v>
      </c>
      <c r="AU879" s="168" t="s">
        <v>83</v>
      </c>
      <c r="AV879" s="14" t="s">
        <v>81</v>
      </c>
      <c r="AW879" s="14" t="s">
        <v>30</v>
      </c>
      <c r="AX879" s="14" t="s">
        <v>73</v>
      </c>
      <c r="AY879" s="168" t="s">
        <v>236</v>
      </c>
    </row>
    <row r="880" spans="2:65" s="12" customFormat="1" ht="11.25">
      <c r="B880" s="151"/>
      <c r="D880" s="147" t="s">
        <v>247</v>
      </c>
      <c r="E880" s="152" t="s">
        <v>1</v>
      </c>
      <c r="F880" s="153" t="s">
        <v>2845</v>
      </c>
      <c r="H880" s="154">
        <v>4.5999999999999996</v>
      </c>
      <c r="I880" s="155"/>
      <c r="L880" s="151"/>
      <c r="M880" s="156"/>
      <c r="T880" s="157"/>
      <c r="AT880" s="152" t="s">
        <v>247</v>
      </c>
      <c r="AU880" s="152" t="s">
        <v>83</v>
      </c>
      <c r="AV880" s="12" t="s">
        <v>83</v>
      </c>
      <c r="AW880" s="12" t="s">
        <v>30</v>
      </c>
      <c r="AX880" s="12" t="s">
        <v>73</v>
      </c>
      <c r="AY880" s="152" t="s">
        <v>236</v>
      </c>
    </row>
    <row r="881" spans="2:65" s="14" customFormat="1" ht="11.25">
      <c r="B881" s="167"/>
      <c r="D881" s="147" t="s">
        <v>247</v>
      </c>
      <c r="E881" s="168" t="s">
        <v>1</v>
      </c>
      <c r="F881" s="169" t="s">
        <v>2846</v>
      </c>
      <c r="H881" s="168" t="s">
        <v>1</v>
      </c>
      <c r="I881" s="170"/>
      <c r="L881" s="167"/>
      <c r="M881" s="171"/>
      <c r="T881" s="172"/>
      <c r="AT881" s="168" t="s">
        <v>247</v>
      </c>
      <c r="AU881" s="168" t="s">
        <v>83</v>
      </c>
      <c r="AV881" s="14" t="s">
        <v>81</v>
      </c>
      <c r="AW881" s="14" t="s">
        <v>30</v>
      </c>
      <c r="AX881" s="14" t="s">
        <v>73</v>
      </c>
      <c r="AY881" s="168" t="s">
        <v>236</v>
      </c>
    </row>
    <row r="882" spans="2:65" s="12" customFormat="1" ht="11.25">
      <c r="B882" s="151"/>
      <c r="D882" s="147" t="s">
        <v>247</v>
      </c>
      <c r="E882" s="152" t="s">
        <v>1</v>
      </c>
      <c r="F882" s="153" t="s">
        <v>2845</v>
      </c>
      <c r="H882" s="154">
        <v>4.5999999999999996</v>
      </c>
      <c r="I882" s="155"/>
      <c r="L882" s="151"/>
      <c r="M882" s="156"/>
      <c r="T882" s="157"/>
      <c r="AT882" s="152" t="s">
        <v>247</v>
      </c>
      <c r="AU882" s="152" t="s">
        <v>83</v>
      </c>
      <c r="AV882" s="12" t="s">
        <v>83</v>
      </c>
      <c r="AW882" s="12" t="s">
        <v>30</v>
      </c>
      <c r="AX882" s="12" t="s">
        <v>73</v>
      </c>
      <c r="AY882" s="152" t="s">
        <v>236</v>
      </c>
    </row>
    <row r="883" spans="2:65" s="14" customFormat="1" ht="11.25">
      <c r="B883" s="167"/>
      <c r="D883" s="147" t="s">
        <v>247</v>
      </c>
      <c r="E883" s="168" t="s">
        <v>1</v>
      </c>
      <c r="F883" s="169" t="s">
        <v>2847</v>
      </c>
      <c r="H883" s="168" t="s">
        <v>1</v>
      </c>
      <c r="I883" s="170"/>
      <c r="L883" s="167"/>
      <c r="M883" s="171"/>
      <c r="T883" s="172"/>
      <c r="AT883" s="168" t="s">
        <v>247</v>
      </c>
      <c r="AU883" s="168" t="s">
        <v>83</v>
      </c>
      <c r="AV883" s="14" t="s">
        <v>81</v>
      </c>
      <c r="AW883" s="14" t="s">
        <v>30</v>
      </c>
      <c r="AX883" s="14" t="s">
        <v>73</v>
      </c>
      <c r="AY883" s="168" t="s">
        <v>236</v>
      </c>
    </row>
    <row r="884" spans="2:65" s="12" customFormat="1" ht="11.25">
      <c r="B884" s="151"/>
      <c r="D884" s="147" t="s">
        <v>247</v>
      </c>
      <c r="E884" s="152" t="s">
        <v>1</v>
      </c>
      <c r="F884" s="153" t="s">
        <v>2845</v>
      </c>
      <c r="H884" s="154">
        <v>4.5999999999999996</v>
      </c>
      <c r="I884" s="155"/>
      <c r="L884" s="151"/>
      <c r="M884" s="156"/>
      <c r="T884" s="157"/>
      <c r="AT884" s="152" t="s">
        <v>247</v>
      </c>
      <c r="AU884" s="152" t="s">
        <v>83</v>
      </c>
      <c r="AV884" s="12" t="s">
        <v>83</v>
      </c>
      <c r="AW884" s="12" t="s">
        <v>30</v>
      </c>
      <c r="AX884" s="12" t="s">
        <v>73</v>
      </c>
      <c r="AY884" s="152" t="s">
        <v>236</v>
      </c>
    </row>
    <row r="885" spans="2:65" s="15" customFormat="1" ht="11.25">
      <c r="B885" s="173"/>
      <c r="D885" s="147" t="s">
        <v>247</v>
      </c>
      <c r="E885" s="174" t="s">
        <v>1</v>
      </c>
      <c r="F885" s="175" t="s">
        <v>344</v>
      </c>
      <c r="H885" s="176">
        <v>13.799999999999999</v>
      </c>
      <c r="I885" s="177"/>
      <c r="L885" s="173"/>
      <c r="M885" s="178"/>
      <c r="T885" s="179"/>
      <c r="AT885" s="174" t="s">
        <v>247</v>
      </c>
      <c r="AU885" s="174" t="s">
        <v>83</v>
      </c>
      <c r="AV885" s="15" t="s">
        <v>258</v>
      </c>
      <c r="AW885" s="15" t="s">
        <v>30</v>
      </c>
      <c r="AX885" s="15" t="s">
        <v>81</v>
      </c>
      <c r="AY885" s="174" t="s">
        <v>236</v>
      </c>
    </row>
    <row r="886" spans="2:65" s="1" customFormat="1" ht="37.9" customHeight="1">
      <c r="B886" s="133"/>
      <c r="C886" s="134" t="s">
        <v>2206</v>
      </c>
      <c r="D886" s="134" t="s">
        <v>239</v>
      </c>
      <c r="E886" s="135" t="s">
        <v>2554</v>
      </c>
      <c r="F886" s="136" t="s">
        <v>2555</v>
      </c>
      <c r="G886" s="137" t="s">
        <v>528</v>
      </c>
      <c r="H886" s="138">
        <v>15</v>
      </c>
      <c r="I886" s="139"/>
      <c r="J886" s="140">
        <f>ROUND(I886*H886,2)</f>
        <v>0</v>
      </c>
      <c r="K886" s="136" t="s">
        <v>243</v>
      </c>
      <c r="L886" s="33"/>
      <c r="M886" s="141" t="s">
        <v>1</v>
      </c>
      <c r="N886" s="142" t="s">
        <v>38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341</v>
      </c>
      <c r="AT886" s="145" t="s">
        <v>239</v>
      </c>
      <c r="AU886" s="145" t="s">
        <v>83</v>
      </c>
      <c r="AY886" s="18" t="s">
        <v>236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341</v>
      </c>
      <c r="BM886" s="145" t="s">
        <v>2416</v>
      </c>
    </row>
    <row r="887" spans="2:65" s="1" customFormat="1" ht="19.5">
      <c r="B887" s="33"/>
      <c r="D887" s="147" t="s">
        <v>246</v>
      </c>
      <c r="F887" s="148" t="s">
        <v>2555</v>
      </c>
      <c r="I887" s="149"/>
      <c r="L887" s="33"/>
      <c r="M887" s="150"/>
      <c r="T887" s="57"/>
      <c r="AT887" s="18" t="s">
        <v>246</v>
      </c>
      <c r="AU887" s="18" t="s">
        <v>83</v>
      </c>
    </row>
    <row r="888" spans="2:65" s="14" customFormat="1" ht="11.25">
      <c r="B888" s="167"/>
      <c r="D888" s="147" t="s">
        <v>247</v>
      </c>
      <c r="E888" s="168" t="s">
        <v>1</v>
      </c>
      <c r="F888" s="169" t="s">
        <v>1983</v>
      </c>
      <c r="H888" s="168" t="s">
        <v>1</v>
      </c>
      <c r="I888" s="170"/>
      <c r="L888" s="167"/>
      <c r="M888" s="171"/>
      <c r="T888" s="172"/>
      <c r="AT888" s="168" t="s">
        <v>247</v>
      </c>
      <c r="AU888" s="168" t="s">
        <v>83</v>
      </c>
      <c r="AV888" s="14" t="s">
        <v>81</v>
      </c>
      <c r="AW888" s="14" t="s">
        <v>30</v>
      </c>
      <c r="AX888" s="14" t="s">
        <v>73</v>
      </c>
      <c r="AY888" s="168" t="s">
        <v>236</v>
      </c>
    </row>
    <row r="889" spans="2:65" s="14" customFormat="1" ht="11.25">
      <c r="B889" s="167"/>
      <c r="D889" s="147" t="s">
        <v>247</v>
      </c>
      <c r="E889" s="168" t="s">
        <v>1</v>
      </c>
      <c r="F889" s="169" t="s">
        <v>2495</v>
      </c>
      <c r="H889" s="168" t="s">
        <v>1</v>
      </c>
      <c r="I889" s="170"/>
      <c r="L889" s="167"/>
      <c r="M889" s="171"/>
      <c r="T889" s="172"/>
      <c r="AT889" s="168" t="s">
        <v>247</v>
      </c>
      <c r="AU889" s="168" t="s">
        <v>83</v>
      </c>
      <c r="AV889" s="14" t="s">
        <v>81</v>
      </c>
      <c r="AW889" s="14" t="s">
        <v>30</v>
      </c>
      <c r="AX889" s="14" t="s">
        <v>73</v>
      </c>
      <c r="AY889" s="168" t="s">
        <v>236</v>
      </c>
    </row>
    <row r="890" spans="2:65" s="12" customFormat="1" ht="11.25">
      <c r="B890" s="151"/>
      <c r="D890" s="147" t="s">
        <v>247</v>
      </c>
      <c r="E890" s="152" t="s">
        <v>1</v>
      </c>
      <c r="F890" s="153" t="s">
        <v>8</v>
      </c>
      <c r="H890" s="154">
        <v>15</v>
      </c>
      <c r="I890" s="155"/>
      <c r="L890" s="151"/>
      <c r="M890" s="156"/>
      <c r="T890" s="157"/>
      <c r="AT890" s="152" t="s">
        <v>247</v>
      </c>
      <c r="AU890" s="152" t="s">
        <v>83</v>
      </c>
      <c r="AV890" s="12" t="s">
        <v>83</v>
      </c>
      <c r="AW890" s="12" t="s">
        <v>30</v>
      </c>
      <c r="AX890" s="12" t="s">
        <v>73</v>
      </c>
      <c r="AY890" s="152" t="s">
        <v>236</v>
      </c>
    </row>
    <row r="891" spans="2:65" s="15" customFormat="1" ht="11.25">
      <c r="B891" s="173"/>
      <c r="D891" s="147" t="s">
        <v>247</v>
      </c>
      <c r="E891" s="174" t="s">
        <v>1</v>
      </c>
      <c r="F891" s="175" t="s">
        <v>344</v>
      </c>
      <c r="H891" s="176">
        <v>15</v>
      </c>
      <c r="I891" s="177"/>
      <c r="L891" s="173"/>
      <c r="M891" s="178"/>
      <c r="T891" s="179"/>
      <c r="AT891" s="174" t="s">
        <v>247</v>
      </c>
      <c r="AU891" s="174" t="s">
        <v>83</v>
      </c>
      <c r="AV891" s="15" t="s">
        <v>258</v>
      </c>
      <c r="AW891" s="15" t="s">
        <v>30</v>
      </c>
      <c r="AX891" s="15" t="s">
        <v>81</v>
      </c>
      <c r="AY891" s="174" t="s">
        <v>236</v>
      </c>
    </row>
    <row r="892" spans="2:65" s="1" customFormat="1" ht="21.75" customHeight="1">
      <c r="B892" s="133"/>
      <c r="C892" s="180" t="s">
        <v>2417</v>
      </c>
      <c r="D892" s="180" t="s">
        <v>333</v>
      </c>
      <c r="E892" s="181" t="s">
        <v>2559</v>
      </c>
      <c r="F892" s="182" t="s">
        <v>2560</v>
      </c>
      <c r="G892" s="183" t="s">
        <v>528</v>
      </c>
      <c r="H892" s="184">
        <v>15</v>
      </c>
      <c r="I892" s="185"/>
      <c r="J892" s="186">
        <f>ROUND(I892*H892,2)</f>
        <v>0</v>
      </c>
      <c r="K892" s="182" t="s">
        <v>243</v>
      </c>
      <c r="L892" s="187"/>
      <c r="M892" s="188" t="s">
        <v>1</v>
      </c>
      <c r="N892" s="189" t="s">
        <v>38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348</v>
      </c>
      <c r="AT892" s="145" t="s">
        <v>333</v>
      </c>
      <c r="AU892" s="145" t="s">
        <v>83</v>
      </c>
      <c r="AY892" s="18" t="s">
        <v>236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341</v>
      </c>
      <c r="BM892" s="145" t="s">
        <v>2418</v>
      </c>
    </row>
    <row r="893" spans="2:65" s="1" customFormat="1" ht="11.25">
      <c r="B893" s="33"/>
      <c r="D893" s="147" t="s">
        <v>246</v>
      </c>
      <c r="F893" s="148" t="s">
        <v>2560</v>
      </c>
      <c r="I893" s="149"/>
      <c r="L893" s="33"/>
      <c r="M893" s="150"/>
      <c r="T893" s="57"/>
      <c r="AT893" s="18" t="s">
        <v>246</v>
      </c>
      <c r="AU893" s="18" t="s">
        <v>83</v>
      </c>
    </row>
    <row r="894" spans="2:65" s="14" customFormat="1" ht="11.25">
      <c r="B894" s="167"/>
      <c r="D894" s="147" t="s">
        <v>247</v>
      </c>
      <c r="E894" s="168" t="s">
        <v>1</v>
      </c>
      <c r="F894" s="169" t="s">
        <v>1983</v>
      </c>
      <c r="H894" s="168" t="s">
        <v>1</v>
      </c>
      <c r="I894" s="170"/>
      <c r="L894" s="167"/>
      <c r="M894" s="171"/>
      <c r="T894" s="172"/>
      <c r="AT894" s="168" t="s">
        <v>247</v>
      </c>
      <c r="AU894" s="168" t="s">
        <v>83</v>
      </c>
      <c r="AV894" s="14" t="s">
        <v>81</v>
      </c>
      <c r="AW894" s="14" t="s">
        <v>30</v>
      </c>
      <c r="AX894" s="14" t="s">
        <v>73</v>
      </c>
      <c r="AY894" s="168" t="s">
        <v>236</v>
      </c>
    </row>
    <row r="895" spans="2:65" s="14" customFormat="1" ht="11.25">
      <c r="B895" s="167"/>
      <c r="D895" s="147" t="s">
        <v>247</v>
      </c>
      <c r="E895" s="168" t="s">
        <v>1</v>
      </c>
      <c r="F895" s="169" t="s">
        <v>2495</v>
      </c>
      <c r="H895" s="168" t="s">
        <v>1</v>
      </c>
      <c r="I895" s="170"/>
      <c r="L895" s="167"/>
      <c r="M895" s="171"/>
      <c r="T895" s="172"/>
      <c r="AT895" s="168" t="s">
        <v>247</v>
      </c>
      <c r="AU895" s="168" t="s">
        <v>83</v>
      </c>
      <c r="AV895" s="14" t="s">
        <v>81</v>
      </c>
      <c r="AW895" s="14" t="s">
        <v>30</v>
      </c>
      <c r="AX895" s="14" t="s">
        <v>73</v>
      </c>
      <c r="AY895" s="168" t="s">
        <v>236</v>
      </c>
    </row>
    <row r="896" spans="2:65" s="12" customFormat="1" ht="11.25">
      <c r="B896" s="151"/>
      <c r="D896" s="147" t="s">
        <v>247</v>
      </c>
      <c r="E896" s="152" t="s">
        <v>1</v>
      </c>
      <c r="F896" s="153" t="s">
        <v>8</v>
      </c>
      <c r="H896" s="154">
        <v>15</v>
      </c>
      <c r="I896" s="155"/>
      <c r="L896" s="151"/>
      <c r="M896" s="156"/>
      <c r="T896" s="157"/>
      <c r="AT896" s="152" t="s">
        <v>247</v>
      </c>
      <c r="AU896" s="152" t="s">
        <v>83</v>
      </c>
      <c r="AV896" s="12" t="s">
        <v>83</v>
      </c>
      <c r="AW896" s="12" t="s">
        <v>30</v>
      </c>
      <c r="AX896" s="12" t="s">
        <v>73</v>
      </c>
      <c r="AY896" s="152" t="s">
        <v>236</v>
      </c>
    </row>
    <row r="897" spans="2:65" s="15" customFormat="1" ht="11.25">
      <c r="B897" s="173"/>
      <c r="D897" s="147" t="s">
        <v>247</v>
      </c>
      <c r="E897" s="174" t="s">
        <v>1</v>
      </c>
      <c r="F897" s="175" t="s">
        <v>344</v>
      </c>
      <c r="H897" s="176">
        <v>15</v>
      </c>
      <c r="I897" s="177"/>
      <c r="L897" s="173"/>
      <c r="M897" s="178"/>
      <c r="T897" s="179"/>
      <c r="AT897" s="174" t="s">
        <v>247</v>
      </c>
      <c r="AU897" s="174" t="s">
        <v>83</v>
      </c>
      <c r="AV897" s="15" t="s">
        <v>258</v>
      </c>
      <c r="AW897" s="15" t="s">
        <v>30</v>
      </c>
      <c r="AX897" s="15" t="s">
        <v>81</v>
      </c>
      <c r="AY897" s="174" t="s">
        <v>236</v>
      </c>
    </row>
    <row r="898" spans="2:65" s="1" customFormat="1" ht="37.9" customHeight="1">
      <c r="B898" s="133"/>
      <c r="C898" s="180" t="s">
        <v>2215</v>
      </c>
      <c r="D898" s="180" t="s">
        <v>333</v>
      </c>
      <c r="E898" s="181" t="s">
        <v>2562</v>
      </c>
      <c r="F898" s="182" t="s">
        <v>2563</v>
      </c>
      <c r="G898" s="183" t="s">
        <v>528</v>
      </c>
      <c r="H898" s="184">
        <v>45</v>
      </c>
      <c r="I898" s="185"/>
      <c r="J898" s="186">
        <f>ROUND(I898*H898,2)</f>
        <v>0</v>
      </c>
      <c r="K898" s="182" t="s">
        <v>1994</v>
      </c>
      <c r="L898" s="187"/>
      <c r="M898" s="188" t="s">
        <v>1</v>
      </c>
      <c r="N898" s="189" t="s">
        <v>38</v>
      </c>
      <c r="P898" s="143">
        <f>O898*H898</f>
        <v>0</v>
      </c>
      <c r="Q898" s="143">
        <v>0</v>
      </c>
      <c r="R898" s="143">
        <f>Q898*H898</f>
        <v>0</v>
      </c>
      <c r="S898" s="143">
        <v>0</v>
      </c>
      <c r="T898" s="144">
        <f>S898*H898</f>
        <v>0</v>
      </c>
      <c r="AR898" s="145" t="s">
        <v>348</v>
      </c>
      <c r="AT898" s="145" t="s">
        <v>333</v>
      </c>
      <c r="AU898" s="145" t="s">
        <v>83</v>
      </c>
      <c r="AY898" s="18" t="s">
        <v>236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81</v>
      </c>
      <c r="BK898" s="146">
        <f>ROUND(I898*H898,2)</f>
        <v>0</v>
      </c>
      <c r="BL898" s="18" t="s">
        <v>341</v>
      </c>
      <c r="BM898" s="145" t="s">
        <v>2421</v>
      </c>
    </row>
    <row r="899" spans="2:65" s="1" customFormat="1" ht="19.5">
      <c r="B899" s="33"/>
      <c r="D899" s="147" t="s">
        <v>246</v>
      </c>
      <c r="F899" s="148" t="s">
        <v>2563</v>
      </c>
      <c r="I899" s="149"/>
      <c r="L899" s="33"/>
      <c r="M899" s="150"/>
      <c r="T899" s="57"/>
      <c r="AT899" s="18" t="s">
        <v>246</v>
      </c>
      <c r="AU899" s="18" t="s">
        <v>83</v>
      </c>
    </row>
    <row r="900" spans="2:65" s="14" customFormat="1" ht="11.25">
      <c r="B900" s="167"/>
      <c r="D900" s="147" t="s">
        <v>247</v>
      </c>
      <c r="E900" s="168" t="s">
        <v>1</v>
      </c>
      <c r="F900" s="169" t="s">
        <v>1983</v>
      </c>
      <c r="H900" s="168" t="s">
        <v>1</v>
      </c>
      <c r="I900" s="170"/>
      <c r="L900" s="167"/>
      <c r="M900" s="171"/>
      <c r="T900" s="172"/>
      <c r="AT900" s="168" t="s">
        <v>247</v>
      </c>
      <c r="AU900" s="168" t="s">
        <v>83</v>
      </c>
      <c r="AV900" s="14" t="s">
        <v>81</v>
      </c>
      <c r="AW900" s="14" t="s">
        <v>30</v>
      </c>
      <c r="AX900" s="14" t="s">
        <v>73</v>
      </c>
      <c r="AY900" s="168" t="s">
        <v>236</v>
      </c>
    </row>
    <row r="901" spans="2:65" s="14" customFormat="1" ht="11.25">
      <c r="B901" s="167"/>
      <c r="D901" s="147" t="s">
        <v>247</v>
      </c>
      <c r="E901" s="168" t="s">
        <v>1</v>
      </c>
      <c r="F901" s="169" t="s">
        <v>2565</v>
      </c>
      <c r="H901" s="168" t="s">
        <v>1</v>
      </c>
      <c r="I901" s="170"/>
      <c r="L901" s="167"/>
      <c r="M901" s="171"/>
      <c r="T901" s="172"/>
      <c r="AT901" s="168" t="s">
        <v>247</v>
      </c>
      <c r="AU901" s="168" t="s">
        <v>83</v>
      </c>
      <c r="AV901" s="14" t="s">
        <v>81</v>
      </c>
      <c r="AW901" s="14" t="s">
        <v>30</v>
      </c>
      <c r="AX901" s="14" t="s">
        <v>73</v>
      </c>
      <c r="AY901" s="168" t="s">
        <v>236</v>
      </c>
    </row>
    <row r="902" spans="2:65" s="12" customFormat="1" ht="11.25">
      <c r="B902" s="151"/>
      <c r="D902" s="147" t="s">
        <v>247</v>
      </c>
      <c r="E902" s="152" t="s">
        <v>1</v>
      </c>
      <c r="F902" s="153" t="s">
        <v>725</v>
      </c>
      <c r="H902" s="154">
        <v>45</v>
      </c>
      <c r="I902" s="155"/>
      <c r="L902" s="151"/>
      <c r="M902" s="156"/>
      <c r="T902" s="157"/>
      <c r="AT902" s="152" t="s">
        <v>247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236</v>
      </c>
    </row>
    <row r="903" spans="2:65" s="15" customFormat="1" ht="11.25">
      <c r="B903" s="173"/>
      <c r="D903" s="147" t="s">
        <v>247</v>
      </c>
      <c r="E903" s="174" t="s">
        <v>1</v>
      </c>
      <c r="F903" s="175" t="s">
        <v>344</v>
      </c>
      <c r="H903" s="176">
        <v>45</v>
      </c>
      <c r="I903" s="177"/>
      <c r="L903" s="173"/>
      <c r="M903" s="178"/>
      <c r="T903" s="179"/>
      <c r="AT903" s="174" t="s">
        <v>247</v>
      </c>
      <c r="AU903" s="174" t="s">
        <v>83</v>
      </c>
      <c r="AV903" s="15" t="s">
        <v>258</v>
      </c>
      <c r="AW903" s="15" t="s">
        <v>30</v>
      </c>
      <c r="AX903" s="15" t="s">
        <v>81</v>
      </c>
      <c r="AY903" s="174" t="s">
        <v>236</v>
      </c>
    </row>
    <row r="904" spans="2:65" s="1" customFormat="1" ht="16.5" customHeight="1">
      <c r="B904" s="133"/>
      <c r="C904" s="134" t="s">
        <v>2423</v>
      </c>
      <c r="D904" s="134" t="s">
        <v>239</v>
      </c>
      <c r="E904" s="135" t="s">
        <v>2579</v>
      </c>
      <c r="F904" s="136" t="s">
        <v>2580</v>
      </c>
      <c r="G904" s="137" t="s">
        <v>539</v>
      </c>
      <c r="H904" s="138">
        <v>3.6</v>
      </c>
      <c r="I904" s="139"/>
      <c r="J904" s="140">
        <f>ROUND(I904*H904,2)</f>
        <v>0</v>
      </c>
      <c r="K904" s="136" t="s">
        <v>243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341</v>
      </c>
      <c r="AT904" s="145" t="s">
        <v>239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341</v>
      </c>
      <c r="BM904" s="145" t="s">
        <v>2426</v>
      </c>
    </row>
    <row r="905" spans="2:65" s="1" customFormat="1" ht="11.25">
      <c r="B905" s="33"/>
      <c r="D905" s="147" t="s">
        <v>246</v>
      </c>
      <c r="F905" s="148" t="s">
        <v>2580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4" customFormat="1" ht="11.25">
      <c r="B906" s="167"/>
      <c r="D906" s="147" t="s">
        <v>247</v>
      </c>
      <c r="E906" s="168" t="s">
        <v>1</v>
      </c>
      <c r="F906" s="169" t="s">
        <v>1983</v>
      </c>
      <c r="H906" s="168" t="s">
        <v>1</v>
      </c>
      <c r="I906" s="170"/>
      <c r="L906" s="167"/>
      <c r="M906" s="171"/>
      <c r="T906" s="172"/>
      <c r="AT906" s="168" t="s">
        <v>247</v>
      </c>
      <c r="AU906" s="168" t="s">
        <v>83</v>
      </c>
      <c r="AV906" s="14" t="s">
        <v>81</v>
      </c>
      <c r="AW906" s="14" t="s">
        <v>30</v>
      </c>
      <c r="AX906" s="14" t="s">
        <v>73</v>
      </c>
      <c r="AY906" s="168" t="s">
        <v>236</v>
      </c>
    </row>
    <row r="907" spans="2:65" s="14" customFormat="1" ht="11.25">
      <c r="B907" s="167"/>
      <c r="D907" s="147" t="s">
        <v>247</v>
      </c>
      <c r="E907" s="168" t="s">
        <v>1</v>
      </c>
      <c r="F907" s="169" t="s">
        <v>2848</v>
      </c>
      <c r="H907" s="168" t="s">
        <v>1</v>
      </c>
      <c r="I907" s="170"/>
      <c r="L907" s="167"/>
      <c r="M907" s="171"/>
      <c r="T907" s="172"/>
      <c r="AT907" s="168" t="s">
        <v>247</v>
      </c>
      <c r="AU907" s="168" t="s">
        <v>83</v>
      </c>
      <c r="AV907" s="14" t="s">
        <v>81</v>
      </c>
      <c r="AW907" s="14" t="s">
        <v>30</v>
      </c>
      <c r="AX907" s="14" t="s">
        <v>73</v>
      </c>
      <c r="AY907" s="168" t="s">
        <v>236</v>
      </c>
    </row>
    <row r="908" spans="2:65" s="12" customFormat="1" ht="11.25">
      <c r="B908" s="151"/>
      <c r="D908" s="147" t="s">
        <v>247</v>
      </c>
      <c r="E908" s="152" t="s">
        <v>1</v>
      </c>
      <c r="F908" s="153" t="s">
        <v>2841</v>
      </c>
      <c r="H908" s="154">
        <v>1.2</v>
      </c>
      <c r="I908" s="155"/>
      <c r="L908" s="151"/>
      <c r="M908" s="156"/>
      <c r="T908" s="157"/>
      <c r="AT908" s="152" t="s">
        <v>247</v>
      </c>
      <c r="AU908" s="152" t="s">
        <v>83</v>
      </c>
      <c r="AV908" s="12" t="s">
        <v>83</v>
      </c>
      <c r="AW908" s="12" t="s">
        <v>30</v>
      </c>
      <c r="AX908" s="12" t="s">
        <v>73</v>
      </c>
      <c r="AY908" s="152" t="s">
        <v>236</v>
      </c>
    </row>
    <row r="909" spans="2:65" s="14" customFormat="1" ht="11.25">
      <c r="B909" s="167"/>
      <c r="D909" s="147" t="s">
        <v>247</v>
      </c>
      <c r="E909" s="168" t="s">
        <v>1</v>
      </c>
      <c r="F909" s="169" t="s">
        <v>2849</v>
      </c>
      <c r="H909" s="168" t="s">
        <v>1</v>
      </c>
      <c r="I909" s="170"/>
      <c r="L909" s="167"/>
      <c r="M909" s="171"/>
      <c r="T909" s="172"/>
      <c r="AT909" s="168" t="s">
        <v>247</v>
      </c>
      <c r="AU909" s="168" t="s">
        <v>83</v>
      </c>
      <c r="AV909" s="14" t="s">
        <v>81</v>
      </c>
      <c r="AW909" s="14" t="s">
        <v>30</v>
      </c>
      <c r="AX909" s="14" t="s">
        <v>73</v>
      </c>
      <c r="AY909" s="168" t="s">
        <v>236</v>
      </c>
    </row>
    <row r="910" spans="2:65" s="12" customFormat="1" ht="11.25">
      <c r="B910" s="151"/>
      <c r="D910" s="147" t="s">
        <v>247</v>
      </c>
      <c r="E910" s="152" t="s">
        <v>1</v>
      </c>
      <c r="F910" s="153" t="s">
        <v>2841</v>
      </c>
      <c r="H910" s="154">
        <v>1.2</v>
      </c>
      <c r="I910" s="155"/>
      <c r="L910" s="151"/>
      <c r="M910" s="156"/>
      <c r="T910" s="157"/>
      <c r="AT910" s="152" t="s">
        <v>247</v>
      </c>
      <c r="AU910" s="152" t="s">
        <v>83</v>
      </c>
      <c r="AV910" s="12" t="s">
        <v>83</v>
      </c>
      <c r="AW910" s="12" t="s">
        <v>30</v>
      </c>
      <c r="AX910" s="12" t="s">
        <v>73</v>
      </c>
      <c r="AY910" s="152" t="s">
        <v>236</v>
      </c>
    </row>
    <row r="911" spans="2:65" s="14" customFormat="1" ht="11.25">
      <c r="B911" s="167"/>
      <c r="D911" s="147" t="s">
        <v>247</v>
      </c>
      <c r="E911" s="168" t="s">
        <v>1</v>
      </c>
      <c r="F911" s="169" t="s">
        <v>2850</v>
      </c>
      <c r="H911" s="168" t="s">
        <v>1</v>
      </c>
      <c r="I911" s="170"/>
      <c r="L911" s="167"/>
      <c r="M911" s="171"/>
      <c r="T911" s="172"/>
      <c r="AT911" s="168" t="s">
        <v>247</v>
      </c>
      <c r="AU911" s="168" t="s">
        <v>83</v>
      </c>
      <c r="AV911" s="14" t="s">
        <v>81</v>
      </c>
      <c r="AW911" s="14" t="s">
        <v>30</v>
      </c>
      <c r="AX911" s="14" t="s">
        <v>73</v>
      </c>
      <c r="AY911" s="168" t="s">
        <v>236</v>
      </c>
    </row>
    <row r="912" spans="2:65" s="12" customFormat="1" ht="11.25">
      <c r="B912" s="151"/>
      <c r="D912" s="147" t="s">
        <v>247</v>
      </c>
      <c r="E912" s="152" t="s">
        <v>1</v>
      </c>
      <c r="F912" s="153" t="s">
        <v>2841</v>
      </c>
      <c r="H912" s="154">
        <v>1.2</v>
      </c>
      <c r="I912" s="155"/>
      <c r="L912" s="151"/>
      <c r="M912" s="156"/>
      <c r="T912" s="157"/>
      <c r="AT912" s="152" t="s">
        <v>247</v>
      </c>
      <c r="AU912" s="152" t="s">
        <v>83</v>
      </c>
      <c r="AV912" s="12" t="s">
        <v>83</v>
      </c>
      <c r="AW912" s="12" t="s">
        <v>30</v>
      </c>
      <c r="AX912" s="12" t="s">
        <v>73</v>
      </c>
      <c r="AY912" s="152" t="s">
        <v>236</v>
      </c>
    </row>
    <row r="913" spans="2:65" s="15" customFormat="1" ht="11.25">
      <c r="B913" s="173"/>
      <c r="D913" s="147" t="s">
        <v>247</v>
      </c>
      <c r="E913" s="174" t="s">
        <v>1</v>
      </c>
      <c r="F913" s="175" t="s">
        <v>344</v>
      </c>
      <c r="H913" s="176">
        <v>3.5999999999999996</v>
      </c>
      <c r="I913" s="177"/>
      <c r="L913" s="173"/>
      <c r="M913" s="178"/>
      <c r="T913" s="179"/>
      <c r="AT913" s="174" t="s">
        <v>247</v>
      </c>
      <c r="AU913" s="174" t="s">
        <v>83</v>
      </c>
      <c r="AV913" s="15" t="s">
        <v>258</v>
      </c>
      <c r="AW913" s="15" t="s">
        <v>30</v>
      </c>
      <c r="AX913" s="15" t="s">
        <v>81</v>
      </c>
      <c r="AY913" s="174" t="s">
        <v>236</v>
      </c>
    </row>
    <row r="914" spans="2:65" s="11" customFormat="1" ht="25.9" customHeight="1">
      <c r="B914" s="121"/>
      <c r="D914" s="122" t="s">
        <v>72</v>
      </c>
      <c r="E914" s="123" t="s">
        <v>234</v>
      </c>
      <c r="F914" s="123" t="s">
        <v>79</v>
      </c>
      <c r="I914" s="124"/>
      <c r="J914" s="125">
        <f>BK914</f>
        <v>0</v>
      </c>
      <c r="L914" s="121"/>
      <c r="M914" s="126"/>
      <c r="P914" s="127">
        <f>P915</f>
        <v>0</v>
      </c>
      <c r="R914" s="127">
        <f>R915</f>
        <v>0</v>
      </c>
      <c r="T914" s="128">
        <f>T915</f>
        <v>0</v>
      </c>
      <c r="AR914" s="122" t="s">
        <v>235</v>
      </c>
      <c r="AT914" s="129" t="s">
        <v>72</v>
      </c>
      <c r="AU914" s="129" t="s">
        <v>73</v>
      </c>
      <c r="AY914" s="122" t="s">
        <v>236</v>
      </c>
      <c r="BK914" s="130">
        <f>BK915</f>
        <v>0</v>
      </c>
    </row>
    <row r="915" spans="2:65" s="11" customFormat="1" ht="22.9" customHeight="1">
      <c r="B915" s="121"/>
      <c r="D915" s="122" t="s">
        <v>72</v>
      </c>
      <c r="E915" s="131" t="s">
        <v>304</v>
      </c>
      <c r="F915" s="131" t="s">
        <v>305</v>
      </c>
      <c r="I915" s="124"/>
      <c r="J915" s="132">
        <f>BK915</f>
        <v>0</v>
      </c>
      <c r="L915" s="121"/>
      <c r="M915" s="126"/>
      <c r="P915" s="127">
        <f>SUM(P916:P921)</f>
        <v>0</v>
      </c>
      <c r="R915" s="127">
        <f>SUM(R916:R921)</f>
        <v>0</v>
      </c>
      <c r="T915" s="128">
        <f>SUM(T916:T921)</f>
        <v>0</v>
      </c>
      <c r="AR915" s="122" t="s">
        <v>235</v>
      </c>
      <c r="AT915" s="129" t="s">
        <v>72</v>
      </c>
      <c r="AU915" s="129" t="s">
        <v>81</v>
      </c>
      <c r="AY915" s="122" t="s">
        <v>236</v>
      </c>
      <c r="BK915" s="130">
        <f>SUM(BK916:BK921)</f>
        <v>0</v>
      </c>
    </row>
    <row r="916" spans="2:65" s="1" customFormat="1" ht="16.5" customHeight="1">
      <c r="B916" s="133"/>
      <c r="C916" s="134" t="s">
        <v>2224</v>
      </c>
      <c r="D916" s="134" t="s">
        <v>239</v>
      </c>
      <c r="E916" s="135" t="s">
        <v>2598</v>
      </c>
      <c r="F916" s="136" t="s">
        <v>2599</v>
      </c>
      <c r="G916" s="137" t="s">
        <v>340</v>
      </c>
      <c r="H916" s="138">
        <v>1</v>
      </c>
      <c r="I916" s="139"/>
      <c r="J916" s="140">
        <f>ROUND(I916*H916,2)</f>
        <v>0</v>
      </c>
      <c r="K916" s="136" t="s">
        <v>243</v>
      </c>
      <c r="L916" s="33"/>
      <c r="M916" s="141" t="s">
        <v>1</v>
      </c>
      <c r="N916" s="142" t="s">
        <v>38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258</v>
      </c>
      <c r="AT916" s="145" t="s">
        <v>239</v>
      </c>
      <c r="AU916" s="145" t="s">
        <v>83</v>
      </c>
      <c r="AY916" s="18" t="s">
        <v>236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258</v>
      </c>
      <c r="BM916" s="145" t="s">
        <v>2430</v>
      </c>
    </row>
    <row r="917" spans="2:65" s="1" customFormat="1" ht="11.25">
      <c r="B917" s="33"/>
      <c r="D917" s="147" t="s">
        <v>246</v>
      </c>
      <c r="F917" s="148" t="s">
        <v>2599</v>
      </c>
      <c r="I917" s="149"/>
      <c r="L917" s="33"/>
      <c r="M917" s="150"/>
      <c r="T917" s="57"/>
      <c r="AT917" s="18" t="s">
        <v>246</v>
      </c>
      <c r="AU917" s="18" t="s">
        <v>83</v>
      </c>
    </row>
    <row r="918" spans="2:65" s="14" customFormat="1" ht="11.25">
      <c r="B918" s="167"/>
      <c r="D918" s="147" t="s">
        <v>247</v>
      </c>
      <c r="E918" s="168" t="s">
        <v>1</v>
      </c>
      <c r="F918" s="169" t="s">
        <v>2595</v>
      </c>
      <c r="H918" s="168" t="s">
        <v>1</v>
      </c>
      <c r="I918" s="170"/>
      <c r="L918" s="167"/>
      <c r="M918" s="171"/>
      <c r="T918" s="172"/>
      <c r="AT918" s="168" t="s">
        <v>247</v>
      </c>
      <c r="AU918" s="168" t="s">
        <v>83</v>
      </c>
      <c r="AV918" s="14" t="s">
        <v>81</v>
      </c>
      <c r="AW918" s="14" t="s">
        <v>30</v>
      </c>
      <c r="AX918" s="14" t="s">
        <v>73</v>
      </c>
      <c r="AY918" s="168" t="s">
        <v>236</v>
      </c>
    </row>
    <row r="919" spans="2:65" s="14" customFormat="1" ht="11.25">
      <c r="B919" s="167"/>
      <c r="D919" s="147" t="s">
        <v>247</v>
      </c>
      <c r="E919" s="168" t="s">
        <v>1</v>
      </c>
      <c r="F919" s="169" t="s">
        <v>2601</v>
      </c>
      <c r="H919" s="168" t="s">
        <v>1</v>
      </c>
      <c r="I919" s="170"/>
      <c r="L919" s="167"/>
      <c r="M919" s="171"/>
      <c r="T919" s="172"/>
      <c r="AT919" s="168" t="s">
        <v>247</v>
      </c>
      <c r="AU919" s="168" t="s">
        <v>83</v>
      </c>
      <c r="AV919" s="14" t="s">
        <v>81</v>
      </c>
      <c r="AW919" s="14" t="s">
        <v>30</v>
      </c>
      <c r="AX919" s="14" t="s">
        <v>73</v>
      </c>
      <c r="AY919" s="168" t="s">
        <v>236</v>
      </c>
    </row>
    <row r="920" spans="2:65" s="12" customFormat="1" ht="11.25">
      <c r="B920" s="151"/>
      <c r="D920" s="147" t="s">
        <v>247</v>
      </c>
      <c r="E920" s="152" t="s">
        <v>1</v>
      </c>
      <c r="F920" s="153" t="s">
        <v>81</v>
      </c>
      <c r="H920" s="154">
        <v>1</v>
      </c>
      <c r="I920" s="155"/>
      <c r="L920" s="151"/>
      <c r="M920" s="156"/>
      <c r="T920" s="157"/>
      <c r="AT920" s="152" t="s">
        <v>247</v>
      </c>
      <c r="AU920" s="152" t="s">
        <v>83</v>
      </c>
      <c r="AV920" s="12" t="s">
        <v>83</v>
      </c>
      <c r="AW920" s="12" t="s">
        <v>30</v>
      </c>
      <c r="AX920" s="12" t="s">
        <v>73</v>
      </c>
      <c r="AY920" s="152" t="s">
        <v>236</v>
      </c>
    </row>
    <row r="921" spans="2:65" s="15" customFormat="1" ht="11.25">
      <c r="B921" s="173"/>
      <c r="D921" s="147" t="s">
        <v>247</v>
      </c>
      <c r="E921" s="174" t="s">
        <v>1</v>
      </c>
      <c r="F921" s="175" t="s">
        <v>344</v>
      </c>
      <c r="H921" s="176">
        <v>1</v>
      </c>
      <c r="I921" s="177"/>
      <c r="L921" s="173"/>
      <c r="M921" s="190"/>
      <c r="N921" s="191"/>
      <c r="O921" s="191"/>
      <c r="P921" s="191"/>
      <c r="Q921" s="191"/>
      <c r="R921" s="191"/>
      <c r="S921" s="191"/>
      <c r="T921" s="192"/>
      <c r="AT921" s="174" t="s">
        <v>247</v>
      </c>
      <c r="AU921" s="174" t="s">
        <v>83</v>
      </c>
      <c r="AV921" s="15" t="s">
        <v>258</v>
      </c>
      <c r="AW921" s="15" t="s">
        <v>30</v>
      </c>
      <c r="AX921" s="15" t="s">
        <v>81</v>
      </c>
      <c r="AY921" s="174" t="s">
        <v>236</v>
      </c>
    </row>
    <row r="922" spans="2:65" s="1" customFormat="1" ht="6.95" customHeight="1">
      <c r="B922" s="45"/>
      <c r="C922" s="46"/>
      <c r="D922" s="46"/>
      <c r="E922" s="46"/>
      <c r="F922" s="46"/>
      <c r="G922" s="46"/>
      <c r="H922" s="46"/>
      <c r="I922" s="46"/>
      <c r="J922" s="46"/>
      <c r="K922" s="46"/>
      <c r="L922" s="33"/>
    </row>
  </sheetData>
  <autoFilter ref="C126:K921" xr:uid="{00000000-0009-0000-0000-00000B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2851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ROUND((SUM(BE132:BE1534)),  2)</f>
        <v>0</v>
      </c>
      <c r="I33" s="93">
        <v>0.21</v>
      </c>
      <c r="J33" s="92">
        <f>ROUND(((SUM(BE132:BE1534))*I33),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ROUND((SUM(BF132:BF1534)),  2)</f>
        <v>0</v>
      </c>
      <c r="I34" s="93">
        <v>0.15</v>
      </c>
      <c r="J34" s="92">
        <f>ROUND(((SUM(BF132:BF1534))*I34),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ROUND((SUM(BG132:BG1534)),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ROUND((SUM(BH132:BH1534)),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ROUND((SUM(BI132:BI1534)),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301 - Kanalizace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899999999999999" customHeight="1">
      <c r="B98" s="109"/>
      <c r="D98" s="110" t="s">
        <v>2852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899999999999999" customHeight="1">
      <c r="B99" s="109"/>
      <c r="D99" s="110" t="s">
        <v>2853</v>
      </c>
      <c r="E99" s="111"/>
      <c r="F99" s="111"/>
      <c r="G99" s="111"/>
      <c r="H99" s="111"/>
      <c r="I99" s="111"/>
      <c r="J99" s="112">
        <f>J480</f>
        <v>0</v>
      </c>
      <c r="L99" s="109"/>
    </row>
    <row r="100" spans="2:12" s="9" customFormat="1" ht="19.899999999999999" customHeight="1">
      <c r="B100" s="109"/>
      <c r="D100" s="110" t="s">
        <v>2854</v>
      </c>
      <c r="E100" s="111"/>
      <c r="F100" s="111"/>
      <c r="G100" s="111"/>
      <c r="H100" s="111"/>
      <c r="I100" s="111"/>
      <c r="J100" s="112">
        <f>J560</f>
        <v>0</v>
      </c>
      <c r="L100" s="109"/>
    </row>
    <row r="101" spans="2:12" s="9" customFormat="1" ht="19.899999999999999" customHeight="1">
      <c r="B101" s="109"/>
      <c r="D101" s="110" t="s">
        <v>459</v>
      </c>
      <c r="E101" s="111"/>
      <c r="F101" s="111"/>
      <c r="G101" s="111"/>
      <c r="H101" s="111"/>
      <c r="I101" s="111"/>
      <c r="J101" s="112">
        <f>J697</f>
        <v>0</v>
      </c>
      <c r="L101" s="109"/>
    </row>
    <row r="102" spans="2:12" s="9" customFormat="1" ht="19.899999999999999" customHeight="1">
      <c r="B102" s="109"/>
      <c r="D102" s="110" t="s">
        <v>1553</v>
      </c>
      <c r="E102" s="111"/>
      <c r="F102" s="111"/>
      <c r="G102" s="111"/>
      <c r="H102" s="111"/>
      <c r="I102" s="111"/>
      <c r="J102" s="112">
        <f>J720</f>
        <v>0</v>
      </c>
      <c r="L102" s="109"/>
    </row>
    <row r="103" spans="2:12" s="9" customFormat="1" ht="19.899999999999999" customHeight="1">
      <c r="B103" s="109"/>
      <c r="D103" s="110" t="s">
        <v>461</v>
      </c>
      <c r="E103" s="111"/>
      <c r="F103" s="111"/>
      <c r="G103" s="111"/>
      <c r="H103" s="111"/>
      <c r="I103" s="111"/>
      <c r="J103" s="112">
        <f>J755</f>
        <v>0</v>
      </c>
      <c r="L103" s="109"/>
    </row>
    <row r="104" spans="2:12" s="9" customFormat="1" ht="19.899999999999999" customHeight="1">
      <c r="B104" s="109"/>
      <c r="D104" s="110" t="s">
        <v>462</v>
      </c>
      <c r="E104" s="111"/>
      <c r="F104" s="111"/>
      <c r="G104" s="111"/>
      <c r="H104" s="111"/>
      <c r="I104" s="111"/>
      <c r="J104" s="112">
        <f>J762</f>
        <v>0</v>
      </c>
      <c r="L104" s="109"/>
    </row>
    <row r="105" spans="2:12" s="9" customFormat="1" ht="19.899999999999999" customHeight="1">
      <c r="B105" s="109"/>
      <c r="D105" s="110" t="s">
        <v>2855</v>
      </c>
      <c r="E105" s="111"/>
      <c r="F105" s="111"/>
      <c r="G105" s="111"/>
      <c r="H105" s="111"/>
      <c r="I105" s="111"/>
      <c r="J105" s="112">
        <f>J1505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J1508</f>
        <v>0</v>
      </c>
      <c r="L106" s="105"/>
    </row>
    <row r="107" spans="2:12" s="9" customFormat="1" ht="19.899999999999999" customHeight="1">
      <c r="B107" s="109"/>
      <c r="D107" s="110" t="s">
        <v>218</v>
      </c>
      <c r="E107" s="111"/>
      <c r="F107" s="111"/>
      <c r="G107" s="111"/>
      <c r="H107" s="111"/>
      <c r="I107" s="111"/>
      <c r="J107" s="112">
        <f>J1509</f>
        <v>0</v>
      </c>
      <c r="L107" s="109"/>
    </row>
    <row r="108" spans="2:12" s="9" customFormat="1" ht="14.85" customHeight="1">
      <c r="B108" s="109"/>
      <c r="D108" s="110" t="s">
        <v>2856</v>
      </c>
      <c r="E108" s="111"/>
      <c r="F108" s="111"/>
      <c r="G108" s="111"/>
      <c r="H108" s="111"/>
      <c r="I108" s="111"/>
      <c r="J108" s="112">
        <f>J1510</f>
        <v>0</v>
      </c>
      <c r="L108" s="109"/>
    </row>
    <row r="109" spans="2:12" s="8" customFormat="1" ht="24.95" customHeight="1">
      <c r="B109" s="105"/>
      <c r="D109" s="106" t="s">
        <v>2013</v>
      </c>
      <c r="E109" s="107"/>
      <c r="F109" s="107"/>
      <c r="G109" s="107"/>
      <c r="H109" s="107"/>
      <c r="I109" s="107"/>
      <c r="J109" s="108">
        <f>J1519</f>
        <v>0</v>
      </c>
      <c r="L109" s="105"/>
    </row>
    <row r="110" spans="2:12" s="9" customFormat="1" ht="19.899999999999999" customHeight="1">
      <c r="B110" s="109"/>
      <c r="D110" s="110" t="s">
        <v>2857</v>
      </c>
      <c r="E110" s="111"/>
      <c r="F110" s="111"/>
      <c r="G110" s="111"/>
      <c r="H110" s="111"/>
      <c r="I110" s="111"/>
      <c r="J110" s="112">
        <f>J1520</f>
        <v>0</v>
      </c>
      <c r="L110" s="109"/>
    </row>
    <row r="111" spans="2:12" s="8" customFormat="1" ht="24.95" customHeight="1">
      <c r="B111" s="105"/>
      <c r="D111" s="106" t="s">
        <v>1978</v>
      </c>
      <c r="E111" s="107"/>
      <c r="F111" s="107"/>
      <c r="G111" s="107"/>
      <c r="H111" s="107"/>
      <c r="I111" s="107"/>
      <c r="J111" s="108">
        <f>J1529</f>
        <v>0</v>
      </c>
      <c r="L111" s="105"/>
    </row>
    <row r="112" spans="2:12" s="9" customFormat="1" ht="19.899999999999999" customHeight="1">
      <c r="B112" s="109"/>
      <c r="D112" s="110" t="s">
        <v>2015</v>
      </c>
      <c r="E112" s="111"/>
      <c r="F112" s="111"/>
      <c r="G112" s="111"/>
      <c r="H112" s="111"/>
      <c r="I112" s="111"/>
      <c r="J112" s="112">
        <f>J1530</f>
        <v>0</v>
      </c>
      <c r="L112" s="109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2" t="s">
        <v>221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8" t="s">
        <v>16</v>
      </c>
      <c r="L121" s="33"/>
    </row>
    <row r="122" spans="2:12" s="1" customFormat="1" ht="16.5" customHeight="1">
      <c r="B122" s="33"/>
      <c r="E122" s="256" t="str">
        <f>E7</f>
        <v>Rekonstrukce Údolní od Husovy po Úvoz</v>
      </c>
      <c r="F122" s="257"/>
      <c r="G122" s="257"/>
      <c r="H122" s="257"/>
      <c r="L122" s="33"/>
    </row>
    <row r="123" spans="2:12" s="1" customFormat="1" ht="12" customHeight="1">
      <c r="B123" s="33"/>
      <c r="C123" s="28" t="s">
        <v>205</v>
      </c>
      <c r="L123" s="33"/>
    </row>
    <row r="124" spans="2:12" s="1" customFormat="1" ht="16.5" customHeight="1">
      <c r="B124" s="33"/>
      <c r="E124" s="253" t="str">
        <f>E9</f>
        <v>SO 301 - Kanalizace</v>
      </c>
      <c r="F124" s="258"/>
      <c r="G124" s="258"/>
      <c r="H124" s="258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8" t="s">
        <v>20</v>
      </c>
      <c r="F126" s="26" t="str">
        <f>F12</f>
        <v xml:space="preserve"> </v>
      </c>
      <c r="I126" s="28" t="s">
        <v>22</v>
      </c>
      <c r="J126" s="53" t="str">
        <f>IF(J12="","",J12)</f>
        <v>14. 9. 2023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8" t="s">
        <v>24</v>
      </c>
      <c r="F128" s="26" t="str">
        <f>E15</f>
        <v xml:space="preserve"> </v>
      </c>
      <c r="I128" s="28" t="s">
        <v>29</v>
      </c>
      <c r="J128" s="31" t="str">
        <f>E21</f>
        <v xml:space="preserve"> </v>
      </c>
      <c r="L128" s="33"/>
    </row>
    <row r="129" spans="2:65" s="1" customFormat="1" ht="15.2" customHeight="1">
      <c r="B129" s="33"/>
      <c r="C129" s="28" t="s">
        <v>27</v>
      </c>
      <c r="F129" s="26" t="str">
        <f>IF(E18="","",E18)</f>
        <v>Vyplň údaj</v>
      </c>
      <c r="I129" s="28" t="s">
        <v>31</v>
      </c>
      <c r="J129" s="31" t="str">
        <f>E24</f>
        <v xml:space="preserve"> 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3"/>
      <c r="C131" s="114" t="s">
        <v>222</v>
      </c>
      <c r="D131" s="115" t="s">
        <v>58</v>
      </c>
      <c r="E131" s="115" t="s">
        <v>54</v>
      </c>
      <c r="F131" s="115" t="s">
        <v>55</v>
      </c>
      <c r="G131" s="115" t="s">
        <v>223</v>
      </c>
      <c r="H131" s="115" t="s">
        <v>224</v>
      </c>
      <c r="I131" s="115" t="s">
        <v>225</v>
      </c>
      <c r="J131" s="115" t="s">
        <v>209</v>
      </c>
      <c r="K131" s="116" t="s">
        <v>226</v>
      </c>
      <c r="L131" s="113"/>
      <c r="M131" s="60" t="s">
        <v>1</v>
      </c>
      <c r="N131" s="61" t="s">
        <v>37</v>
      </c>
      <c r="O131" s="61" t="s">
        <v>227</v>
      </c>
      <c r="P131" s="61" t="s">
        <v>228</v>
      </c>
      <c r="Q131" s="61" t="s">
        <v>229</v>
      </c>
      <c r="R131" s="61" t="s">
        <v>230</v>
      </c>
      <c r="S131" s="61" t="s">
        <v>231</v>
      </c>
      <c r="T131" s="62" t="s">
        <v>232</v>
      </c>
    </row>
    <row r="132" spans="2:65" s="1" customFormat="1" ht="22.9" customHeight="1">
      <c r="B132" s="33"/>
      <c r="C132" s="65" t="s">
        <v>233</v>
      </c>
      <c r="J132" s="117">
        <f>BK132</f>
        <v>0</v>
      </c>
      <c r="L132" s="33"/>
      <c r="M132" s="63"/>
      <c r="N132" s="54"/>
      <c r="O132" s="54"/>
      <c r="P132" s="118">
        <f>P133+P1508+P1519+P1529</f>
        <v>0</v>
      </c>
      <c r="Q132" s="54"/>
      <c r="R132" s="118">
        <f>R133+R1508+R1519+R1529</f>
        <v>0</v>
      </c>
      <c r="S132" s="54"/>
      <c r="T132" s="119">
        <f>T133+T1508+T1519+T1529</f>
        <v>0</v>
      </c>
      <c r="AT132" s="18" t="s">
        <v>72</v>
      </c>
      <c r="AU132" s="18" t="s">
        <v>211</v>
      </c>
      <c r="BK132" s="120">
        <f>BK133+BK1508+BK1519+BK1529</f>
        <v>0</v>
      </c>
    </row>
    <row r="133" spans="2:65" s="11" customFormat="1" ht="25.9" customHeight="1">
      <c r="B133" s="121"/>
      <c r="D133" s="122" t="s">
        <v>72</v>
      </c>
      <c r="E133" s="123" t="s">
        <v>356</v>
      </c>
      <c r="F133" s="123" t="s">
        <v>357</v>
      </c>
      <c r="I133" s="124"/>
      <c r="J133" s="125">
        <f>BK133</f>
        <v>0</v>
      </c>
      <c r="L133" s="121"/>
      <c r="M133" s="126"/>
      <c r="P133" s="127">
        <f>P134+P480+P560+P697+P720+P755+P762+P1505</f>
        <v>0</v>
      </c>
      <c r="R133" s="127">
        <f>R134+R480+R560+R697+R720+R755+R762+R1505</f>
        <v>0</v>
      </c>
      <c r="T133" s="128">
        <f>T134+T480+T560+T697+T720+T755+T762+T1505</f>
        <v>0</v>
      </c>
      <c r="AR133" s="122" t="s">
        <v>81</v>
      </c>
      <c r="AT133" s="129" t="s">
        <v>72</v>
      </c>
      <c r="AU133" s="129" t="s">
        <v>73</v>
      </c>
      <c r="AY133" s="122" t="s">
        <v>236</v>
      </c>
      <c r="BK133" s="130">
        <f>BK134+BK480+BK560+BK697+BK720+BK755+BK762+BK1505</f>
        <v>0</v>
      </c>
    </row>
    <row r="134" spans="2:65" s="11" customFormat="1" ht="22.9" customHeight="1">
      <c r="B134" s="121"/>
      <c r="D134" s="122" t="s">
        <v>72</v>
      </c>
      <c r="E134" s="131" t="s">
        <v>291</v>
      </c>
      <c r="F134" s="131" t="s">
        <v>2858</v>
      </c>
      <c r="I134" s="124"/>
      <c r="J134" s="132">
        <f>BK134</f>
        <v>0</v>
      </c>
      <c r="L134" s="121"/>
      <c r="M134" s="126"/>
      <c r="P134" s="127">
        <f>SUM(P135:P479)</f>
        <v>0</v>
      </c>
      <c r="R134" s="127">
        <f>SUM(R135:R479)</f>
        <v>0</v>
      </c>
      <c r="T134" s="128">
        <f>SUM(T135:T479)</f>
        <v>0</v>
      </c>
      <c r="AR134" s="122" t="s">
        <v>81</v>
      </c>
      <c r="AT134" s="129" t="s">
        <v>72</v>
      </c>
      <c r="AU134" s="129" t="s">
        <v>81</v>
      </c>
      <c r="AY134" s="122" t="s">
        <v>236</v>
      </c>
      <c r="BK134" s="130">
        <f>SUM(BK135:BK479)</f>
        <v>0</v>
      </c>
    </row>
    <row r="135" spans="2:65" s="1" customFormat="1" ht="33" customHeight="1">
      <c r="B135" s="133"/>
      <c r="C135" s="134" t="s">
        <v>81</v>
      </c>
      <c r="D135" s="134" t="s">
        <v>239</v>
      </c>
      <c r="E135" s="135" t="s">
        <v>2859</v>
      </c>
      <c r="F135" s="136" t="s">
        <v>2860</v>
      </c>
      <c r="G135" s="137" t="s">
        <v>467</v>
      </c>
      <c r="H135" s="138">
        <v>15.234999999999999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83</v>
      </c>
    </row>
    <row r="136" spans="2:65" s="1" customFormat="1" ht="19.5">
      <c r="B136" s="33"/>
      <c r="D136" s="147" t="s">
        <v>246</v>
      </c>
      <c r="F136" s="148" t="s">
        <v>2860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" customFormat="1" ht="24.2" customHeight="1">
      <c r="B137" s="133"/>
      <c r="C137" s="134" t="s">
        <v>83</v>
      </c>
      <c r="D137" s="134" t="s">
        <v>239</v>
      </c>
      <c r="E137" s="135" t="s">
        <v>2861</v>
      </c>
      <c r="F137" s="136" t="s">
        <v>2862</v>
      </c>
      <c r="G137" s="137" t="s">
        <v>528</v>
      </c>
      <c r="H137" s="138">
        <v>16.8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258</v>
      </c>
    </row>
    <row r="138" spans="2:65" s="1" customFormat="1" ht="11.25">
      <c r="B138" s="33"/>
      <c r="D138" s="147" t="s">
        <v>246</v>
      </c>
      <c r="F138" s="148" t="s">
        <v>2862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21.75" customHeight="1">
      <c r="B139" s="133"/>
      <c r="C139" s="134" t="s">
        <v>253</v>
      </c>
      <c r="D139" s="134" t="s">
        <v>239</v>
      </c>
      <c r="E139" s="135" t="s">
        <v>2052</v>
      </c>
      <c r="F139" s="136" t="s">
        <v>2863</v>
      </c>
      <c r="G139" s="137" t="s">
        <v>424</v>
      </c>
      <c r="H139" s="138">
        <v>4.9509999999999996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 ht="11.25">
      <c r="B140" s="33"/>
      <c r="D140" s="147" t="s">
        <v>246</v>
      </c>
      <c r="F140" s="148" t="s">
        <v>2863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" customFormat="1" ht="24.2" customHeight="1">
      <c r="B141" s="133"/>
      <c r="C141" s="134" t="s">
        <v>258</v>
      </c>
      <c r="D141" s="134" t="s">
        <v>239</v>
      </c>
      <c r="E141" s="135" t="s">
        <v>2055</v>
      </c>
      <c r="F141" s="136" t="s">
        <v>2864</v>
      </c>
      <c r="G141" s="137" t="s">
        <v>424</v>
      </c>
      <c r="H141" s="138">
        <v>44.558999999999997</v>
      </c>
      <c r="I141" s="139"/>
      <c r="J141" s="140">
        <f>ROUND(I141*H141,2)</f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273</v>
      </c>
    </row>
    <row r="142" spans="2:65" s="1" customFormat="1" ht="11.25">
      <c r="B142" s="33"/>
      <c r="D142" s="147" t="s">
        <v>246</v>
      </c>
      <c r="F142" s="148" t="s">
        <v>2864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2" customFormat="1" ht="11.25">
      <c r="B143" s="151"/>
      <c r="D143" s="147" t="s">
        <v>247</v>
      </c>
      <c r="E143" s="152" t="s">
        <v>1</v>
      </c>
      <c r="F143" s="153" t="s">
        <v>2865</v>
      </c>
      <c r="H143" s="154">
        <v>44.558999999999997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 ht="11.25">
      <c r="B144" s="173"/>
      <c r="D144" s="147" t="s">
        <v>247</v>
      </c>
      <c r="E144" s="174" t="s">
        <v>1</v>
      </c>
      <c r="F144" s="175" t="s">
        <v>344</v>
      </c>
      <c r="H144" s="176">
        <v>44.558999999999997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37.9" customHeight="1">
      <c r="B145" s="133"/>
      <c r="C145" s="134" t="s">
        <v>235</v>
      </c>
      <c r="D145" s="134" t="s">
        <v>239</v>
      </c>
      <c r="E145" s="135" t="s">
        <v>2866</v>
      </c>
      <c r="F145" s="136" t="s">
        <v>2867</v>
      </c>
      <c r="G145" s="137" t="s">
        <v>424</v>
      </c>
      <c r="H145" s="138">
        <v>4.9509999999999996</v>
      </c>
      <c r="I145" s="139"/>
      <c r="J145" s="140">
        <f>ROUND(I145*H145,2)</f>
        <v>0</v>
      </c>
      <c r="K145" s="136" t="s">
        <v>2868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286</v>
      </c>
    </row>
    <row r="146" spans="2:65" s="1" customFormat="1" ht="19.5">
      <c r="B146" s="33"/>
      <c r="D146" s="147" t="s">
        <v>246</v>
      </c>
      <c r="F146" s="148" t="s">
        <v>2867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" customFormat="1" ht="33" customHeight="1">
      <c r="B147" s="133"/>
      <c r="C147" s="134" t="s">
        <v>265</v>
      </c>
      <c r="D147" s="134" t="s">
        <v>239</v>
      </c>
      <c r="E147" s="135" t="s">
        <v>2869</v>
      </c>
      <c r="F147" s="136" t="s">
        <v>2870</v>
      </c>
      <c r="G147" s="137" t="s">
        <v>467</v>
      </c>
      <c r="H147" s="138">
        <v>448.76499999999999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295</v>
      </c>
    </row>
    <row r="148" spans="2:65" s="1" customFormat="1" ht="19.5">
      <c r="B148" s="33"/>
      <c r="D148" s="147" t="s">
        <v>246</v>
      </c>
      <c r="F148" s="148" t="s">
        <v>2870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" customFormat="1" ht="21.75" customHeight="1">
      <c r="B149" s="133"/>
      <c r="C149" s="134" t="s">
        <v>269</v>
      </c>
      <c r="D149" s="134" t="s">
        <v>239</v>
      </c>
      <c r="E149" s="135" t="s">
        <v>428</v>
      </c>
      <c r="F149" s="136" t="s">
        <v>429</v>
      </c>
      <c r="G149" s="137" t="s">
        <v>424</v>
      </c>
      <c r="H149" s="138">
        <v>130.142</v>
      </c>
      <c r="I149" s="139"/>
      <c r="J149" s="140">
        <f>ROUND(I149*H149,2)</f>
        <v>0</v>
      </c>
      <c r="K149" s="136" t="s">
        <v>243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306</v>
      </c>
    </row>
    <row r="150" spans="2:65" s="1" customFormat="1" ht="11.25">
      <c r="B150" s="33"/>
      <c r="D150" s="147" t="s">
        <v>246</v>
      </c>
      <c r="F150" s="148" t="s">
        <v>429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" customFormat="1" ht="24.2" customHeight="1">
      <c r="B151" s="133"/>
      <c r="C151" s="134" t="s">
        <v>273</v>
      </c>
      <c r="D151" s="134" t="s">
        <v>239</v>
      </c>
      <c r="E151" s="135" t="s">
        <v>437</v>
      </c>
      <c r="F151" s="136" t="s">
        <v>438</v>
      </c>
      <c r="G151" s="137" t="s">
        <v>424</v>
      </c>
      <c r="H151" s="138">
        <v>1171.278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316</v>
      </c>
    </row>
    <row r="152" spans="2:65" s="1" customFormat="1" ht="11.25">
      <c r="B152" s="33"/>
      <c r="D152" s="147" t="s">
        <v>246</v>
      </c>
      <c r="F152" s="148" t="s">
        <v>438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11.25">
      <c r="B153" s="151"/>
      <c r="D153" s="147" t="s">
        <v>247</v>
      </c>
      <c r="E153" s="152" t="s">
        <v>1</v>
      </c>
      <c r="F153" s="153" t="s">
        <v>2871</v>
      </c>
      <c r="H153" s="154">
        <v>1171.278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 ht="11.25">
      <c r="B154" s="173"/>
      <c r="D154" s="147" t="s">
        <v>247</v>
      </c>
      <c r="E154" s="174" t="s">
        <v>1</v>
      </c>
      <c r="F154" s="175" t="s">
        <v>344</v>
      </c>
      <c r="H154" s="176">
        <v>1171.278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280</v>
      </c>
      <c r="D155" s="134" t="s">
        <v>239</v>
      </c>
      <c r="E155" s="135" t="s">
        <v>2872</v>
      </c>
      <c r="F155" s="136" t="s">
        <v>2873</v>
      </c>
      <c r="G155" s="137" t="s">
        <v>424</v>
      </c>
      <c r="H155" s="138">
        <v>130.142</v>
      </c>
      <c r="I155" s="139"/>
      <c r="J155" s="140">
        <f>ROUND(I155*H155,2)</f>
        <v>0</v>
      </c>
      <c r="K155" s="136" t="s">
        <v>2868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328</v>
      </c>
    </row>
    <row r="156" spans="2:65" s="1" customFormat="1" ht="11.25">
      <c r="B156" s="33"/>
      <c r="D156" s="147" t="s">
        <v>246</v>
      </c>
      <c r="F156" s="148" t="s">
        <v>2873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286</v>
      </c>
      <c r="D157" s="134" t="s">
        <v>239</v>
      </c>
      <c r="E157" s="135" t="s">
        <v>2874</v>
      </c>
      <c r="F157" s="136" t="s">
        <v>2875</v>
      </c>
      <c r="G157" s="137" t="s">
        <v>467</v>
      </c>
      <c r="H157" s="138">
        <v>164.6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345</v>
      </c>
    </row>
    <row r="158" spans="2:65" s="1" customFormat="1" ht="19.5">
      <c r="B158" s="33"/>
      <c r="D158" s="147" t="s">
        <v>246</v>
      </c>
      <c r="F158" s="148" t="s">
        <v>2875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4" customFormat="1" ht="11.25">
      <c r="B159" s="167"/>
      <c r="D159" s="147" t="s">
        <v>247</v>
      </c>
      <c r="E159" s="168" t="s">
        <v>1</v>
      </c>
      <c r="F159" s="169" t="s">
        <v>2876</v>
      </c>
      <c r="H159" s="168" t="s">
        <v>1</v>
      </c>
      <c r="I159" s="170"/>
      <c r="L159" s="167"/>
      <c r="M159" s="171"/>
      <c r="T159" s="172"/>
      <c r="AT159" s="168" t="s">
        <v>247</v>
      </c>
      <c r="AU159" s="168" t="s">
        <v>83</v>
      </c>
      <c r="AV159" s="14" t="s">
        <v>81</v>
      </c>
      <c r="AW159" s="14" t="s">
        <v>30</v>
      </c>
      <c r="AX159" s="14" t="s">
        <v>73</v>
      </c>
      <c r="AY159" s="168" t="s">
        <v>236</v>
      </c>
    </row>
    <row r="160" spans="2:65" s="12" customFormat="1" ht="11.25">
      <c r="B160" s="151"/>
      <c r="D160" s="147" t="s">
        <v>247</v>
      </c>
      <c r="E160" s="152" t="s">
        <v>1</v>
      </c>
      <c r="F160" s="153" t="s">
        <v>2877</v>
      </c>
      <c r="H160" s="154">
        <v>152.1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2" customFormat="1" ht="11.25">
      <c r="B161" s="151"/>
      <c r="D161" s="147" t="s">
        <v>247</v>
      </c>
      <c r="E161" s="152" t="s">
        <v>1</v>
      </c>
      <c r="F161" s="153" t="s">
        <v>2878</v>
      </c>
      <c r="H161" s="154">
        <v>12.5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 ht="11.25">
      <c r="B162" s="173"/>
      <c r="D162" s="147" t="s">
        <v>247</v>
      </c>
      <c r="E162" s="174" t="s">
        <v>1</v>
      </c>
      <c r="F162" s="175" t="s">
        <v>344</v>
      </c>
      <c r="H162" s="176">
        <v>164.6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24.2" customHeight="1">
      <c r="B163" s="133"/>
      <c r="C163" s="134" t="s">
        <v>291</v>
      </c>
      <c r="D163" s="134" t="s">
        <v>239</v>
      </c>
      <c r="E163" s="135" t="s">
        <v>2879</v>
      </c>
      <c r="F163" s="136" t="s">
        <v>2880</v>
      </c>
      <c r="G163" s="137" t="s">
        <v>528</v>
      </c>
      <c r="H163" s="138">
        <v>248.8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583</v>
      </c>
    </row>
    <row r="164" spans="2:65" s="1" customFormat="1" ht="11.25">
      <c r="B164" s="33"/>
      <c r="D164" s="147" t="s">
        <v>246</v>
      </c>
      <c r="F164" s="148" t="s">
        <v>2880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 ht="11.25">
      <c r="B165" s="167"/>
      <c r="D165" s="147" t="s">
        <v>247</v>
      </c>
      <c r="E165" s="168" t="s">
        <v>1</v>
      </c>
      <c r="F165" s="169" t="s">
        <v>2876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2" customFormat="1" ht="11.25">
      <c r="B166" s="151"/>
      <c r="D166" s="147" t="s">
        <v>247</v>
      </c>
      <c r="E166" s="152" t="s">
        <v>1</v>
      </c>
      <c r="F166" s="153" t="s">
        <v>2881</v>
      </c>
      <c r="H166" s="154">
        <v>234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 ht="11.25">
      <c r="B167" s="151"/>
      <c r="D167" s="147" t="s">
        <v>247</v>
      </c>
      <c r="E167" s="152" t="s">
        <v>1</v>
      </c>
      <c r="F167" s="153" t="s">
        <v>2882</v>
      </c>
      <c r="H167" s="154">
        <v>14.8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5" customFormat="1" ht="11.25">
      <c r="B168" s="173"/>
      <c r="D168" s="147" t="s">
        <v>247</v>
      </c>
      <c r="E168" s="174" t="s">
        <v>1</v>
      </c>
      <c r="F168" s="175" t="s">
        <v>344</v>
      </c>
      <c r="H168" s="176">
        <v>248.8</v>
      </c>
      <c r="I168" s="177"/>
      <c r="L168" s="173"/>
      <c r="M168" s="178"/>
      <c r="T168" s="179"/>
      <c r="AT168" s="174" t="s">
        <v>247</v>
      </c>
      <c r="AU168" s="174" t="s">
        <v>83</v>
      </c>
      <c r="AV168" s="15" t="s">
        <v>258</v>
      </c>
      <c r="AW168" s="15" t="s">
        <v>30</v>
      </c>
      <c r="AX168" s="15" t="s">
        <v>81</v>
      </c>
      <c r="AY168" s="174" t="s">
        <v>236</v>
      </c>
    </row>
    <row r="169" spans="2:65" s="1" customFormat="1" ht="24.2" customHeight="1">
      <c r="B169" s="133"/>
      <c r="C169" s="134" t="s">
        <v>295</v>
      </c>
      <c r="D169" s="134" t="s">
        <v>239</v>
      </c>
      <c r="E169" s="135" t="s">
        <v>2874</v>
      </c>
      <c r="F169" s="136" t="s">
        <v>2875</v>
      </c>
      <c r="G169" s="137" t="s">
        <v>467</v>
      </c>
      <c r="H169" s="138">
        <v>15.234999999999999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591</v>
      </c>
    </row>
    <row r="170" spans="2:65" s="1" customFormat="1" ht="19.5">
      <c r="B170" s="33"/>
      <c r="D170" s="147" t="s">
        <v>246</v>
      </c>
      <c r="F170" s="148" t="s">
        <v>2875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4" customFormat="1" ht="11.25">
      <c r="B171" s="167"/>
      <c r="D171" s="147" t="s">
        <v>247</v>
      </c>
      <c r="E171" s="168" t="s">
        <v>1</v>
      </c>
      <c r="F171" s="169" t="s">
        <v>2883</v>
      </c>
      <c r="H171" s="168" t="s">
        <v>1</v>
      </c>
      <c r="I171" s="170"/>
      <c r="L171" s="167"/>
      <c r="M171" s="171"/>
      <c r="T171" s="172"/>
      <c r="AT171" s="168" t="s">
        <v>247</v>
      </c>
      <c r="AU171" s="168" t="s">
        <v>83</v>
      </c>
      <c r="AV171" s="14" t="s">
        <v>81</v>
      </c>
      <c r="AW171" s="14" t="s">
        <v>30</v>
      </c>
      <c r="AX171" s="14" t="s">
        <v>73</v>
      </c>
      <c r="AY171" s="168" t="s">
        <v>236</v>
      </c>
    </row>
    <row r="172" spans="2:65" s="12" customFormat="1" ht="11.25">
      <c r="B172" s="151"/>
      <c r="D172" s="147" t="s">
        <v>247</v>
      </c>
      <c r="E172" s="152" t="s">
        <v>1</v>
      </c>
      <c r="F172" s="153" t="s">
        <v>2884</v>
      </c>
      <c r="H172" s="154">
        <v>6.5549999999999997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 ht="11.25">
      <c r="B173" s="151"/>
      <c r="D173" s="147" t="s">
        <v>247</v>
      </c>
      <c r="E173" s="152" t="s">
        <v>1</v>
      </c>
      <c r="F173" s="153" t="s">
        <v>2885</v>
      </c>
      <c r="H173" s="154">
        <v>8.68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 ht="11.25">
      <c r="B174" s="173"/>
      <c r="D174" s="147" t="s">
        <v>247</v>
      </c>
      <c r="E174" s="174" t="s">
        <v>1</v>
      </c>
      <c r="F174" s="175" t="s">
        <v>344</v>
      </c>
      <c r="H174" s="176">
        <v>15.234999999999999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300</v>
      </c>
      <c r="D175" s="134" t="s">
        <v>239</v>
      </c>
      <c r="E175" s="135" t="s">
        <v>2879</v>
      </c>
      <c r="F175" s="136" t="s">
        <v>2880</v>
      </c>
      <c r="G175" s="137" t="s">
        <v>528</v>
      </c>
      <c r="H175" s="138">
        <v>16.8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607</v>
      </c>
    </row>
    <row r="176" spans="2:65" s="1" customFormat="1" ht="11.25">
      <c r="B176" s="33"/>
      <c r="D176" s="147" t="s">
        <v>246</v>
      </c>
      <c r="F176" s="148" t="s">
        <v>2880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4" customFormat="1" ht="11.25">
      <c r="B177" s="167"/>
      <c r="D177" s="147" t="s">
        <v>247</v>
      </c>
      <c r="E177" s="168" t="s">
        <v>1</v>
      </c>
      <c r="F177" s="169" t="s">
        <v>2883</v>
      </c>
      <c r="H177" s="168" t="s">
        <v>1</v>
      </c>
      <c r="I177" s="170"/>
      <c r="L177" s="167"/>
      <c r="M177" s="171"/>
      <c r="T177" s="172"/>
      <c r="AT177" s="168" t="s">
        <v>247</v>
      </c>
      <c r="AU177" s="168" t="s">
        <v>83</v>
      </c>
      <c r="AV177" s="14" t="s">
        <v>81</v>
      </c>
      <c r="AW177" s="14" t="s">
        <v>30</v>
      </c>
      <c r="AX177" s="14" t="s">
        <v>73</v>
      </c>
      <c r="AY177" s="168" t="s">
        <v>236</v>
      </c>
    </row>
    <row r="178" spans="2:65" s="12" customFormat="1" ht="11.25">
      <c r="B178" s="151"/>
      <c r="D178" s="147" t="s">
        <v>247</v>
      </c>
      <c r="E178" s="152" t="s">
        <v>1</v>
      </c>
      <c r="F178" s="153" t="s">
        <v>2886</v>
      </c>
      <c r="H178" s="154">
        <v>6.9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2887</v>
      </c>
      <c r="H179" s="154">
        <v>9.9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 ht="11.25">
      <c r="B180" s="173"/>
      <c r="D180" s="147" t="s">
        <v>247</v>
      </c>
      <c r="E180" s="174" t="s">
        <v>1</v>
      </c>
      <c r="F180" s="175" t="s">
        <v>344</v>
      </c>
      <c r="H180" s="176">
        <v>16.8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306</v>
      </c>
      <c r="D181" s="134" t="s">
        <v>239</v>
      </c>
      <c r="E181" s="135" t="s">
        <v>2888</v>
      </c>
      <c r="F181" s="136" t="s">
        <v>2889</v>
      </c>
      <c r="G181" s="137" t="s">
        <v>467</v>
      </c>
      <c r="H181" s="138">
        <v>126.43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 ht="19.5">
      <c r="B182" s="33"/>
      <c r="D182" s="147" t="s">
        <v>246</v>
      </c>
      <c r="F182" s="148" t="s">
        <v>2889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4" customFormat="1" ht="11.25">
      <c r="B183" s="167"/>
      <c r="D183" s="147" t="s">
        <v>247</v>
      </c>
      <c r="E183" s="168" t="s">
        <v>1</v>
      </c>
      <c r="F183" s="169" t="s">
        <v>2890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83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4" customFormat="1" ht="11.25">
      <c r="B184" s="167"/>
      <c r="D184" s="147" t="s">
        <v>247</v>
      </c>
      <c r="E184" s="168" t="s">
        <v>1</v>
      </c>
      <c r="F184" s="169" t="s">
        <v>2891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2892</v>
      </c>
      <c r="H185" s="154">
        <v>51.98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6" customFormat="1" ht="11.25">
      <c r="B186" s="198"/>
      <c r="D186" s="147" t="s">
        <v>247</v>
      </c>
      <c r="E186" s="199" t="s">
        <v>1</v>
      </c>
      <c r="F186" s="200" t="s">
        <v>2893</v>
      </c>
      <c r="H186" s="201">
        <v>51.98</v>
      </c>
      <c r="I186" s="202"/>
      <c r="L186" s="198"/>
      <c r="M186" s="203"/>
      <c r="T186" s="204"/>
      <c r="AT186" s="199" t="s">
        <v>247</v>
      </c>
      <c r="AU186" s="199" t="s">
        <v>83</v>
      </c>
      <c r="AV186" s="16" t="s">
        <v>253</v>
      </c>
      <c r="AW186" s="16" t="s">
        <v>30</v>
      </c>
      <c r="AX186" s="16" t="s">
        <v>73</v>
      </c>
      <c r="AY186" s="199" t="s">
        <v>236</v>
      </c>
    </row>
    <row r="187" spans="2:65" s="14" customFormat="1" ht="11.25">
      <c r="B187" s="167"/>
      <c r="D187" s="147" t="s">
        <v>247</v>
      </c>
      <c r="E187" s="168" t="s">
        <v>1</v>
      </c>
      <c r="F187" s="169" t="s">
        <v>2894</v>
      </c>
      <c r="H187" s="168" t="s">
        <v>1</v>
      </c>
      <c r="I187" s="170"/>
      <c r="L187" s="167"/>
      <c r="M187" s="171"/>
      <c r="T187" s="172"/>
      <c r="AT187" s="168" t="s">
        <v>247</v>
      </c>
      <c r="AU187" s="168" t="s">
        <v>83</v>
      </c>
      <c r="AV187" s="14" t="s">
        <v>81</v>
      </c>
      <c r="AW187" s="14" t="s">
        <v>30</v>
      </c>
      <c r="AX187" s="14" t="s">
        <v>73</v>
      </c>
      <c r="AY187" s="168" t="s">
        <v>236</v>
      </c>
    </row>
    <row r="188" spans="2:65" s="12" customFormat="1" ht="11.25">
      <c r="B188" s="151"/>
      <c r="D188" s="147" t="s">
        <v>247</v>
      </c>
      <c r="E188" s="152" t="s">
        <v>1</v>
      </c>
      <c r="F188" s="153" t="s">
        <v>2895</v>
      </c>
      <c r="H188" s="154">
        <v>51.15</v>
      </c>
      <c r="I188" s="155"/>
      <c r="L188" s="151"/>
      <c r="M188" s="156"/>
      <c r="T188" s="157"/>
      <c r="AT188" s="152" t="s">
        <v>247</v>
      </c>
      <c r="AU188" s="152" t="s">
        <v>83</v>
      </c>
      <c r="AV188" s="12" t="s">
        <v>83</v>
      </c>
      <c r="AW188" s="12" t="s">
        <v>30</v>
      </c>
      <c r="AX188" s="12" t="s">
        <v>73</v>
      </c>
      <c r="AY188" s="152" t="s">
        <v>236</v>
      </c>
    </row>
    <row r="189" spans="2:65" s="12" customFormat="1" ht="11.25">
      <c r="B189" s="151"/>
      <c r="D189" s="147" t="s">
        <v>247</v>
      </c>
      <c r="E189" s="152" t="s">
        <v>1</v>
      </c>
      <c r="F189" s="153" t="s">
        <v>2896</v>
      </c>
      <c r="H189" s="154">
        <v>8.8000000000000007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2897</v>
      </c>
      <c r="H190" s="154">
        <v>11.375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 ht="11.25">
      <c r="B191" s="151"/>
      <c r="D191" s="147" t="s">
        <v>247</v>
      </c>
      <c r="E191" s="152" t="s">
        <v>1</v>
      </c>
      <c r="F191" s="153" t="s">
        <v>2898</v>
      </c>
      <c r="H191" s="154">
        <v>3.125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6" customFormat="1" ht="11.25">
      <c r="B192" s="198"/>
      <c r="D192" s="147" t="s">
        <v>247</v>
      </c>
      <c r="E192" s="199" t="s">
        <v>1</v>
      </c>
      <c r="F192" s="200" t="s">
        <v>2893</v>
      </c>
      <c r="H192" s="201">
        <v>74.45</v>
      </c>
      <c r="I192" s="202"/>
      <c r="L192" s="198"/>
      <c r="M192" s="203"/>
      <c r="T192" s="204"/>
      <c r="AT192" s="199" t="s">
        <v>247</v>
      </c>
      <c r="AU192" s="199" t="s">
        <v>83</v>
      </c>
      <c r="AV192" s="16" t="s">
        <v>253</v>
      </c>
      <c r="AW192" s="16" t="s">
        <v>30</v>
      </c>
      <c r="AX192" s="16" t="s">
        <v>73</v>
      </c>
      <c r="AY192" s="199" t="s">
        <v>236</v>
      </c>
    </row>
    <row r="193" spans="2:65" s="15" customFormat="1" ht="11.25">
      <c r="B193" s="173"/>
      <c r="D193" s="147" t="s">
        <v>247</v>
      </c>
      <c r="E193" s="174" t="s">
        <v>1</v>
      </c>
      <c r="F193" s="175" t="s">
        <v>344</v>
      </c>
      <c r="H193" s="176">
        <v>126.42999999999999</v>
      </c>
      <c r="I193" s="177"/>
      <c r="L193" s="173"/>
      <c r="M193" s="178"/>
      <c r="T193" s="179"/>
      <c r="AT193" s="174" t="s">
        <v>247</v>
      </c>
      <c r="AU193" s="174" t="s">
        <v>83</v>
      </c>
      <c r="AV193" s="15" t="s">
        <v>258</v>
      </c>
      <c r="AW193" s="15" t="s">
        <v>30</v>
      </c>
      <c r="AX193" s="15" t="s">
        <v>81</v>
      </c>
      <c r="AY193" s="174" t="s">
        <v>236</v>
      </c>
    </row>
    <row r="194" spans="2:65" s="1" customFormat="1" ht="24.2" customHeight="1">
      <c r="B194" s="133"/>
      <c r="C194" s="134" t="s">
        <v>8</v>
      </c>
      <c r="D194" s="134" t="s">
        <v>239</v>
      </c>
      <c r="E194" s="135" t="s">
        <v>2899</v>
      </c>
      <c r="F194" s="136" t="s">
        <v>2900</v>
      </c>
      <c r="G194" s="137" t="s">
        <v>528</v>
      </c>
      <c r="H194" s="138">
        <v>139.4</v>
      </c>
      <c r="I194" s="139"/>
      <c r="J194" s="140">
        <f>ROUND(I194*H194,2)</f>
        <v>0</v>
      </c>
      <c r="K194" s="136" t="s">
        <v>243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630</v>
      </c>
    </row>
    <row r="195" spans="2:65" s="1" customFormat="1" ht="11.25">
      <c r="B195" s="33"/>
      <c r="D195" s="147" t="s">
        <v>246</v>
      </c>
      <c r="F195" s="148" t="s">
        <v>2900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 ht="11.25">
      <c r="B196" s="167"/>
      <c r="D196" s="147" t="s">
        <v>247</v>
      </c>
      <c r="E196" s="168" t="s">
        <v>1</v>
      </c>
      <c r="F196" s="169" t="s">
        <v>2890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4" customFormat="1" ht="11.25">
      <c r="B197" s="167"/>
      <c r="D197" s="147" t="s">
        <v>247</v>
      </c>
      <c r="E197" s="168" t="s">
        <v>1</v>
      </c>
      <c r="F197" s="169" t="s">
        <v>2891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 ht="11.25">
      <c r="B198" s="151"/>
      <c r="D198" s="147" t="s">
        <v>247</v>
      </c>
      <c r="E198" s="152" t="s">
        <v>1</v>
      </c>
      <c r="F198" s="153" t="s">
        <v>2901</v>
      </c>
      <c r="H198" s="154">
        <v>46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6" customFormat="1" ht="11.25">
      <c r="B199" s="198"/>
      <c r="D199" s="147" t="s">
        <v>247</v>
      </c>
      <c r="E199" s="199" t="s">
        <v>1</v>
      </c>
      <c r="F199" s="200" t="s">
        <v>2893</v>
      </c>
      <c r="H199" s="201">
        <v>46</v>
      </c>
      <c r="I199" s="202"/>
      <c r="L199" s="198"/>
      <c r="M199" s="203"/>
      <c r="T199" s="204"/>
      <c r="AT199" s="199" t="s">
        <v>247</v>
      </c>
      <c r="AU199" s="199" t="s">
        <v>83</v>
      </c>
      <c r="AV199" s="16" t="s">
        <v>253</v>
      </c>
      <c r="AW199" s="16" t="s">
        <v>30</v>
      </c>
      <c r="AX199" s="16" t="s">
        <v>73</v>
      </c>
      <c r="AY199" s="199" t="s">
        <v>236</v>
      </c>
    </row>
    <row r="200" spans="2:65" s="14" customFormat="1" ht="11.25">
      <c r="B200" s="167"/>
      <c r="D200" s="147" t="s">
        <v>247</v>
      </c>
      <c r="E200" s="168" t="s">
        <v>1</v>
      </c>
      <c r="F200" s="169" t="s">
        <v>2894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2902</v>
      </c>
      <c r="H201" s="154">
        <v>62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 ht="11.25">
      <c r="B202" s="151"/>
      <c r="D202" s="147" t="s">
        <v>247</v>
      </c>
      <c r="E202" s="152" t="s">
        <v>1</v>
      </c>
      <c r="F202" s="153" t="s">
        <v>2903</v>
      </c>
      <c r="H202" s="154">
        <v>10.199999999999999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2" customFormat="1" ht="11.25">
      <c r="B203" s="151"/>
      <c r="D203" s="147" t="s">
        <v>247</v>
      </c>
      <c r="E203" s="152" t="s">
        <v>1</v>
      </c>
      <c r="F203" s="153" t="s">
        <v>2904</v>
      </c>
      <c r="H203" s="154">
        <v>17.5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236</v>
      </c>
    </row>
    <row r="204" spans="2:65" s="12" customFormat="1" ht="11.25">
      <c r="B204" s="151"/>
      <c r="D204" s="147" t="s">
        <v>247</v>
      </c>
      <c r="E204" s="152" t="s">
        <v>1</v>
      </c>
      <c r="F204" s="153" t="s">
        <v>2905</v>
      </c>
      <c r="H204" s="154">
        <v>3.7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6" customFormat="1" ht="11.25">
      <c r="B205" s="198"/>
      <c r="D205" s="147" t="s">
        <v>247</v>
      </c>
      <c r="E205" s="199" t="s">
        <v>1</v>
      </c>
      <c r="F205" s="200" t="s">
        <v>2893</v>
      </c>
      <c r="H205" s="201">
        <v>93.4</v>
      </c>
      <c r="I205" s="202"/>
      <c r="L205" s="198"/>
      <c r="M205" s="203"/>
      <c r="T205" s="204"/>
      <c r="AT205" s="199" t="s">
        <v>247</v>
      </c>
      <c r="AU205" s="199" t="s">
        <v>83</v>
      </c>
      <c r="AV205" s="16" t="s">
        <v>253</v>
      </c>
      <c r="AW205" s="16" t="s">
        <v>30</v>
      </c>
      <c r="AX205" s="16" t="s">
        <v>73</v>
      </c>
      <c r="AY205" s="199" t="s">
        <v>236</v>
      </c>
    </row>
    <row r="206" spans="2:65" s="15" customFormat="1" ht="11.25">
      <c r="B206" s="173"/>
      <c r="D206" s="147" t="s">
        <v>247</v>
      </c>
      <c r="E206" s="174" t="s">
        <v>1</v>
      </c>
      <c r="F206" s="175" t="s">
        <v>344</v>
      </c>
      <c r="H206" s="176">
        <v>139.39999999999998</v>
      </c>
      <c r="I206" s="177"/>
      <c r="L206" s="173"/>
      <c r="M206" s="178"/>
      <c r="T206" s="179"/>
      <c r="AT206" s="174" t="s">
        <v>247</v>
      </c>
      <c r="AU206" s="174" t="s">
        <v>83</v>
      </c>
      <c r="AV206" s="15" t="s">
        <v>258</v>
      </c>
      <c r="AW206" s="15" t="s">
        <v>30</v>
      </c>
      <c r="AX206" s="15" t="s">
        <v>81</v>
      </c>
      <c r="AY206" s="174" t="s">
        <v>236</v>
      </c>
    </row>
    <row r="207" spans="2:65" s="1" customFormat="1" ht="24.2" customHeight="1">
      <c r="B207" s="133"/>
      <c r="C207" s="134" t="s">
        <v>316</v>
      </c>
      <c r="D207" s="134" t="s">
        <v>239</v>
      </c>
      <c r="E207" s="135" t="s">
        <v>2906</v>
      </c>
      <c r="F207" s="136" t="s">
        <v>2907</v>
      </c>
      <c r="G207" s="137" t="s">
        <v>467</v>
      </c>
      <c r="H207" s="138">
        <v>142.5</v>
      </c>
      <c r="I207" s="139"/>
      <c r="J207" s="140">
        <f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643</v>
      </c>
    </row>
    <row r="208" spans="2:65" s="1" customFormat="1" ht="19.5">
      <c r="B208" s="33"/>
      <c r="D208" s="147" t="s">
        <v>246</v>
      </c>
      <c r="F208" s="148" t="s">
        <v>2907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 ht="11.25">
      <c r="B209" s="167"/>
      <c r="D209" s="147" t="s">
        <v>247</v>
      </c>
      <c r="E209" s="168" t="s">
        <v>1</v>
      </c>
      <c r="F209" s="169" t="s">
        <v>2908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2909</v>
      </c>
      <c r="H210" s="154">
        <v>130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2910</v>
      </c>
      <c r="H211" s="154">
        <v>12.5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5" customFormat="1" ht="11.25">
      <c r="B212" s="173"/>
      <c r="D212" s="147" t="s">
        <v>247</v>
      </c>
      <c r="E212" s="174" t="s">
        <v>1</v>
      </c>
      <c r="F212" s="175" t="s">
        <v>344</v>
      </c>
      <c r="H212" s="176">
        <v>142.5</v>
      </c>
      <c r="I212" s="177"/>
      <c r="L212" s="173"/>
      <c r="M212" s="178"/>
      <c r="T212" s="179"/>
      <c r="AT212" s="174" t="s">
        <v>247</v>
      </c>
      <c r="AU212" s="174" t="s">
        <v>83</v>
      </c>
      <c r="AV212" s="15" t="s">
        <v>258</v>
      </c>
      <c r="AW212" s="15" t="s">
        <v>30</v>
      </c>
      <c r="AX212" s="15" t="s">
        <v>81</v>
      </c>
      <c r="AY212" s="174" t="s">
        <v>236</v>
      </c>
    </row>
    <row r="213" spans="2:65" s="1" customFormat="1" ht="24.2" customHeight="1">
      <c r="B213" s="133"/>
      <c r="C213" s="134" t="s">
        <v>323</v>
      </c>
      <c r="D213" s="134" t="s">
        <v>239</v>
      </c>
      <c r="E213" s="135" t="s">
        <v>2911</v>
      </c>
      <c r="F213" s="136" t="s">
        <v>2912</v>
      </c>
      <c r="G213" s="137" t="s">
        <v>528</v>
      </c>
      <c r="H213" s="138">
        <v>214.8</v>
      </c>
      <c r="I213" s="139"/>
      <c r="J213" s="140">
        <f>ROUND(I213*H213,2)</f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656</v>
      </c>
    </row>
    <row r="214" spans="2:65" s="1" customFormat="1" ht="11.25">
      <c r="B214" s="33"/>
      <c r="D214" s="147" t="s">
        <v>246</v>
      </c>
      <c r="F214" s="148" t="s">
        <v>2912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4" customFormat="1" ht="11.25">
      <c r="B215" s="167"/>
      <c r="D215" s="147" t="s">
        <v>247</v>
      </c>
      <c r="E215" s="168" t="s">
        <v>1</v>
      </c>
      <c r="F215" s="169" t="s">
        <v>2908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2" customFormat="1" ht="11.25">
      <c r="B216" s="151"/>
      <c r="D216" s="147" t="s">
        <v>247</v>
      </c>
      <c r="E216" s="152" t="s">
        <v>1</v>
      </c>
      <c r="F216" s="153" t="s">
        <v>2913</v>
      </c>
      <c r="H216" s="154">
        <v>200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2914</v>
      </c>
      <c r="H217" s="154">
        <v>14.8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5" customFormat="1" ht="11.25">
      <c r="B218" s="173"/>
      <c r="D218" s="147" t="s">
        <v>247</v>
      </c>
      <c r="E218" s="174" t="s">
        <v>1</v>
      </c>
      <c r="F218" s="175" t="s">
        <v>344</v>
      </c>
      <c r="H218" s="176">
        <v>214.8</v>
      </c>
      <c r="I218" s="177"/>
      <c r="L218" s="173"/>
      <c r="M218" s="178"/>
      <c r="T218" s="179"/>
      <c r="AT218" s="174" t="s">
        <v>247</v>
      </c>
      <c r="AU218" s="174" t="s">
        <v>83</v>
      </c>
      <c r="AV218" s="15" t="s">
        <v>258</v>
      </c>
      <c r="AW218" s="15" t="s">
        <v>30</v>
      </c>
      <c r="AX218" s="15" t="s">
        <v>81</v>
      </c>
      <c r="AY218" s="174" t="s">
        <v>236</v>
      </c>
    </row>
    <row r="219" spans="2:65" s="1" customFormat="1" ht="21.75" customHeight="1">
      <c r="B219" s="133"/>
      <c r="C219" s="134" t="s">
        <v>328</v>
      </c>
      <c r="D219" s="134" t="s">
        <v>239</v>
      </c>
      <c r="E219" s="135" t="s">
        <v>428</v>
      </c>
      <c r="F219" s="136" t="s">
        <v>429</v>
      </c>
      <c r="G219" s="137" t="s">
        <v>424</v>
      </c>
      <c r="H219" s="138">
        <v>255.541</v>
      </c>
      <c r="I219" s="139"/>
      <c r="J219" s="140">
        <f>ROUND(I219*H219,2)</f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669</v>
      </c>
    </row>
    <row r="220" spans="2:65" s="1" customFormat="1" ht="11.25">
      <c r="B220" s="33"/>
      <c r="D220" s="147" t="s">
        <v>246</v>
      </c>
      <c r="F220" s="148" t="s">
        <v>429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4.2" customHeight="1">
      <c r="B221" s="133"/>
      <c r="C221" s="134" t="s">
        <v>337</v>
      </c>
      <c r="D221" s="134" t="s">
        <v>239</v>
      </c>
      <c r="E221" s="135" t="s">
        <v>437</v>
      </c>
      <c r="F221" s="136" t="s">
        <v>438</v>
      </c>
      <c r="G221" s="137" t="s">
        <v>424</v>
      </c>
      <c r="H221" s="138">
        <v>2299.8690000000001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682</v>
      </c>
    </row>
    <row r="222" spans="2:65" s="1" customFormat="1" ht="11.25">
      <c r="B222" s="33"/>
      <c r="D222" s="147" t="s">
        <v>246</v>
      </c>
      <c r="F222" s="148" t="s">
        <v>438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2" customFormat="1" ht="11.25">
      <c r="B223" s="151"/>
      <c r="D223" s="147" t="s">
        <v>247</v>
      </c>
      <c r="E223" s="152" t="s">
        <v>1</v>
      </c>
      <c r="F223" s="153" t="s">
        <v>2915</v>
      </c>
      <c r="H223" s="154">
        <v>2299.8690000000001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 ht="11.25">
      <c r="B224" s="173"/>
      <c r="D224" s="147" t="s">
        <v>247</v>
      </c>
      <c r="E224" s="174" t="s">
        <v>1</v>
      </c>
      <c r="F224" s="175" t="s">
        <v>344</v>
      </c>
      <c r="H224" s="176">
        <v>2299.8690000000001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1.75" customHeight="1">
      <c r="B225" s="133"/>
      <c r="C225" s="134" t="s">
        <v>345</v>
      </c>
      <c r="D225" s="134" t="s">
        <v>239</v>
      </c>
      <c r="E225" s="135" t="s">
        <v>2916</v>
      </c>
      <c r="F225" s="136" t="s">
        <v>2917</v>
      </c>
      <c r="G225" s="137" t="s">
        <v>424</v>
      </c>
      <c r="H225" s="138">
        <v>255.541</v>
      </c>
      <c r="I225" s="139"/>
      <c r="J225" s="140">
        <f>ROUND(I225*H225,2)</f>
        <v>0</v>
      </c>
      <c r="K225" s="136" t="s">
        <v>2868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696</v>
      </c>
    </row>
    <row r="226" spans="2:65" s="1" customFormat="1" ht="11.25">
      <c r="B226" s="33"/>
      <c r="D226" s="147" t="s">
        <v>246</v>
      </c>
      <c r="F226" s="148" t="s">
        <v>2917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</v>
      </c>
      <c r="D227" s="134" t="s">
        <v>239</v>
      </c>
      <c r="E227" s="135" t="s">
        <v>2918</v>
      </c>
      <c r="F227" s="136" t="s">
        <v>2919</v>
      </c>
      <c r="G227" s="137" t="s">
        <v>2038</v>
      </c>
      <c r="H227" s="138">
        <v>3072</v>
      </c>
      <c r="I227" s="139"/>
      <c r="J227" s="140">
        <f>ROUND(I227*H227,2)</f>
        <v>0</v>
      </c>
      <c r="K227" s="136" t="s">
        <v>243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709</v>
      </c>
    </row>
    <row r="228" spans="2:65" s="1" customFormat="1" ht="19.5">
      <c r="B228" s="33"/>
      <c r="D228" s="147" t="s">
        <v>246</v>
      </c>
      <c r="F228" s="148" t="s">
        <v>2919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4" customFormat="1" ht="11.25">
      <c r="B229" s="167"/>
      <c r="D229" s="147" t="s">
        <v>247</v>
      </c>
      <c r="E229" s="168" t="s">
        <v>1</v>
      </c>
      <c r="F229" s="169" t="s">
        <v>2920</v>
      </c>
      <c r="H229" s="168" t="s">
        <v>1</v>
      </c>
      <c r="I229" s="170"/>
      <c r="L229" s="167"/>
      <c r="M229" s="171"/>
      <c r="T229" s="172"/>
      <c r="AT229" s="168" t="s">
        <v>247</v>
      </c>
      <c r="AU229" s="168" t="s">
        <v>83</v>
      </c>
      <c r="AV229" s="14" t="s">
        <v>81</v>
      </c>
      <c r="AW229" s="14" t="s">
        <v>30</v>
      </c>
      <c r="AX229" s="14" t="s">
        <v>73</v>
      </c>
      <c r="AY229" s="168" t="s">
        <v>236</v>
      </c>
    </row>
    <row r="230" spans="2:65" s="12" customFormat="1" ht="11.25">
      <c r="B230" s="151"/>
      <c r="D230" s="147" t="s">
        <v>247</v>
      </c>
      <c r="E230" s="152" t="s">
        <v>1</v>
      </c>
      <c r="F230" s="153" t="s">
        <v>2921</v>
      </c>
      <c r="H230" s="154">
        <v>2856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 ht="11.25">
      <c r="B231" s="151"/>
      <c r="D231" s="147" t="s">
        <v>247</v>
      </c>
      <c r="E231" s="152" t="s">
        <v>1</v>
      </c>
      <c r="F231" s="153" t="s">
        <v>2922</v>
      </c>
      <c r="H231" s="154">
        <v>216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 ht="11.25">
      <c r="B232" s="173"/>
      <c r="D232" s="147" t="s">
        <v>247</v>
      </c>
      <c r="E232" s="174" t="s">
        <v>1</v>
      </c>
      <c r="F232" s="175" t="s">
        <v>344</v>
      </c>
      <c r="H232" s="176">
        <v>3072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24.2" customHeight="1">
      <c r="B233" s="133"/>
      <c r="C233" s="134" t="s">
        <v>583</v>
      </c>
      <c r="D233" s="134" t="s">
        <v>239</v>
      </c>
      <c r="E233" s="135" t="s">
        <v>2923</v>
      </c>
      <c r="F233" s="136" t="s">
        <v>2924</v>
      </c>
      <c r="G233" s="137" t="s">
        <v>2038</v>
      </c>
      <c r="H233" s="138">
        <v>1848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720</v>
      </c>
    </row>
    <row r="234" spans="2:65" s="1" customFormat="1" ht="19.5">
      <c r="B234" s="33"/>
      <c r="D234" s="147" t="s">
        <v>246</v>
      </c>
      <c r="F234" s="148" t="s">
        <v>2924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2" customFormat="1" ht="11.25">
      <c r="B235" s="151"/>
      <c r="D235" s="147" t="s">
        <v>247</v>
      </c>
      <c r="E235" s="152" t="s">
        <v>1</v>
      </c>
      <c r="F235" s="153" t="s">
        <v>2925</v>
      </c>
      <c r="H235" s="154">
        <v>1848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 ht="11.25">
      <c r="B236" s="173"/>
      <c r="D236" s="147" t="s">
        <v>247</v>
      </c>
      <c r="E236" s="174" t="s">
        <v>1</v>
      </c>
      <c r="F236" s="175" t="s">
        <v>344</v>
      </c>
      <c r="H236" s="176">
        <v>1848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588</v>
      </c>
      <c r="D237" s="134" t="s">
        <v>239</v>
      </c>
      <c r="E237" s="135" t="s">
        <v>2926</v>
      </c>
      <c r="F237" s="136" t="s">
        <v>2927</v>
      </c>
      <c r="G237" s="137" t="s">
        <v>2038</v>
      </c>
      <c r="H237" s="138">
        <v>8400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731</v>
      </c>
    </row>
    <row r="238" spans="2:65" s="1" customFormat="1" ht="19.5">
      <c r="B238" s="33"/>
      <c r="D238" s="147" t="s">
        <v>246</v>
      </c>
      <c r="F238" s="148" t="s">
        <v>2927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2928</v>
      </c>
      <c r="H239" s="154">
        <v>3696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2929</v>
      </c>
      <c r="H240" s="154">
        <v>4704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5" customFormat="1" ht="11.25">
      <c r="B241" s="173"/>
      <c r="D241" s="147" t="s">
        <v>247</v>
      </c>
      <c r="E241" s="174" t="s">
        <v>1</v>
      </c>
      <c r="F241" s="175" t="s">
        <v>344</v>
      </c>
      <c r="H241" s="176">
        <v>8400</v>
      </c>
      <c r="I241" s="177"/>
      <c r="L241" s="173"/>
      <c r="M241" s="178"/>
      <c r="T241" s="179"/>
      <c r="AT241" s="174" t="s">
        <v>247</v>
      </c>
      <c r="AU241" s="174" t="s">
        <v>83</v>
      </c>
      <c r="AV241" s="15" t="s">
        <v>258</v>
      </c>
      <c r="AW241" s="15" t="s">
        <v>30</v>
      </c>
      <c r="AX241" s="15" t="s">
        <v>81</v>
      </c>
      <c r="AY241" s="174" t="s">
        <v>236</v>
      </c>
    </row>
    <row r="242" spans="2:65" s="1" customFormat="1" ht="24.2" customHeight="1">
      <c r="B242" s="133"/>
      <c r="C242" s="134" t="s">
        <v>591</v>
      </c>
      <c r="D242" s="134" t="s">
        <v>239</v>
      </c>
      <c r="E242" s="135" t="s">
        <v>2930</v>
      </c>
      <c r="F242" s="136" t="s">
        <v>2931</v>
      </c>
      <c r="G242" s="137" t="s">
        <v>2932</v>
      </c>
      <c r="H242" s="138">
        <v>128</v>
      </c>
      <c r="I242" s="139"/>
      <c r="J242" s="140">
        <f>ROUND(I242*H242,2)</f>
        <v>0</v>
      </c>
      <c r="K242" s="136" t="s">
        <v>243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741</v>
      </c>
    </row>
    <row r="243" spans="2:65" s="1" customFormat="1" ht="19.5">
      <c r="B243" s="33"/>
      <c r="D243" s="147" t="s">
        <v>246</v>
      </c>
      <c r="F243" s="148" t="s">
        <v>2931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600</v>
      </c>
      <c r="D244" s="134" t="s">
        <v>239</v>
      </c>
      <c r="E244" s="135" t="s">
        <v>2933</v>
      </c>
      <c r="F244" s="136" t="s">
        <v>2934</v>
      </c>
      <c r="G244" s="137" t="s">
        <v>2932</v>
      </c>
      <c r="H244" s="138">
        <v>77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772</v>
      </c>
    </row>
    <row r="245" spans="2:65" s="1" customFormat="1" ht="19.5">
      <c r="B245" s="33"/>
      <c r="D245" s="147" t="s">
        <v>246</v>
      </c>
      <c r="F245" s="148" t="s">
        <v>2934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607</v>
      </c>
      <c r="D246" s="134" t="s">
        <v>239</v>
      </c>
      <c r="E246" s="135" t="s">
        <v>2935</v>
      </c>
      <c r="F246" s="136" t="s">
        <v>2936</v>
      </c>
      <c r="G246" s="137" t="s">
        <v>2932</v>
      </c>
      <c r="H246" s="138">
        <v>350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782</v>
      </c>
    </row>
    <row r="247" spans="2:65" s="1" customFormat="1" ht="19.5">
      <c r="B247" s="33"/>
      <c r="D247" s="147" t="s">
        <v>246</v>
      </c>
      <c r="F247" s="148" t="s">
        <v>2936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24.2" customHeight="1">
      <c r="B248" s="133"/>
      <c r="C248" s="134" t="s">
        <v>611</v>
      </c>
      <c r="D248" s="134" t="s">
        <v>239</v>
      </c>
      <c r="E248" s="135" t="s">
        <v>2937</v>
      </c>
      <c r="F248" s="136" t="s">
        <v>2938</v>
      </c>
      <c r="G248" s="137" t="s">
        <v>528</v>
      </c>
      <c r="H248" s="138">
        <v>95.11</v>
      </c>
      <c r="I248" s="139"/>
      <c r="J248" s="140">
        <f>ROUND(I248*H248,2)</f>
        <v>0</v>
      </c>
      <c r="K248" s="136" t="s">
        <v>243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792</v>
      </c>
    </row>
    <row r="249" spans="2:65" s="1" customFormat="1" ht="11.25">
      <c r="B249" s="33"/>
      <c r="D249" s="147" t="s">
        <v>246</v>
      </c>
      <c r="F249" s="148" t="s">
        <v>2938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4" customFormat="1" ht="11.25">
      <c r="B250" s="167"/>
      <c r="D250" s="147" t="s">
        <v>247</v>
      </c>
      <c r="E250" s="168" t="s">
        <v>1</v>
      </c>
      <c r="F250" s="169" t="s">
        <v>2939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4" customFormat="1" ht="11.25">
      <c r="B251" s="167"/>
      <c r="D251" s="147" t="s">
        <v>247</v>
      </c>
      <c r="E251" s="168" t="s">
        <v>1</v>
      </c>
      <c r="F251" s="169" t="s">
        <v>2940</v>
      </c>
      <c r="H251" s="168" t="s">
        <v>1</v>
      </c>
      <c r="I251" s="170"/>
      <c r="L251" s="167"/>
      <c r="M251" s="171"/>
      <c r="T251" s="172"/>
      <c r="AT251" s="168" t="s">
        <v>247</v>
      </c>
      <c r="AU251" s="168" t="s">
        <v>83</v>
      </c>
      <c r="AV251" s="14" t="s">
        <v>81</v>
      </c>
      <c r="AW251" s="14" t="s">
        <v>30</v>
      </c>
      <c r="AX251" s="14" t="s">
        <v>73</v>
      </c>
      <c r="AY251" s="168" t="s">
        <v>236</v>
      </c>
    </row>
    <row r="252" spans="2:65" s="12" customFormat="1" ht="11.25">
      <c r="B252" s="151"/>
      <c r="D252" s="147" t="s">
        <v>247</v>
      </c>
      <c r="E252" s="152" t="s">
        <v>1</v>
      </c>
      <c r="F252" s="153" t="s">
        <v>2941</v>
      </c>
      <c r="H252" s="154">
        <v>33.9</v>
      </c>
      <c r="I252" s="155"/>
      <c r="L252" s="151"/>
      <c r="M252" s="156"/>
      <c r="T252" s="157"/>
      <c r="AT252" s="152" t="s">
        <v>247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236</v>
      </c>
    </row>
    <row r="253" spans="2:65" s="12" customFormat="1" ht="11.25">
      <c r="B253" s="151"/>
      <c r="D253" s="147" t="s">
        <v>247</v>
      </c>
      <c r="E253" s="152" t="s">
        <v>1</v>
      </c>
      <c r="F253" s="153" t="s">
        <v>2942</v>
      </c>
      <c r="H253" s="154">
        <v>26.26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4" customFormat="1" ht="11.25">
      <c r="B254" s="167"/>
      <c r="D254" s="147" t="s">
        <v>247</v>
      </c>
      <c r="E254" s="168" t="s">
        <v>1</v>
      </c>
      <c r="F254" s="169" t="s">
        <v>2943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 ht="11.25">
      <c r="B255" s="151"/>
      <c r="D255" s="147" t="s">
        <v>247</v>
      </c>
      <c r="E255" s="152" t="s">
        <v>1</v>
      </c>
      <c r="F255" s="153" t="s">
        <v>2944</v>
      </c>
      <c r="H255" s="154">
        <v>4.04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6" customFormat="1" ht="11.25">
      <c r="B256" s="198"/>
      <c r="D256" s="147" t="s">
        <v>247</v>
      </c>
      <c r="E256" s="199" t="s">
        <v>1</v>
      </c>
      <c r="F256" s="200" t="s">
        <v>2893</v>
      </c>
      <c r="H256" s="201">
        <v>64.2</v>
      </c>
      <c r="I256" s="202"/>
      <c r="L256" s="198"/>
      <c r="M256" s="203"/>
      <c r="T256" s="204"/>
      <c r="AT256" s="199" t="s">
        <v>247</v>
      </c>
      <c r="AU256" s="199" t="s">
        <v>83</v>
      </c>
      <c r="AV256" s="16" t="s">
        <v>253</v>
      </c>
      <c r="AW256" s="16" t="s">
        <v>30</v>
      </c>
      <c r="AX256" s="16" t="s">
        <v>73</v>
      </c>
      <c r="AY256" s="199" t="s">
        <v>236</v>
      </c>
    </row>
    <row r="257" spans="2:65" s="14" customFormat="1" ht="11.25">
      <c r="B257" s="167"/>
      <c r="D257" s="147" t="s">
        <v>247</v>
      </c>
      <c r="E257" s="168" t="s">
        <v>1</v>
      </c>
      <c r="F257" s="169" t="s">
        <v>2945</v>
      </c>
      <c r="H257" s="168" t="s">
        <v>1</v>
      </c>
      <c r="I257" s="170"/>
      <c r="L257" s="167"/>
      <c r="M257" s="171"/>
      <c r="T257" s="172"/>
      <c r="AT257" s="168" t="s">
        <v>247</v>
      </c>
      <c r="AU257" s="168" t="s">
        <v>83</v>
      </c>
      <c r="AV257" s="14" t="s">
        <v>81</v>
      </c>
      <c r="AW257" s="14" t="s">
        <v>30</v>
      </c>
      <c r="AX257" s="14" t="s">
        <v>73</v>
      </c>
      <c r="AY257" s="168" t="s">
        <v>236</v>
      </c>
    </row>
    <row r="258" spans="2:65" s="14" customFormat="1" ht="11.25">
      <c r="B258" s="167"/>
      <c r="D258" s="147" t="s">
        <v>247</v>
      </c>
      <c r="E258" s="168" t="s">
        <v>1</v>
      </c>
      <c r="F258" s="169" t="s">
        <v>2940</v>
      </c>
      <c r="H258" s="168" t="s">
        <v>1</v>
      </c>
      <c r="I258" s="170"/>
      <c r="L258" s="167"/>
      <c r="M258" s="171"/>
      <c r="T258" s="172"/>
      <c r="AT258" s="168" t="s">
        <v>247</v>
      </c>
      <c r="AU258" s="168" t="s">
        <v>83</v>
      </c>
      <c r="AV258" s="14" t="s">
        <v>81</v>
      </c>
      <c r="AW258" s="14" t="s">
        <v>30</v>
      </c>
      <c r="AX258" s="14" t="s">
        <v>73</v>
      </c>
      <c r="AY258" s="168" t="s">
        <v>236</v>
      </c>
    </row>
    <row r="259" spans="2:65" s="12" customFormat="1" ht="11.25">
      <c r="B259" s="151"/>
      <c r="D259" s="147" t="s">
        <v>247</v>
      </c>
      <c r="E259" s="152" t="s">
        <v>1</v>
      </c>
      <c r="F259" s="153" t="s">
        <v>2946</v>
      </c>
      <c r="H259" s="154">
        <v>3.3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2" customFormat="1" ht="11.25">
      <c r="B260" s="151"/>
      <c r="D260" s="147" t="s">
        <v>247</v>
      </c>
      <c r="E260" s="152" t="s">
        <v>1</v>
      </c>
      <c r="F260" s="153" t="s">
        <v>2947</v>
      </c>
      <c r="H260" s="154">
        <v>13.3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2" customFormat="1" ht="11.25">
      <c r="B261" s="151"/>
      <c r="D261" s="147" t="s">
        <v>247</v>
      </c>
      <c r="E261" s="152" t="s">
        <v>1</v>
      </c>
      <c r="F261" s="153" t="s">
        <v>2948</v>
      </c>
      <c r="H261" s="154">
        <v>7.8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4" customFormat="1" ht="11.25">
      <c r="B262" s="167"/>
      <c r="D262" s="147" t="s">
        <v>247</v>
      </c>
      <c r="E262" s="168" t="s">
        <v>1</v>
      </c>
      <c r="F262" s="169" t="s">
        <v>2943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 ht="11.25">
      <c r="B263" s="151"/>
      <c r="D263" s="147" t="s">
        <v>247</v>
      </c>
      <c r="E263" s="152" t="s">
        <v>1</v>
      </c>
      <c r="F263" s="153" t="s">
        <v>2949</v>
      </c>
      <c r="H263" s="154">
        <v>2.2599999999999998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2" customFormat="1" ht="11.25">
      <c r="B264" s="151"/>
      <c r="D264" s="147" t="s">
        <v>247</v>
      </c>
      <c r="E264" s="152" t="s">
        <v>1</v>
      </c>
      <c r="F264" s="153" t="s">
        <v>2950</v>
      </c>
      <c r="H264" s="154">
        <v>1.65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2951</v>
      </c>
      <c r="H265" s="154">
        <v>2.6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6" customFormat="1" ht="11.25">
      <c r="B266" s="198"/>
      <c r="D266" s="147" t="s">
        <v>247</v>
      </c>
      <c r="E266" s="199" t="s">
        <v>1</v>
      </c>
      <c r="F266" s="200" t="s">
        <v>2893</v>
      </c>
      <c r="H266" s="201">
        <v>30.910000000000004</v>
      </c>
      <c r="I266" s="202"/>
      <c r="L266" s="198"/>
      <c r="M266" s="203"/>
      <c r="T266" s="204"/>
      <c r="AT266" s="199" t="s">
        <v>247</v>
      </c>
      <c r="AU266" s="199" t="s">
        <v>83</v>
      </c>
      <c r="AV266" s="16" t="s">
        <v>253</v>
      </c>
      <c r="AW266" s="16" t="s">
        <v>30</v>
      </c>
      <c r="AX266" s="16" t="s">
        <v>73</v>
      </c>
      <c r="AY266" s="199" t="s">
        <v>236</v>
      </c>
    </row>
    <row r="267" spans="2:65" s="15" customFormat="1" ht="11.25">
      <c r="B267" s="173"/>
      <c r="D267" s="147" t="s">
        <v>247</v>
      </c>
      <c r="E267" s="174" t="s">
        <v>1</v>
      </c>
      <c r="F267" s="175" t="s">
        <v>344</v>
      </c>
      <c r="H267" s="176">
        <v>95.11</v>
      </c>
      <c r="I267" s="177"/>
      <c r="L267" s="173"/>
      <c r="M267" s="178"/>
      <c r="T267" s="179"/>
      <c r="AT267" s="174" t="s">
        <v>247</v>
      </c>
      <c r="AU267" s="174" t="s">
        <v>83</v>
      </c>
      <c r="AV267" s="15" t="s">
        <v>258</v>
      </c>
      <c r="AW267" s="15" t="s">
        <v>30</v>
      </c>
      <c r="AX267" s="15" t="s">
        <v>81</v>
      </c>
      <c r="AY267" s="174" t="s">
        <v>236</v>
      </c>
    </row>
    <row r="268" spans="2:65" s="1" customFormat="1" ht="24.2" customHeight="1">
      <c r="B268" s="133"/>
      <c r="C268" s="134" t="s">
        <v>617</v>
      </c>
      <c r="D268" s="134" t="s">
        <v>239</v>
      </c>
      <c r="E268" s="135" t="s">
        <v>2952</v>
      </c>
      <c r="F268" s="136" t="s">
        <v>2953</v>
      </c>
      <c r="G268" s="137" t="s">
        <v>528</v>
      </c>
      <c r="H268" s="138">
        <v>7.12</v>
      </c>
      <c r="I268" s="139"/>
      <c r="J268" s="140">
        <f>ROUND(I268*H268,2)</f>
        <v>0</v>
      </c>
      <c r="K268" s="136" t="s">
        <v>243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805</v>
      </c>
    </row>
    <row r="269" spans="2:65" s="1" customFormat="1" ht="19.5">
      <c r="B269" s="33"/>
      <c r="D269" s="147" t="s">
        <v>246</v>
      </c>
      <c r="F269" s="148" t="s">
        <v>2953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4" customFormat="1" ht="11.25">
      <c r="B270" s="167"/>
      <c r="D270" s="147" t="s">
        <v>247</v>
      </c>
      <c r="E270" s="168" t="s">
        <v>1</v>
      </c>
      <c r="F270" s="169" t="s">
        <v>2940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4" customFormat="1" ht="11.25">
      <c r="B271" s="167"/>
      <c r="D271" s="147" t="s">
        <v>247</v>
      </c>
      <c r="E271" s="168" t="s">
        <v>1</v>
      </c>
      <c r="F271" s="169" t="s">
        <v>2939</v>
      </c>
      <c r="H271" s="168" t="s">
        <v>1</v>
      </c>
      <c r="I271" s="170"/>
      <c r="L271" s="167"/>
      <c r="M271" s="171"/>
      <c r="T271" s="172"/>
      <c r="AT271" s="168" t="s">
        <v>247</v>
      </c>
      <c r="AU271" s="168" t="s">
        <v>83</v>
      </c>
      <c r="AV271" s="14" t="s">
        <v>81</v>
      </c>
      <c r="AW271" s="14" t="s">
        <v>30</v>
      </c>
      <c r="AX271" s="14" t="s">
        <v>73</v>
      </c>
      <c r="AY271" s="168" t="s">
        <v>236</v>
      </c>
    </row>
    <row r="272" spans="2:65" s="12" customFormat="1" ht="11.25">
      <c r="B272" s="151"/>
      <c r="D272" s="147" t="s">
        <v>247</v>
      </c>
      <c r="E272" s="152" t="s">
        <v>1</v>
      </c>
      <c r="F272" s="153" t="s">
        <v>2954</v>
      </c>
      <c r="H272" s="154">
        <v>4.5199999999999996</v>
      </c>
      <c r="I272" s="155"/>
      <c r="L272" s="151"/>
      <c r="M272" s="156"/>
      <c r="T272" s="157"/>
      <c r="AT272" s="152" t="s">
        <v>247</v>
      </c>
      <c r="AU272" s="152" t="s">
        <v>83</v>
      </c>
      <c r="AV272" s="12" t="s">
        <v>83</v>
      </c>
      <c r="AW272" s="12" t="s">
        <v>30</v>
      </c>
      <c r="AX272" s="12" t="s">
        <v>73</v>
      </c>
      <c r="AY272" s="152" t="s">
        <v>236</v>
      </c>
    </row>
    <row r="273" spans="2:65" s="16" customFormat="1" ht="11.25">
      <c r="B273" s="198"/>
      <c r="D273" s="147" t="s">
        <v>247</v>
      </c>
      <c r="E273" s="199" t="s">
        <v>1</v>
      </c>
      <c r="F273" s="200" t="s">
        <v>2893</v>
      </c>
      <c r="H273" s="201">
        <v>4.5199999999999996</v>
      </c>
      <c r="I273" s="202"/>
      <c r="L273" s="198"/>
      <c r="M273" s="203"/>
      <c r="T273" s="204"/>
      <c r="AT273" s="199" t="s">
        <v>247</v>
      </c>
      <c r="AU273" s="199" t="s">
        <v>83</v>
      </c>
      <c r="AV273" s="16" t="s">
        <v>253</v>
      </c>
      <c r="AW273" s="16" t="s">
        <v>30</v>
      </c>
      <c r="AX273" s="16" t="s">
        <v>73</v>
      </c>
      <c r="AY273" s="199" t="s">
        <v>236</v>
      </c>
    </row>
    <row r="274" spans="2:65" s="14" customFormat="1" ht="11.25">
      <c r="B274" s="167"/>
      <c r="D274" s="147" t="s">
        <v>247</v>
      </c>
      <c r="E274" s="168" t="s">
        <v>1</v>
      </c>
      <c r="F274" s="169" t="s">
        <v>2945</v>
      </c>
      <c r="H274" s="168" t="s">
        <v>1</v>
      </c>
      <c r="I274" s="170"/>
      <c r="L274" s="167"/>
      <c r="M274" s="171"/>
      <c r="T274" s="172"/>
      <c r="AT274" s="168" t="s">
        <v>247</v>
      </c>
      <c r="AU274" s="168" t="s">
        <v>83</v>
      </c>
      <c r="AV274" s="14" t="s">
        <v>81</v>
      </c>
      <c r="AW274" s="14" t="s">
        <v>30</v>
      </c>
      <c r="AX274" s="14" t="s">
        <v>73</v>
      </c>
      <c r="AY274" s="168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2951</v>
      </c>
      <c r="H275" s="154">
        <v>2.6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 ht="11.25">
      <c r="B276" s="198"/>
      <c r="D276" s="147" t="s">
        <v>247</v>
      </c>
      <c r="E276" s="199" t="s">
        <v>1</v>
      </c>
      <c r="F276" s="200" t="s">
        <v>2893</v>
      </c>
      <c r="H276" s="201">
        <v>2.6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7.1199999999999992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625</v>
      </c>
      <c r="D278" s="134" t="s">
        <v>239</v>
      </c>
      <c r="E278" s="135" t="s">
        <v>2955</v>
      </c>
      <c r="F278" s="136" t="s">
        <v>2956</v>
      </c>
      <c r="G278" s="137" t="s">
        <v>528</v>
      </c>
      <c r="H278" s="138">
        <v>25.04</v>
      </c>
      <c r="I278" s="139"/>
      <c r="J278" s="140">
        <f>ROUND(I278*H278,2)</f>
        <v>0</v>
      </c>
      <c r="K278" s="136" t="s">
        <v>2868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816</v>
      </c>
    </row>
    <row r="279" spans="2:65" s="1" customFormat="1" ht="19.5">
      <c r="B279" s="33"/>
      <c r="D279" s="147" t="s">
        <v>246</v>
      </c>
      <c r="F279" s="148" t="s">
        <v>2956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 ht="11.25">
      <c r="B280" s="167"/>
      <c r="D280" s="147" t="s">
        <v>247</v>
      </c>
      <c r="E280" s="168" t="s">
        <v>1</v>
      </c>
      <c r="F280" s="169" t="s">
        <v>2939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2954</v>
      </c>
      <c r="H281" s="154">
        <v>4.5199999999999996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 ht="11.25">
      <c r="B282" s="151"/>
      <c r="D282" s="147" t="s">
        <v>247</v>
      </c>
      <c r="E282" s="152" t="s">
        <v>1</v>
      </c>
      <c r="F282" s="153" t="s">
        <v>2957</v>
      </c>
      <c r="H282" s="154">
        <v>12.12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6" customFormat="1" ht="11.25">
      <c r="B283" s="198"/>
      <c r="D283" s="147" t="s">
        <v>247</v>
      </c>
      <c r="E283" s="199" t="s">
        <v>1</v>
      </c>
      <c r="F283" s="200" t="s">
        <v>2893</v>
      </c>
      <c r="H283" s="201">
        <v>16.64</v>
      </c>
      <c r="I283" s="202"/>
      <c r="L283" s="198"/>
      <c r="M283" s="203"/>
      <c r="T283" s="204"/>
      <c r="AT283" s="199" t="s">
        <v>247</v>
      </c>
      <c r="AU283" s="199" t="s">
        <v>83</v>
      </c>
      <c r="AV283" s="16" t="s">
        <v>253</v>
      </c>
      <c r="AW283" s="16" t="s">
        <v>30</v>
      </c>
      <c r="AX283" s="16" t="s">
        <v>73</v>
      </c>
      <c r="AY283" s="199" t="s">
        <v>236</v>
      </c>
    </row>
    <row r="284" spans="2:65" s="14" customFormat="1" ht="11.25">
      <c r="B284" s="167"/>
      <c r="D284" s="147" t="s">
        <v>247</v>
      </c>
      <c r="E284" s="168" t="s">
        <v>1</v>
      </c>
      <c r="F284" s="169" t="s">
        <v>2945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 ht="11.25">
      <c r="B285" s="151"/>
      <c r="D285" s="147" t="s">
        <v>247</v>
      </c>
      <c r="E285" s="152" t="s">
        <v>1</v>
      </c>
      <c r="F285" s="153" t="s">
        <v>2958</v>
      </c>
      <c r="H285" s="154">
        <v>1.9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2" customFormat="1" ht="11.25">
      <c r="B286" s="151"/>
      <c r="D286" s="147" t="s">
        <v>247</v>
      </c>
      <c r="E286" s="152" t="s">
        <v>1</v>
      </c>
      <c r="F286" s="153" t="s">
        <v>2959</v>
      </c>
      <c r="H286" s="154">
        <v>6.5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6" customFormat="1" ht="11.25">
      <c r="B287" s="198"/>
      <c r="D287" s="147" t="s">
        <v>247</v>
      </c>
      <c r="E287" s="199" t="s">
        <v>1</v>
      </c>
      <c r="F287" s="200" t="s">
        <v>2893</v>
      </c>
      <c r="H287" s="201">
        <v>8.4</v>
      </c>
      <c r="I287" s="202"/>
      <c r="L287" s="198"/>
      <c r="M287" s="203"/>
      <c r="T287" s="204"/>
      <c r="AT287" s="199" t="s">
        <v>247</v>
      </c>
      <c r="AU287" s="199" t="s">
        <v>83</v>
      </c>
      <c r="AV287" s="16" t="s">
        <v>253</v>
      </c>
      <c r="AW287" s="16" t="s">
        <v>30</v>
      </c>
      <c r="AX287" s="16" t="s">
        <v>73</v>
      </c>
      <c r="AY287" s="199" t="s">
        <v>236</v>
      </c>
    </row>
    <row r="288" spans="2:65" s="15" customFormat="1" ht="11.25">
      <c r="B288" s="173"/>
      <c r="D288" s="147" t="s">
        <v>247</v>
      </c>
      <c r="E288" s="174" t="s">
        <v>1</v>
      </c>
      <c r="F288" s="175" t="s">
        <v>344</v>
      </c>
      <c r="H288" s="176">
        <v>25.04</v>
      </c>
      <c r="I288" s="177"/>
      <c r="L288" s="173"/>
      <c r="M288" s="178"/>
      <c r="T288" s="179"/>
      <c r="AT288" s="174" t="s">
        <v>247</v>
      </c>
      <c r="AU288" s="174" t="s">
        <v>83</v>
      </c>
      <c r="AV288" s="15" t="s">
        <v>258</v>
      </c>
      <c r="AW288" s="15" t="s">
        <v>30</v>
      </c>
      <c r="AX288" s="15" t="s">
        <v>81</v>
      </c>
      <c r="AY288" s="174" t="s">
        <v>236</v>
      </c>
    </row>
    <row r="289" spans="2:65" s="1" customFormat="1" ht="24.2" customHeight="1">
      <c r="B289" s="133"/>
      <c r="C289" s="134" t="s">
        <v>630</v>
      </c>
      <c r="D289" s="134" t="s">
        <v>239</v>
      </c>
      <c r="E289" s="135" t="s">
        <v>2960</v>
      </c>
      <c r="F289" s="136" t="s">
        <v>2961</v>
      </c>
      <c r="G289" s="137" t="s">
        <v>528</v>
      </c>
      <c r="H289" s="138">
        <v>170.18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828</v>
      </c>
    </row>
    <row r="290" spans="2:65" s="1" customFormat="1" ht="19.5">
      <c r="B290" s="33"/>
      <c r="D290" s="147" t="s">
        <v>246</v>
      </c>
      <c r="F290" s="148" t="s">
        <v>2961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4" customFormat="1" ht="11.25">
      <c r="B291" s="167"/>
      <c r="D291" s="147" t="s">
        <v>247</v>
      </c>
      <c r="E291" s="168" t="s">
        <v>1</v>
      </c>
      <c r="F291" s="169" t="s">
        <v>2962</v>
      </c>
      <c r="H291" s="168" t="s">
        <v>1</v>
      </c>
      <c r="I291" s="170"/>
      <c r="L291" s="167"/>
      <c r="M291" s="171"/>
      <c r="T291" s="172"/>
      <c r="AT291" s="168" t="s">
        <v>247</v>
      </c>
      <c r="AU291" s="168" t="s">
        <v>83</v>
      </c>
      <c r="AV291" s="14" t="s">
        <v>81</v>
      </c>
      <c r="AW291" s="14" t="s">
        <v>30</v>
      </c>
      <c r="AX291" s="14" t="s">
        <v>73</v>
      </c>
      <c r="AY291" s="168" t="s">
        <v>236</v>
      </c>
    </row>
    <row r="292" spans="2:65" s="12" customFormat="1" ht="11.25">
      <c r="B292" s="151"/>
      <c r="D292" s="147" t="s">
        <v>247</v>
      </c>
      <c r="E292" s="152" t="s">
        <v>1</v>
      </c>
      <c r="F292" s="153" t="s">
        <v>2963</v>
      </c>
      <c r="H292" s="154">
        <v>18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2" customFormat="1" ht="11.25">
      <c r="B293" s="151"/>
      <c r="D293" s="147" t="s">
        <v>247</v>
      </c>
      <c r="E293" s="152" t="s">
        <v>1</v>
      </c>
      <c r="F293" s="153" t="s">
        <v>2964</v>
      </c>
      <c r="H293" s="154">
        <v>40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6" customFormat="1" ht="11.25">
      <c r="B294" s="198"/>
      <c r="D294" s="147" t="s">
        <v>247</v>
      </c>
      <c r="E294" s="199" t="s">
        <v>1</v>
      </c>
      <c r="F294" s="200" t="s">
        <v>2893</v>
      </c>
      <c r="H294" s="201">
        <v>58</v>
      </c>
      <c r="I294" s="202"/>
      <c r="L294" s="198"/>
      <c r="M294" s="203"/>
      <c r="T294" s="204"/>
      <c r="AT294" s="199" t="s">
        <v>247</v>
      </c>
      <c r="AU294" s="199" t="s">
        <v>83</v>
      </c>
      <c r="AV294" s="16" t="s">
        <v>253</v>
      </c>
      <c r="AW294" s="16" t="s">
        <v>30</v>
      </c>
      <c r="AX294" s="16" t="s">
        <v>73</v>
      </c>
      <c r="AY294" s="199" t="s">
        <v>236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2965</v>
      </c>
      <c r="H295" s="154">
        <v>6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 ht="11.25">
      <c r="B296" s="151"/>
      <c r="D296" s="147" t="s">
        <v>247</v>
      </c>
      <c r="E296" s="152" t="s">
        <v>1</v>
      </c>
      <c r="F296" s="153" t="s">
        <v>2966</v>
      </c>
      <c r="H296" s="154">
        <v>4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 ht="11.25">
      <c r="B297" s="151"/>
      <c r="D297" s="147" t="s">
        <v>247</v>
      </c>
      <c r="E297" s="152" t="s">
        <v>1</v>
      </c>
      <c r="F297" s="153" t="s">
        <v>2967</v>
      </c>
      <c r="H297" s="154">
        <v>24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6" customFormat="1" ht="11.25">
      <c r="B298" s="198"/>
      <c r="D298" s="147" t="s">
        <v>247</v>
      </c>
      <c r="E298" s="199" t="s">
        <v>1</v>
      </c>
      <c r="F298" s="200" t="s">
        <v>2893</v>
      </c>
      <c r="H298" s="201">
        <v>34</v>
      </c>
      <c r="I298" s="202"/>
      <c r="L298" s="198"/>
      <c r="M298" s="203"/>
      <c r="T298" s="204"/>
      <c r="AT298" s="199" t="s">
        <v>247</v>
      </c>
      <c r="AU298" s="199" t="s">
        <v>83</v>
      </c>
      <c r="AV298" s="16" t="s">
        <v>253</v>
      </c>
      <c r="AW298" s="16" t="s">
        <v>30</v>
      </c>
      <c r="AX298" s="16" t="s">
        <v>73</v>
      </c>
      <c r="AY298" s="199" t="s">
        <v>236</v>
      </c>
    </row>
    <row r="299" spans="2:65" s="15" customFormat="1" ht="11.25">
      <c r="B299" s="173"/>
      <c r="D299" s="147" t="s">
        <v>247</v>
      </c>
      <c r="E299" s="174" t="s">
        <v>1</v>
      </c>
      <c r="F299" s="175" t="s">
        <v>344</v>
      </c>
      <c r="H299" s="176">
        <v>92</v>
      </c>
      <c r="I299" s="177"/>
      <c r="L299" s="173"/>
      <c r="M299" s="178"/>
      <c r="T299" s="179"/>
      <c r="AT299" s="174" t="s">
        <v>247</v>
      </c>
      <c r="AU299" s="174" t="s">
        <v>83</v>
      </c>
      <c r="AV299" s="15" t="s">
        <v>258</v>
      </c>
      <c r="AW299" s="15" t="s">
        <v>30</v>
      </c>
      <c r="AX299" s="15" t="s">
        <v>73</v>
      </c>
      <c r="AY299" s="174" t="s">
        <v>236</v>
      </c>
    </row>
    <row r="300" spans="2:65" s="14" customFormat="1" ht="11.25">
      <c r="B300" s="167"/>
      <c r="D300" s="147" t="s">
        <v>247</v>
      </c>
      <c r="E300" s="168" t="s">
        <v>1</v>
      </c>
      <c r="F300" s="169" t="s">
        <v>2968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2" customFormat="1" ht="11.25">
      <c r="B301" s="151"/>
      <c r="D301" s="147" t="s">
        <v>247</v>
      </c>
      <c r="E301" s="152" t="s">
        <v>1</v>
      </c>
      <c r="F301" s="153" t="s">
        <v>2969</v>
      </c>
      <c r="H301" s="154">
        <v>40.68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2" customFormat="1" ht="11.25">
      <c r="B302" s="151"/>
      <c r="D302" s="147" t="s">
        <v>247</v>
      </c>
      <c r="E302" s="152" t="s">
        <v>1</v>
      </c>
      <c r="F302" s="153" t="s">
        <v>2970</v>
      </c>
      <c r="H302" s="154">
        <v>80.8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6" customFormat="1" ht="11.25">
      <c r="B303" s="198"/>
      <c r="D303" s="147" t="s">
        <v>247</v>
      </c>
      <c r="E303" s="199" t="s">
        <v>1</v>
      </c>
      <c r="F303" s="200" t="s">
        <v>2893</v>
      </c>
      <c r="H303" s="201">
        <v>121.47999999999999</v>
      </c>
      <c r="I303" s="202"/>
      <c r="L303" s="198"/>
      <c r="M303" s="203"/>
      <c r="T303" s="204"/>
      <c r="AT303" s="199" t="s">
        <v>247</v>
      </c>
      <c r="AU303" s="199" t="s">
        <v>83</v>
      </c>
      <c r="AV303" s="16" t="s">
        <v>253</v>
      </c>
      <c r="AW303" s="16" t="s">
        <v>30</v>
      </c>
      <c r="AX303" s="16" t="s">
        <v>73</v>
      </c>
      <c r="AY303" s="199" t="s">
        <v>236</v>
      </c>
    </row>
    <row r="304" spans="2:65" s="12" customFormat="1" ht="11.25">
      <c r="B304" s="151"/>
      <c r="D304" s="147" t="s">
        <v>247</v>
      </c>
      <c r="E304" s="152" t="s">
        <v>1</v>
      </c>
      <c r="F304" s="153" t="s">
        <v>2971</v>
      </c>
      <c r="H304" s="154">
        <v>9.9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236</v>
      </c>
    </row>
    <row r="305" spans="2:65" s="12" customFormat="1" ht="11.25">
      <c r="B305" s="151"/>
      <c r="D305" s="147" t="s">
        <v>247</v>
      </c>
      <c r="E305" s="152" t="s">
        <v>1</v>
      </c>
      <c r="F305" s="153" t="s">
        <v>2972</v>
      </c>
      <c r="H305" s="154">
        <v>7.6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2" customFormat="1" ht="11.25">
      <c r="B306" s="151"/>
      <c r="D306" s="147" t="s">
        <v>247</v>
      </c>
      <c r="E306" s="152" t="s">
        <v>1</v>
      </c>
      <c r="F306" s="153" t="s">
        <v>2973</v>
      </c>
      <c r="H306" s="154">
        <v>31.2</v>
      </c>
      <c r="I306" s="155"/>
      <c r="L306" s="151"/>
      <c r="M306" s="156"/>
      <c r="T306" s="157"/>
      <c r="AT306" s="152" t="s">
        <v>247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236</v>
      </c>
    </row>
    <row r="307" spans="2:65" s="16" customFormat="1" ht="11.25">
      <c r="B307" s="198"/>
      <c r="D307" s="147" t="s">
        <v>247</v>
      </c>
      <c r="E307" s="199" t="s">
        <v>1</v>
      </c>
      <c r="F307" s="200" t="s">
        <v>2893</v>
      </c>
      <c r="H307" s="201">
        <v>48.7</v>
      </c>
      <c r="I307" s="202"/>
      <c r="L307" s="198"/>
      <c r="M307" s="203"/>
      <c r="T307" s="204"/>
      <c r="AT307" s="199" t="s">
        <v>247</v>
      </c>
      <c r="AU307" s="199" t="s">
        <v>83</v>
      </c>
      <c r="AV307" s="16" t="s">
        <v>253</v>
      </c>
      <c r="AW307" s="16" t="s">
        <v>30</v>
      </c>
      <c r="AX307" s="16" t="s">
        <v>73</v>
      </c>
      <c r="AY307" s="199" t="s">
        <v>236</v>
      </c>
    </row>
    <row r="308" spans="2:65" s="15" customFormat="1" ht="11.25">
      <c r="B308" s="173"/>
      <c r="D308" s="147" t="s">
        <v>247</v>
      </c>
      <c r="E308" s="174" t="s">
        <v>1</v>
      </c>
      <c r="F308" s="175" t="s">
        <v>344</v>
      </c>
      <c r="H308" s="176">
        <v>170.17999999999998</v>
      </c>
      <c r="I308" s="177"/>
      <c r="L308" s="173"/>
      <c r="M308" s="178"/>
      <c r="T308" s="179"/>
      <c r="AT308" s="174" t="s">
        <v>247</v>
      </c>
      <c r="AU308" s="174" t="s">
        <v>83</v>
      </c>
      <c r="AV308" s="15" t="s">
        <v>258</v>
      </c>
      <c r="AW308" s="15" t="s">
        <v>30</v>
      </c>
      <c r="AX308" s="15" t="s">
        <v>81</v>
      </c>
      <c r="AY308" s="174" t="s">
        <v>236</v>
      </c>
    </row>
    <row r="309" spans="2:65" s="1" customFormat="1" ht="24.2" customHeight="1">
      <c r="B309" s="133"/>
      <c r="C309" s="134" t="s">
        <v>637</v>
      </c>
      <c r="D309" s="134" t="s">
        <v>239</v>
      </c>
      <c r="E309" s="135" t="s">
        <v>2974</v>
      </c>
      <c r="F309" s="136" t="s">
        <v>2975</v>
      </c>
      <c r="G309" s="137" t="s">
        <v>539</v>
      </c>
      <c r="H309" s="138">
        <v>595.85400000000004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258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258</v>
      </c>
      <c r="BM309" s="145" t="s">
        <v>841</v>
      </c>
    </row>
    <row r="310" spans="2:65" s="1" customFormat="1" ht="11.25">
      <c r="B310" s="33"/>
      <c r="D310" s="147" t="s">
        <v>246</v>
      </c>
      <c r="F310" s="148" t="s">
        <v>2975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" customFormat="1" ht="33" customHeight="1">
      <c r="B311" s="133"/>
      <c r="C311" s="134" t="s">
        <v>643</v>
      </c>
      <c r="D311" s="134" t="s">
        <v>239</v>
      </c>
      <c r="E311" s="135" t="s">
        <v>2976</v>
      </c>
      <c r="F311" s="136" t="s">
        <v>2977</v>
      </c>
      <c r="G311" s="137" t="s">
        <v>539</v>
      </c>
      <c r="H311" s="138">
        <v>20.497</v>
      </c>
      <c r="I311" s="139"/>
      <c r="J311" s="140">
        <f>ROUND(I311*H311,2)</f>
        <v>0</v>
      </c>
      <c r="K311" s="136" t="s">
        <v>243</v>
      </c>
      <c r="L311" s="33"/>
      <c r="M311" s="141" t="s">
        <v>1</v>
      </c>
      <c r="N311" s="142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258</v>
      </c>
      <c r="AT311" s="145" t="s">
        <v>239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258</v>
      </c>
      <c r="BM311" s="145" t="s">
        <v>341</v>
      </c>
    </row>
    <row r="312" spans="2:65" s="1" customFormat="1" ht="19.5">
      <c r="B312" s="33"/>
      <c r="D312" s="147" t="s">
        <v>246</v>
      </c>
      <c r="F312" s="148" t="s">
        <v>2977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" customFormat="1" ht="24.2" customHeight="1">
      <c r="B313" s="133"/>
      <c r="C313" s="134" t="s">
        <v>649</v>
      </c>
      <c r="D313" s="134" t="s">
        <v>239</v>
      </c>
      <c r="E313" s="135" t="s">
        <v>2978</v>
      </c>
      <c r="F313" s="136" t="s">
        <v>2979</v>
      </c>
      <c r="G313" s="137" t="s">
        <v>539</v>
      </c>
      <c r="H313" s="138">
        <v>307.46100000000001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868</v>
      </c>
    </row>
    <row r="314" spans="2:65" s="1" customFormat="1" ht="19.5">
      <c r="B314" s="33"/>
      <c r="D314" s="147" t="s">
        <v>246</v>
      </c>
      <c r="F314" s="148" t="s">
        <v>2979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" customFormat="1" ht="24.2" customHeight="1">
      <c r="B315" s="133"/>
      <c r="C315" s="134" t="s">
        <v>656</v>
      </c>
      <c r="D315" s="134" t="s">
        <v>239</v>
      </c>
      <c r="E315" s="135" t="s">
        <v>2980</v>
      </c>
      <c r="F315" s="136" t="s">
        <v>2981</v>
      </c>
      <c r="G315" s="137" t="s">
        <v>539</v>
      </c>
      <c r="H315" s="138">
        <v>81.99</v>
      </c>
      <c r="I315" s="139"/>
      <c r="J315" s="140">
        <f>ROUND(I315*H315,2)</f>
        <v>0</v>
      </c>
      <c r="K315" s="136" t="s">
        <v>243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258</v>
      </c>
      <c r="AT315" s="145" t="s">
        <v>239</v>
      </c>
      <c r="AU315" s="145" t="s">
        <v>83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258</v>
      </c>
      <c r="BM315" s="145" t="s">
        <v>879</v>
      </c>
    </row>
    <row r="316" spans="2:65" s="1" customFormat="1" ht="19.5">
      <c r="B316" s="33"/>
      <c r="D316" s="147" t="s">
        <v>246</v>
      </c>
      <c r="F316" s="148" t="s">
        <v>2981</v>
      </c>
      <c r="I316" s="149"/>
      <c r="L316" s="33"/>
      <c r="M316" s="150"/>
      <c r="T316" s="57"/>
      <c r="AT316" s="18" t="s">
        <v>246</v>
      </c>
      <c r="AU316" s="18" t="s">
        <v>83</v>
      </c>
    </row>
    <row r="317" spans="2:65" s="1" customFormat="1" ht="37.9" customHeight="1">
      <c r="B317" s="133"/>
      <c r="C317" s="134" t="s">
        <v>662</v>
      </c>
      <c r="D317" s="134" t="s">
        <v>239</v>
      </c>
      <c r="E317" s="135" t="s">
        <v>2982</v>
      </c>
      <c r="F317" s="136" t="s">
        <v>2983</v>
      </c>
      <c r="G317" s="137" t="s">
        <v>539</v>
      </c>
      <c r="H317" s="138">
        <v>9.2949999999999999</v>
      </c>
      <c r="I317" s="139"/>
      <c r="J317" s="140">
        <f>ROUND(I317*H317,2)</f>
        <v>0</v>
      </c>
      <c r="K317" s="136" t="s">
        <v>243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258</v>
      </c>
      <c r="AT317" s="145" t="s">
        <v>239</v>
      </c>
      <c r="AU317" s="145" t="s">
        <v>83</v>
      </c>
      <c r="AY317" s="18" t="s">
        <v>236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258</v>
      </c>
      <c r="BM317" s="145" t="s">
        <v>893</v>
      </c>
    </row>
    <row r="318" spans="2:65" s="1" customFormat="1" ht="19.5">
      <c r="B318" s="33"/>
      <c r="D318" s="147" t="s">
        <v>246</v>
      </c>
      <c r="F318" s="148" t="s">
        <v>2983</v>
      </c>
      <c r="I318" s="149"/>
      <c r="L318" s="33"/>
      <c r="M318" s="150"/>
      <c r="T318" s="57"/>
      <c r="AT318" s="18" t="s">
        <v>246</v>
      </c>
      <c r="AU318" s="18" t="s">
        <v>83</v>
      </c>
    </row>
    <row r="319" spans="2:65" s="1" customFormat="1" ht="37.9" customHeight="1">
      <c r="B319" s="133"/>
      <c r="C319" s="134" t="s">
        <v>669</v>
      </c>
      <c r="D319" s="134" t="s">
        <v>239</v>
      </c>
      <c r="E319" s="135" t="s">
        <v>2984</v>
      </c>
      <c r="F319" s="136" t="s">
        <v>2985</v>
      </c>
      <c r="G319" s="137" t="s">
        <v>539</v>
      </c>
      <c r="H319" s="138">
        <v>139.43</v>
      </c>
      <c r="I319" s="139"/>
      <c r="J319" s="140">
        <f>ROUND(I319*H319,2)</f>
        <v>0</v>
      </c>
      <c r="K319" s="136" t="s">
        <v>243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258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258</v>
      </c>
      <c r="BM319" s="145" t="s">
        <v>928</v>
      </c>
    </row>
    <row r="320" spans="2:65" s="1" customFormat="1" ht="19.5">
      <c r="B320" s="33"/>
      <c r="D320" s="147" t="s">
        <v>246</v>
      </c>
      <c r="F320" s="148" t="s">
        <v>2985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" customFormat="1" ht="37.9" customHeight="1">
      <c r="B321" s="133"/>
      <c r="C321" s="134" t="s">
        <v>675</v>
      </c>
      <c r="D321" s="134" t="s">
        <v>239</v>
      </c>
      <c r="E321" s="135" t="s">
        <v>2986</v>
      </c>
      <c r="F321" s="136" t="s">
        <v>2987</v>
      </c>
      <c r="G321" s="137" t="s">
        <v>539</v>
      </c>
      <c r="H321" s="138">
        <v>37.180999999999997</v>
      </c>
      <c r="I321" s="139"/>
      <c r="J321" s="140">
        <f>ROUND(I321*H321,2)</f>
        <v>0</v>
      </c>
      <c r="K321" s="136" t="s">
        <v>243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258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258</v>
      </c>
      <c r="BM321" s="145" t="s">
        <v>943</v>
      </c>
    </row>
    <row r="322" spans="2:65" s="1" customFormat="1" ht="19.5">
      <c r="B322" s="33"/>
      <c r="D322" s="147" t="s">
        <v>246</v>
      </c>
      <c r="F322" s="148" t="s">
        <v>2987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" customFormat="1" ht="33" customHeight="1">
      <c r="B323" s="133"/>
      <c r="C323" s="134" t="s">
        <v>682</v>
      </c>
      <c r="D323" s="134" t="s">
        <v>239</v>
      </c>
      <c r="E323" s="135" t="s">
        <v>2988</v>
      </c>
      <c r="F323" s="136" t="s">
        <v>2989</v>
      </c>
      <c r="G323" s="137" t="s">
        <v>539</v>
      </c>
      <c r="H323" s="138">
        <v>116.04600000000001</v>
      </c>
      <c r="I323" s="139"/>
      <c r="J323" s="140">
        <f>ROUND(I323*H323,2)</f>
        <v>0</v>
      </c>
      <c r="K323" s="136" t="s">
        <v>243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955</v>
      </c>
    </row>
    <row r="324" spans="2:65" s="1" customFormat="1" ht="19.5">
      <c r="B324" s="33"/>
      <c r="D324" s="147" t="s">
        <v>246</v>
      </c>
      <c r="F324" s="148" t="s">
        <v>2989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" customFormat="1" ht="33" customHeight="1">
      <c r="B325" s="133"/>
      <c r="C325" s="134" t="s">
        <v>689</v>
      </c>
      <c r="D325" s="134" t="s">
        <v>239</v>
      </c>
      <c r="E325" s="135" t="s">
        <v>2990</v>
      </c>
      <c r="F325" s="136" t="s">
        <v>2991</v>
      </c>
      <c r="G325" s="137" t="s">
        <v>539</v>
      </c>
      <c r="H325" s="138">
        <v>1740.6959999999999</v>
      </c>
      <c r="I325" s="139"/>
      <c r="J325" s="140">
        <f>ROUND(I325*H325,2)</f>
        <v>0</v>
      </c>
      <c r="K325" s="136" t="s">
        <v>243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258</v>
      </c>
      <c r="AT325" s="145" t="s">
        <v>239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258</v>
      </c>
      <c r="BM325" s="145" t="s">
        <v>967</v>
      </c>
    </row>
    <row r="326" spans="2:65" s="1" customFormat="1" ht="19.5">
      <c r="B326" s="33"/>
      <c r="D326" s="147" t="s">
        <v>246</v>
      </c>
      <c r="F326" s="148" t="s">
        <v>2991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" customFormat="1" ht="33" customHeight="1">
      <c r="B327" s="133"/>
      <c r="C327" s="134" t="s">
        <v>696</v>
      </c>
      <c r="D327" s="134" t="s">
        <v>239</v>
      </c>
      <c r="E327" s="135" t="s">
        <v>2992</v>
      </c>
      <c r="F327" s="136" t="s">
        <v>2993</v>
      </c>
      <c r="G327" s="137" t="s">
        <v>539</v>
      </c>
      <c r="H327" s="138">
        <v>464.18599999999998</v>
      </c>
      <c r="I327" s="139"/>
      <c r="J327" s="140">
        <f>ROUND(I327*H327,2)</f>
        <v>0</v>
      </c>
      <c r="K327" s="136" t="s">
        <v>243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258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258</v>
      </c>
      <c r="BM327" s="145" t="s">
        <v>2162</v>
      </c>
    </row>
    <row r="328" spans="2:65" s="1" customFormat="1" ht="19.5">
      <c r="B328" s="33"/>
      <c r="D328" s="147" t="s">
        <v>246</v>
      </c>
      <c r="F328" s="148" t="s">
        <v>2993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4.2" customHeight="1">
      <c r="B329" s="133"/>
      <c r="C329" s="134" t="s">
        <v>703</v>
      </c>
      <c r="D329" s="134" t="s">
        <v>239</v>
      </c>
      <c r="E329" s="135" t="s">
        <v>2994</v>
      </c>
      <c r="F329" s="136" t="s">
        <v>2995</v>
      </c>
      <c r="G329" s="137" t="s">
        <v>539</v>
      </c>
      <c r="H329" s="138">
        <v>1.619</v>
      </c>
      <c r="I329" s="139"/>
      <c r="J329" s="140">
        <f>ROUND(I329*H329,2)</f>
        <v>0</v>
      </c>
      <c r="K329" s="136" t="s">
        <v>243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258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258</v>
      </c>
      <c r="BM329" s="145" t="s">
        <v>2167</v>
      </c>
    </row>
    <row r="330" spans="2:65" s="1" customFormat="1" ht="19.5">
      <c r="B330" s="33"/>
      <c r="D330" s="147" t="s">
        <v>246</v>
      </c>
      <c r="F330" s="148" t="s">
        <v>2995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24.2" customHeight="1">
      <c r="B331" s="133"/>
      <c r="C331" s="134" t="s">
        <v>709</v>
      </c>
      <c r="D331" s="134" t="s">
        <v>239</v>
      </c>
      <c r="E331" s="135" t="s">
        <v>2996</v>
      </c>
      <c r="F331" s="136" t="s">
        <v>2997</v>
      </c>
      <c r="G331" s="137" t="s">
        <v>539</v>
      </c>
      <c r="H331" s="138">
        <v>24.279</v>
      </c>
      <c r="I331" s="139"/>
      <c r="J331" s="140">
        <f>ROUND(I331*H331,2)</f>
        <v>0</v>
      </c>
      <c r="K331" s="136" t="s">
        <v>243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258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258</v>
      </c>
      <c r="BM331" s="145" t="s">
        <v>2170</v>
      </c>
    </row>
    <row r="332" spans="2:65" s="1" customFormat="1" ht="19.5">
      <c r="B332" s="33"/>
      <c r="D332" s="147" t="s">
        <v>246</v>
      </c>
      <c r="F332" s="148" t="s">
        <v>2997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" customFormat="1" ht="24.2" customHeight="1">
      <c r="B333" s="133"/>
      <c r="C333" s="134" t="s">
        <v>714</v>
      </c>
      <c r="D333" s="134" t="s">
        <v>239</v>
      </c>
      <c r="E333" s="135" t="s">
        <v>2998</v>
      </c>
      <c r="F333" s="136" t="s">
        <v>2999</v>
      </c>
      <c r="G333" s="137" t="s">
        <v>539</v>
      </c>
      <c r="H333" s="138">
        <v>6.4740000000000002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2171</v>
      </c>
    </row>
    <row r="334" spans="2:65" s="1" customFormat="1" ht="19.5">
      <c r="B334" s="33"/>
      <c r="D334" s="147" t="s">
        <v>246</v>
      </c>
      <c r="F334" s="148" t="s">
        <v>2999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" customFormat="1" ht="24.2" customHeight="1">
      <c r="B335" s="133"/>
      <c r="C335" s="134" t="s">
        <v>720</v>
      </c>
      <c r="D335" s="134" t="s">
        <v>239</v>
      </c>
      <c r="E335" s="135" t="s">
        <v>3000</v>
      </c>
      <c r="F335" s="136" t="s">
        <v>3001</v>
      </c>
      <c r="G335" s="137" t="s">
        <v>467</v>
      </c>
      <c r="H335" s="138">
        <v>673.51400000000001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2174</v>
      </c>
    </row>
    <row r="336" spans="2:65" s="1" customFormat="1" ht="11.25">
      <c r="B336" s="33"/>
      <c r="D336" s="147" t="s">
        <v>246</v>
      </c>
      <c r="F336" s="148" t="s">
        <v>3001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4" customFormat="1" ht="11.25">
      <c r="B337" s="167"/>
      <c r="D337" s="147" t="s">
        <v>247</v>
      </c>
      <c r="E337" s="168" t="s">
        <v>1</v>
      </c>
      <c r="F337" s="169" t="s">
        <v>3002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 ht="11.25">
      <c r="B338" s="151"/>
      <c r="D338" s="147" t="s">
        <v>247</v>
      </c>
      <c r="E338" s="152" t="s">
        <v>1</v>
      </c>
      <c r="F338" s="153" t="s">
        <v>3003</v>
      </c>
      <c r="H338" s="154">
        <v>28.6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2" customFormat="1" ht="11.25">
      <c r="B339" s="151"/>
      <c r="D339" s="147" t="s">
        <v>247</v>
      </c>
      <c r="E339" s="152" t="s">
        <v>1</v>
      </c>
      <c r="F339" s="153" t="s">
        <v>3004</v>
      </c>
      <c r="H339" s="154">
        <v>-2.08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65" s="14" customFormat="1" ht="11.25">
      <c r="B340" s="167"/>
      <c r="D340" s="147" t="s">
        <v>247</v>
      </c>
      <c r="E340" s="168" t="s">
        <v>1</v>
      </c>
      <c r="F340" s="169" t="s">
        <v>3005</v>
      </c>
      <c r="H340" s="168" t="s">
        <v>1</v>
      </c>
      <c r="I340" s="170"/>
      <c r="L340" s="167"/>
      <c r="M340" s="171"/>
      <c r="T340" s="172"/>
      <c r="AT340" s="168" t="s">
        <v>247</v>
      </c>
      <c r="AU340" s="168" t="s">
        <v>83</v>
      </c>
      <c r="AV340" s="14" t="s">
        <v>81</v>
      </c>
      <c r="AW340" s="14" t="s">
        <v>30</v>
      </c>
      <c r="AX340" s="14" t="s">
        <v>73</v>
      </c>
      <c r="AY340" s="168" t="s">
        <v>236</v>
      </c>
    </row>
    <row r="341" spans="2:65" s="12" customFormat="1" ht="11.25">
      <c r="B341" s="151"/>
      <c r="D341" s="147" t="s">
        <v>247</v>
      </c>
      <c r="E341" s="152" t="s">
        <v>1</v>
      </c>
      <c r="F341" s="153" t="s">
        <v>3006</v>
      </c>
      <c r="H341" s="154">
        <v>80.837000000000003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4" customFormat="1" ht="11.25">
      <c r="B342" s="167"/>
      <c r="D342" s="147" t="s">
        <v>247</v>
      </c>
      <c r="E342" s="168" t="s">
        <v>1</v>
      </c>
      <c r="F342" s="169" t="s">
        <v>3007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2" customFormat="1" ht="11.25">
      <c r="B343" s="151"/>
      <c r="D343" s="147" t="s">
        <v>247</v>
      </c>
      <c r="E343" s="152" t="s">
        <v>1</v>
      </c>
      <c r="F343" s="153" t="s">
        <v>3008</v>
      </c>
      <c r="H343" s="154">
        <v>283.43299999999999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65" s="12" customFormat="1" ht="11.25">
      <c r="B344" s="151"/>
      <c r="D344" s="147" t="s">
        <v>247</v>
      </c>
      <c r="E344" s="152" t="s">
        <v>1</v>
      </c>
      <c r="F344" s="153" t="s">
        <v>3009</v>
      </c>
      <c r="H344" s="154">
        <v>38.799999999999997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2" customFormat="1" ht="11.25">
      <c r="B345" s="151"/>
      <c r="D345" s="147" t="s">
        <v>247</v>
      </c>
      <c r="E345" s="152" t="s">
        <v>1</v>
      </c>
      <c r="F345" s="153" t="s">
        <v>3010</v>
      </c>
      <c r="H345" s="154">
        <v>65.772000000000006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65" s="12" customFormat="1" ht="11.25">
      <c r="B346" s="151"/>
      <c r="D346" s="147" t="s">
        <v>247</v>
      </c>
      <c r="E346" s="152" t="s">
        <v>1</v>
      </c>
      <c r="F346" s="153" t="s">
        <v>3011</v>
      </c>
      <c r="H346" s="154">
        <v>72.772000000000006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2" customFormat="1" ht="11.25">
      <c r="B347" s="151"/>
      <c r="D347" s="147" t="s">
        <v>247</v>
      </c>
      <c r="E347" s="152" t="s">
        <v>1</v>
      </c>
      <c r="F347" s="153" t="s">
        <v>3012</v>
      </c>
      <c r="H347" s="154">
        <v>51.92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2" customFormat="1" ht="11.25">
      <c r="B348" s="151"/>
      <c r="D348" s="147" t="s">
        <v>247</v>
      </c>
      <c r="E348" s="152" t="s">
        <v>1</v>
      </c>
      <c r="F348" s="153" t="s">
        <v>3013</v>
      </c>
      <c r="H348" s="154">
        <v>53.46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5" customFormat="1" ht="11.25">
      <c r="B349" s="173"/>
      <c r="D349" s="147" t="s">
        <v>247</v>
      </c>
      <c r="E349" s="174" t="s">
        <v>1</v>
      </c>
      <c r="F349" s="175" t="s">
        <v>344</v>
      </c>
      <c r="H349" s="176">
        <v>673.51400000000001</v>
      </c>
      <c r="I349" s="177"/>
      <c r="L349" s="173"/>
      <c r="M349" s="178"/>
      <c r="T349" s="179"/>
      <c r="AT349" s="174" t="s">
        <v>247</v>
      </c>
      <c r="AU349" s="174" t="s">
        <v>83</v>
      </c>
      <c r="AV349" s="15" t="s">
        <v>258</v>
      </c>
      <c r="AW349" s="15" t="s">
        <v>30</v>
      </c>
      <c r="AX349" s="15" t="s">
        <v>81</v>
      </c>
      <c r="AY349" s="174" t="s">
        <v>236</v>
      </c>
    </row>
    <row r="350" spans="2:65" s="1" customFormat="1" ht="24.2" customHeight="1">
      <c r="B350" s="133"/>
      <c r="C350" s="134" t="s">
        <v>725</v>
      </c>
      <c r="D350" s="134" t="s">
        <v>239</v>
      </c>
      <c r="E350" s="135" t="s">
        <v>3014</v>
      </c>
      <c r="F350" s="136" t="s">
        <v>3015</v>
      </c>
      <c r="G350" s="137" t="s">
        <v>467</v>
      </c>
      <c r="H350" s="138">
        <v>673.51400000000001</v>
      </c>
      <c r="I350" s="139"/>
      <c r="J350" s="140">
        <f>ROUND(I350*H350,2)</f>
        <v>0</v>
      </c>
      <c r="K350" s="136" t="s">
        <v>243</v>
      </c>
      <c r="L350" s="33"/>
      <c r="M350" s="141" t="s">
        <v>1</v>
      </c>
      <c r="N350" s="142" t="s">
        <v>38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258</v>
      </c>
      <c r="AT350" s="145" t="s">
        <v>239</v>
      </c>
      <c r="AU350" s="145" t="s">
        <v>83</v>
      </c>
      <c r="AY350" s="18" t="s">
        <v>236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81</v>
      </c>
      <c r="BK350" s="146">
        <f>ROUND(I350*H350,2)</f>
        <v>0</v>
      </c>
      <c r="BL350" s="18" t="s">
        <v>258</v>
      </c>
      <c r="BM350" s="145" t="s">
        <v>2178</v>
      </c>
    </row>
    <row r="351" spans="2:65" s="1" customFormat="1" ht="11.25">
      <c r="B351" s="33"/>
      <c r="D351" s="147" t="s">
        <v>246</v>
      </c>
      <c r="F351" s="148" t="s">
        <v>3015</v>
      </c>
      <c r="I351" s="149"/>
      <c r="L351" s="33"/>
      <c r="M351" s="150"/>
      <c r="T351" s="57"/>
      <c r="AT351" s="18" t="s">
        <v>246</v>
      </c>
      <c r="AU351" s="18" t="s">
        <v>83</v>
      </c>
    </row>
    <row r="352" spans="2:65" s="1" customFormat="1" ht="24.2" customHeight="1">
      <c r="B352" s="133"/>
      <c r="C352" s="134" t="s">
        <v>731</v>
      </c>
      <c r="D352" s="134" t="s">
        <v>239</v>
      </c>
      <c r="E352" s="135" t="s">
        <v>3016</v>
      </c>
      <c r="F352" s="136" t="s">
        <v>3017</v>
      </c>
      <c r="G352" s="137" t="s">
        <v>467</v>
      </c>
      <c r="H352" s="138">
        <v>2758.377</v>
      </c>
      <c r="I352" s="139"/>
      <c r="J352" s="140">
        <f>ROUND(I352*H352,2)</f>
        <v>0</v>
      </c>
      <c r="K352" s="136" t="s">
        <v>243</v>
      </c>
      <c r="L352" s="33"/>
      <c r="M352" s="141" t="s">
        <v>1</v>
      </c>
      <c r="N352" s="142" t="s">
        <v>38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258</v>
      </c>
      <c r="AT352" s="145" t="s">
        <v>239</v>
      </c>
      <c r="AU352" s="145" t="s">
        <v>83</v>
      </c>
      <c r="AY352" s="18" t="s">
        <v>236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81</v>
      </c>
      <c r="BK352" s="146">
        <f>ROUND(I352*H352,2)</f>
        <v>0</v>
      </c>
      <c r="BL352" s="18" t="s">
        <v>258</v>
      </c>
      <c r="BM352" s="145" t="s">
        <v>2182</v>
      </c>
    </row>
    <row r="353" spans="2:65" s="1" customFormat="1" ht="11.25">
      <c r="B353" s="33"/>
      <c r="D353" s="147" t="s">
        <v>246</v>
      </c>
      <c r="F353" s="148" t="s">
        <v>3017</v>
      </c>
      <c r="I353" s="149"/>
      <c r="L353" s="33"/>
      <c r="M353" s="150"/>
      <c r="T353" s="57"/>
      <c r="AT353" s="18" t="s">
        <v>246</v>
      </c>
      <c r="AU353" s="18" t="s">
        <v>83</v>
      </c>
    </row>
    <row r="354" spans="2:65" s="1" customFormat="1" ht="24.2" customHeight="1">
      <c r="B354" s="133"/>
      <c r="C354" s="134" t="s">
        <v>735</v>
      </c>
      <c r="D354" s="134" t="s">
        <v>239</v>
      </c>
      <c r="E354" s="135" t="s">
        <v>3018</v>
      </c>
      <c r="F354" s="136" t="s">
        <v>3019</v>
      </c>
      <c r="G354" s="137" t="s">
        <v>467</v>
      </c>
      <c r="H354" s="138">
        <v>2758.377</v>
      </c>
      <c r="I354" s="139"/>
      <c r="J354" s="140">
        <f>ROUND(I354*H354,2)</f>
        <v>0</v>
      </c>
      <c r="K354" s="136" t="s">
        <v>243</v>
      </c>
      <c r="L354" s="33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258</v>
      </c>
      <c r="AT354" s="145" t="s">
        <v>239</v>
      </c>
      <c r="AU354" s="145" t="s">
        <v>83</v>
      </c>
      <c r="AY354" s="18" t="s">
        <v>236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258</v>
      </c>
      <c r="BM354" s="145" t="s">
        <v>2191</v>
      </c>
    </row>
    <row r="355" spans="2:65" s="1" customFormat="1" ht="11.25">
      <c r="B355" s="33"/>
      <c r="D355" s="147" t="s">
        <v>246</v>
      </c>
      <c r="F355" s="148" t="s">
        <v>3019</v>
      </c>
      <c r="I355" s="149"/>
      <c r="L355" s="33"/>
      <c r="M355" s="150"/>
      <c r="T355" s="57"/>
      <c r="AT355" s="18" t="s">
        <v>246</v>
      </c>
      <c r="AU355" s="18" t="s">
        <v>83</v>
      </c>
    </row>
    <row r="356" spans="2:65" s="1" customFormat="1" ht="33" customHeight="1">
      <c r="B356" s="133"/>
      <c r="C356" s="134" t="s">
        <v>741</v>
      </c>
      <c r="D356" s="134" t="s">
        <v>239</v>
      </c>
      <c r="E356" s="135" t="s">
        <v>3020</v>
      </c>
      <c r="F356" s="136" t="s">
        <v>3021</v>
      </c>
      <c r="G356" s="137" t="s">
        <v>539</v>
      </c>
      <c r="H356" s="138">
        <v>252.49299999999999</v>
      </c>
      <c r="I356" s="139"/>
      <c r="J356" s="140">
        <f>ROUND(I356*H356,2)</f>
        <v>0</v>
      </c>
      <c r="K356" s="136" t="s">
        <v>243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258</v>
      </c>
      <c r="AT356" s="145" t="s">
        <v>239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258</v>
      </c>
      <c r="BM356" s="145" t="s">
        <v>2195</v>
      </c>
    </row>
    <row r="357" spans="2:65" s="1" customFormat="1" ht="19.5">
      <c r="B357" s="33"/>
      <c r="D357" s="147" t="s">
        <v>246</v>
      </c>
      <c r="F357" s="148" t="s">
        <v>3021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" customFormat="1" ht="33" customHeight="1">
      <c r="B358" s="133"/>
      <c r="C358" s="134" t="s">
        <v>745</v>
      </c>
      <c r="D358" s="134" t="s">
        <v>239</v>
      </c>
      <c r="E358" s="135" t="s">
        <v>3022</v>
      </c>
      <c r="F358" s="136" t="s">
        <v>3023</v>
      </c>
      <c r="G358" s="137" t="s">
        <v>539</v>
      </c>
      <c r="H358" s="138">
        <v>3787.402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258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258</v>
      </c>
      <c r="BM358" s="145" t="s">
        <v>2199</v>
      </c>
    </row>
    <row r="359" spans="2:65" s="1" customFormat="1" ht="19.5">
      <c r="B359" s="33"/>
      <c r="D359" s="147" t="s">
        <v>246</v>
      </c>
      <c r="F359" s="148" t="s">
        <v>3023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33" customHeight="1">
      <c r="B360" s="133"/>
      <c r="C360" s="134" t="s">
        <v>772</v>
      </c>
      <c r="D360" s="134" t="s">
        <v>239</v>
      </c>
      <c r="E360" s="135" t="s">
        <v>3024</v>
      </c>
      <c r="F360" s="136" t="s">
        <v>3025</v>
      </c>
      <c r="G360" s="137" t="s">
        <v>539</v>
      </c>
      <c r="H360" s="138">
        <v>1009.974</v>
      </c>
      <c r="I360" s="139"/>
      <c r="J360" s="140">
        <f>ROUND(I360*H360,2)</f>
        <v>0</v>
      </c>
      <c r="K360" s="136" t="s">
        <v>243</v>
      </c>
      <c r="L360" s="33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258</v>
      </c>
      <c r="AT360" s="145" t="s">
        <v>239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258</v>
      </c>
      <c r="BM360" s="145" t="s">
        <v>2138</v>
      </c>
    </row>
    <row r="361" spans="2:65" s="1" customFormat="1" ht="19.5">
      <c r="B361" s="33"/>
      <c r="D361" s="147" t="s">
        <v>246</v>
      </c>
      <c r="F361" s="148" t="s">
        <v>3025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21.75" customHeight="1">
      <c r="B362" s="133"/>
      <c r="C362" s="134" t="s">
        <v>777</v>
      </c>
      <c r="D362" s="134" t="s">
        <v>239</v>
      </c>
      <c r="E362" s="135" t="s">
        <v>3026</v>
      </c>
      <c r="F362" s="136" t="s">
        <v>3027</v>
      </c>
      <c r="G362" s="137" t="s">
        <v>467</v>
      </c>
      <c r="H362" s="138">
        <v>5501.8440000000001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2206</v>
      </c>
    </row>
    <row r="363" spans="2:65" s="1" customFormat="1" ht="11.25">
      <c r="B363" s="33"/>
      <c r="D363" s="147" t="s">
        <v>246</v>
      </c>
      <c r="F363" s="148" t="s">
        <v>3027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4" customFormat="1" ht="11.25">
      <c r="B364" s="167"/>
      <c r="D364" s="147" t="s">
        <v>247</v>
      </c>
      <c r="E364" s="168" t="s">
        <v>1</v>
      </c>
      <c r="F364" s="169" t="s">
        <v>3028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 ht="11.25">
      <c r="B365" s="151"/>
      <c r="D365" s="147" t="s">
        <v>247</v>
      </c>
      <c r="E365" s="152" t="s">
        <v>1</v>
      </c>
      <c r="F365" s="153" t="s">
        <v>3029</v>
      </c>
      <c r="H365" s="154">
        <v>144.83699999999999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236</v>
      </c>
    </row>
    <row r="366" spans="2:65" s="12" customFormat="1" ht="11.25">
      <c r="B366" s="151"/>
      <c r="D366" s="147" t="s">
        <v>247</v>
      </c>
      <c r="E366" s="152" t="s">
        <v>1</v>
      </c>
      <c r="F366" s="153" t="s">
        <v>3030</v>
      </c>
      <c r="H366" s="154">
        <v>104.76</v>
      </c>
      <c r="I366" s="155"/>
      <c r="L366" s="151"/>
      <c r="M366" s="156"/>
      <c r="T366" s="157"/>
      <c r="AT366" s="152" t="s">
        <v>247</v>
      </c>
      <c r="AU366" s="152" t="s">
        <v>83</v>
      </c>
      <c r="AV366" s="12" t="s">
        <v>83</v>
      </c>
      <c r="AW366" s="12" t="s">
        <v>30</v>
      </c>
      <c r="AX366" s="12" t="s">
        <v>73</v>
      </c>
      <c r="AY366" s="152" t="s">
        <v>236</v>
      </c>
    </row>
    <row r="367" spans="2:65" s="14" customFormat="1" ht="11.25">
      <c r="B367" s="167"/>
      <c r="D367" s="147" t="s">
        <v>247</v>
      </c>
      <c r="E367" s="168" t="s">
        <v>1</v>
      </c>
      <c r="F367" s="169" t="s">
        <v>3031</v>
      </c>
      <c r="H367" s="168" t="s">
        <v>1</v>
      </c>
      <c r="I367" s="170"/>
      <c r="L367" s="167"/>
      <c r="M367" s="171"/>
      <c r="T367" s="172"/>
      <c r="AT367" s="168" t="s">
        <v>247</v>
      </c>
      <c r="AU367" s="168" t="s">
        <v>83</v>
      </c>
      <c r="AV367" s="14" t="s">
        <v>81</v>
      </c>
      <c r="AW367" s="14" t="s">
        <v>30</v>
      </c>
      <c r="AX367" s="14" t="s">
        <v>73</v>
      </c>
      <c r="AY367" s="168" t="s">
        <v>236</v>
      </c>
    </row>
    <row r="368" spans="2:65" s="12" customFormat="1" ht="11.25">
      <c r="B368" s="151"/>
      <c r="D368" s="147" t="s">
        <v>247</v>
      </c>
      <c r="E368" s="152" t="s">
        <v>1</v>
      </c>
      <c r="F368" s="153" t="s">
        <v>3032</v>
      </c>
      <c r="H368" s="154">
        <v>54.372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30</v>
      </c>
      <c r="AX368" s="12" t="s">
        <v>73</v>
      </c>
      <c r="AY368" s="152" t="s">
        <v>236</v>
      </c>
    </row>
    <row r="369" spans="2:51" s="12" customFormat="1" ht="11.25">
      <c r="B369" s="151"/>
      <c r="D369" s="147" t="s">
        <v>247</v>
      </c>
      <c r="E369" s="152" t="s">
        <v>1</v>
      </c>
      <c r="F369" s="153" t="s">
        <v>3033</v>
      </c>
      <c r="H369" s="154">
        <v>441.23899999999998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51" s="12" customFormat="1" ht="11.25">
      <c r="B370" s="151"/>
      <c r="D370" s="147" t="s">
        <v>247</v>
      </c>
      <c r="E370" s="152" t="s">
        <v>1</v>
      </c>
      <c r="F370" s="153" t="s">
        <v>3034</v>
      </c>
      <c r="H370" s="154">
        <v>420.08300000000003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51" s="12" customFormat="1" ht="11.25">
      <c r="B371" s="151"/>
      <c r="D371" s="147" t="s">
        <v>247</v>
      </c>
      <c r="E371" s="152" t="s">
        <v>1</v>
      </c>
      <c r="F371" s="153" t="s">
        <v>3035</v>
      </c>
      <c r="H371" s="154">
        <v>174.19399999999999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51" s="12" customFormat="1" ht="11.25">
      <c r="B372" s="151"/>
      <c r="D372" s="147" t="s">
        <v>247</v>
      </c>
      <c r="E372" s="152" t="s">
        <v>1</v>
      </c>
      <c r="F372" s="153" t="s">
        <v>3036</v>
      </c>
      <c r="H372" s="154">
        <v>182.18600000000001</v>
      </c>
      <c r="I372" s="155"/>
      <c r="L372" s="151"/>
      <c r="M372" s="156"/>
      <c r="T372" s="157"/>
      <c r="AT372" s="152" t="s">
        <v>247</v>
      </c>
      <c r="AU372" s="152" t="s">
        <v>83</v>
      </c>
      <c r="AV372" s="12" t="s">
        <v>83</v>
      </c>
      <c r="AW372" s="12" t="s">
        <v>30</v>
      </c>
      <c r="AX372" s="12" t="s">
        <v>73</v>
      </c>
      <c r="AY372" s="152" t="s">
        <v>236</v>
      </c>
    </row>
    <row r="373" spans="2:51" s="12" customFormat="1" ht="11.25">
      <c r="B373" s="151"/>
      <c r="D373" s="147" t="s">
        <v>247</v>
      </c>
      <c r="E373" s="152" t="s">
        <v>1</v>
      </c>
      <c r="F373" s="153" t="s">
        <v>3037</v>
      </c>
      <c r="H373" s="154">
        <v>408.27600000000001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51" s="14" customFormat="1" ht="11.25">
      <c r="B374" s="167"/>
      <c r="D374" s="147" t="s">
        <v>247</v>
      </c>
      <c r="E374" s="168" t="s">
        <v>1</v>
      </c>
      <c r="F374" s="169" t="s">
        <v>3038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51" s="12" customFormat="1" ht="11.25">
      <c r="B375" s="151"/>
      <c r="D375" s="147" t="s">
        <v>247</v>
      </c>
      <c r="E375" s="152" t="s">
        <v>1</v>
      </c>
      <c r="F375" s="153" t="s">
        <v>3039</v>
      </c>
      <c r="H375" s="154">
        <v>236.15199999999999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51" s="12" customFormat="1" ht="11.25">
      <c r="B376" s="151"/>
      <c r="D376" s="147" t="s">
        <v>247</v>
      </c>
      <c r="E376" s="152" t="s">
        <v>1</v>
      </c>
      <c r="F376" s="153" t="s">
        <v>3040</v>
      </c>
      <c r="H376" s="154">
        <v>234.22200000000001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51" s="12" customFormat="1" ht="11.25">
      <c r="B377" s="151"/>
      <c r="D377" s="147" t="s">
        <v>247</v>
      </c>
      <c r="E377" s="152" t="s">
        <v>1</v>
      </c>
      <c r="F377" s="153" t="s">
        <v>3041</v>
      </c>
      <c r="H377" s="154">
        <v>119.568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51" s="12" customFormat="1" ht="11.25">
      <c r="B378" s="151"/>
      <c r="D378" s="147" t="s">
        <v>247</v>
      </c>
      <c r="E378" s="152" t="s">
        <v>1</v>
      </c>
      <c r="F378" s="153" t="s">
        <v>3042</v>
      </c>
      <c r="H378" s="154">
        <v>120.045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51" s="12" customFormat="1" ht="11.25">
      <c r="B379" s="151"/>
      <c r="D379" s="147" t="s">
        <v>247</v>
      </c>
      <c r="E379" s="152" t="s">
        <v>1</v>
      </c>
      <c r="F379" s="153" t="s">
        <v>3043</v>
      </c>
      <c r="H379" s="154">
        <v>344.83199999999999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51" s="12" customFormat="1" ht="11.25">
      <c r="B380" s="151"/>
      <c r="D380" s="147" t="s">
        <v>247</v>
      </c>
      <c r="E380" s="152" t="s">
        <v>1</v>
      </c>
      <c r="F380" s="153" t="s">
        <v>3044</v>
      </c>
      <c r="H380" s="154">
        <v>389.25599999999997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236</v>
      </c>
    </row>
    <row r="381" spans="2:51" s="12" customFormat="1" ht="11.25">
      <c r="B381" s="151"/>
      <c r="D381" s="147" t="s">
        <v>247</v>
      </c>
      <c r="E381" s="152" t="s">
        <v>1</v>
      </c>
      <c r="F381" s="153" t="s">
        <v>3045</v>
      </c>
      <c r="H381" s="154">
        <v>314.42500000000001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51" s="12" customFormat="1" ht="11.25">
      <c r="B382" s="151"/>
      <c r="D382" s="147" t="s">
        <v>247</v>
      </c>
      <c r="E382" s="152" t="s">
        <v>1</v>
      </c>
      <c r="F382" s="153" t="s">
        <v>3046</v>
      </c>
      <c r="H382" s="154">
        <v>359.2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51" s="12" customFormat="1" ht="11.25">
      <c r="B383" s="151"/>
      <c r="D383" s="147" t="s">
        <v>247</v>
      </c>
      <c r="E383" s="152" t="s">
        <v>1</v>
      </c>
      <c r="F383" s="153" t="s">
        <v>3047</v>
      </c>
      <c r="H383" s="154">
        <v>360.41899999999998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51" s="12" customFormat="1" ht="11.25">
      <c r="B384" s="151"/>
      <c r="D384" s="147" t="s">
        <v>247</v>
      </c>
      <c r="E384" s="152" t="s">
        <v>1</v>
      </c>
      <c r="F384" s="153" t="s">
        <v>3048</v>
      </c>
      <c r="H384" s="154">
        <v>76.465999999999994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2" customFormat="1" ht="11.25">
      <c r="B385" s="151"/>
      <c r="D385" s="147" t="s">
        <v>247</v>
      </c>
      <c r="E385" s="152" t="s">
        <v>1</v>
      </c>
      <c r="F385" s="153" t="s">
        <v>3049</v>
      </c>
      <c r="H385" s="154">
        <v>316.02800000000002</v>
      </c>
      <c r="I385" s="155"/>
      <c r="L385" s="151"/>
      <c r="M385" s="156"/>
      <c r="T385" s="157"/>
      <c r="AT385" s="152" t="s">
        <v>247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236</v>
      </c>
    </row>
    <row r="386" spans="2:65" s="12" customFormat="1" ht="11.25">
      <c r="B386" s="151"/>
      <c r="D386" s="147" t="s">
        <v>247</v>
      </c>
      <c r="E386" s="152" t="s">
        <v>1</v>
      </c>
      <c r="F386" s="153" t="s">
        <v>3050</v>
      </c>
      <c r="H386" s="154">
        <v>117.286</v>
      </c>
      <c r="I386" s="155"/>
      <c r="L386" s="151"/>
      <c r="M386" s="156"/>
      <c r="T386" s="157"/>
      <c r="AT386" s="152" t="s">
        <v>247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236</v>
      </c>
    </row>
    <row r="387" spans="2:65" s="12" customFormat="1" ht="22.5">
      <c r="B387" s="151"/>
      <c r="D387" s="147" t="s">
        <v>247</v>
      </c>
      <c r="E387" s="152" t="s">
        <v>1</v>
      </c>
      <c r="F387" s="153" t="s">
        <v>3051</v>
      </c>
      <c r="H387" s="154">
        <v>176.49799999999999</v>
      </c>
      <c r="I387" s="155"/>
      <c r="L387" s="151"/>
      <c r="M387" s="156"/>
      <c r="T387" s="157"/>
      <c r="AT387" s="152" t="s">
        <v>247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236</v>
      </c>
    </row>
    <row r="388" spans="2:65" s="12" customFormat="1" ht="11.25">
      <c r="B388" s="151"/>
      <c r="D388" s="147" t="s">
        <v>247</v>
      </c>
      <c r="E388" s="152" t="s">
        <v>1</v>
      </c>
      <c r="F388" s="153" t="s">
        <v>3052</v>
      </c>
      <c r="H388" s="154">
        <v>47.375999999999998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4" customFormat="1" ht="11.25">
      <c r="B389" s="167"/>
      <c r="D389" s="147" t="s">
        <v>247</v>
      </c>
      <c r="E389" s="168" t="s">
        <v>1</v>
      </c>
      <c r="F389" s="169" t="s">
        <v>3053</v>
      </c>
      <c r="H389" s="168" t="s">
        <v>1</v>
      </c>
      <c r="I389" s="170"/>
      <c r="L389" s="167"/>
      <c r="M389" s="171"/>
      <c r="T389" s="172"/>
      <c r="AT389" s="168" t="s">
        <v>247</v>
      </c>
      <c r="AU389" s="168" t="s">
        <v>83</v>
      </c>
      <c r="AV389" s="14" t="s">
        <v>81</v>
      </c>
      <c r="AW389" s="14" t="s">
        <v>30</v>
      </c>
      <c r="AX389" s="14" t="s">
        <v>73</v>
      </c>
      <c r="AY389" s="168" t="s">
        <v>236</v>
      </c>
    </row>
    <row r="390" spans="2:65" s="12" customFormat="1" ht="11.25">
      <c r="B390" s="151"/>
      <c r="D390" s="147" t="s">
        <v>247</v>
      </c>
      <c r="E390" s="152" t="s">
        <v>1</v>
      </c>
      <c r="F390" s="153" t="s">
        <v>3049</v>
      </c>
      <c r="H390" s="154">
        <v>316.02800000000002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2" customFormat="1" ht="11.25">
      <c r="B391" s="151"/>
      <c r="D391" s="147" t="s">
        <v>247</v>
      </c>
      <c r="E391" s="152" t="s">
        <v>1</v>
      </c>
      <c r="F391" s="153" t="s">
        <v>3054</v>
      </c>
      <c r="H391" s="154">
        <v>44.095999999999997</v>
      </c>
      <c r="I391" s="155"/>
      <c r="L391" s="151"/>
      <c r="M391" s="156"/>
      <c r="T391" s="157"/>
      <c r="AT391" s="152" t="s">
        <v>247</v>
      </c>
      <c r="AU391" s="152" t="s">
        <v>83</v>
      </c>
      <c r="AV391" s="12" t="s">
        <v>83</v>
      </c>
      <c r="AW391" s="12" t="s">
        <v>30</v>
      </c>
      <c r="AX391" s="12" t="s">
        <v>73</v>
      </c>
      <c r="AY391" s="152" t="s">
        <v>236</v>
      </c>
    </row>
    <row r="392" spans="2:65" s="15" customFormat="1" ht="11.25">
      <c r="B392" s="173"/>
      <c r="D392" s="147" t="s">
        <v>247</v>
      </c>
      <c r="E392" s="174" t="s">
        <v>1</v>
      </c>
      <c r="F392" s="175" t="s">
        <v>344</v>
      </c>
      <c r="H392" s="176">
        <v>5501.8440000000001</v>
      </c>
      <c r="I392" s="177"/>
      <c r="L392" s="173"/>
      <c r="M392" s="178"/>
      <c r="T392" s="179"/>
      <c r="AT392" s="174" t="s">
        <v>247</v>
      </c>
      <c r="AU392" s="174" t="s">
        <v>83</v>
      </c>
      <c r="AV392" s="15" t="s">
        <v>258</v>
      </c>
      <c r="AW392" s="15" t="s">
        <v>30</v>
      </c>
      <c r="AX392" s="15" t="s">
        <v>81</v>
      </c>
      <c r="AY392" s="174" t="s">
        <v>236</v>
      </c>
    </row>
    <row r="393" spans="2:65" s="1" customFormat="1" ht="21.75" customHeight="1">
      <c r="B393" s="133"/>
      <c r="C393" s="134" t="s">
        <v>782</v>
      </c>
      <c r="D393" s="134" t="s">
        <v>239</v>
      </c>
      <c r="E393" s="135" t="s">
        <v>3055</v>
      </c>
      <c r="F393" s="136" t="s">
        <v>3056</v>
      </c>
      <c r="G393" s="137" t="s">
        <v>467</v>
      </c>
      <c r="H393" s="138">
        <v>5501.8440000000001</v>
      </c>
      <c r="I393" s="139"/>
      <c r="J393" s="140">
        <f>ROUND(I393*H393,2)</f>
        <v>0</v>
      </c>
      <c r="K393" s="136" t="s">
        <v>243</v>
      </c>
      <c r="L393" s="33"/>
      <c r="M393" s="141" t="s">
        <v>1</v>
      </c>
      <c r="N393" s="142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258</v>
      </c>
      <c r="AT393" s="145" t="s">
        <v>239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258</v>
      </c>
      <c r="BM393" s="145" t="s">
        <v>2215</v>
      </c>
    </row>
    <row r="394" spans="2:65" s="1" customFormat="1" ht="11.25">
      <c r="B394" s="33"/>
      <c r="D394" s="147" t="s">
        <v>246</v>
      </c>
      <c r="F394" s="148" t="s">
        <v>3056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24.2" customHeight="1">
      <c r="B395" s="133"/>
      <c r="C395" s="134" t="s">
        <v>787</v>
      </c>
      <c r="D395" s="134" t="s">
        <v>239</v>
      </c>
      <c r="E395" s="135" t="s">
        <v>3057</v>
      </c>
      <c r="F395" s="136" t="s">
        <v>3058</v>
      </c>
      <c r="G395" s="137" t="s">
        <v>539</v>
      </c>
      <c r="H395" s="138">
        <v>6129.0919999999996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2224</v>
      </c>
    </row>
    <row r="396" spans="2:65" s="1" customFormat="1" ht="11.25">
      <c r="B396" s="33"/>
      <c r="D396" s="147" t="s">
        <v>246</v>
      </c>
      <c r="F396" s="148" t="s">
        <v>3058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792</v>
      </c>
      <c r="D397" s="134" t="s">
        <v>239</v>
      </c>
      <c r="E397" s="135" t="s">
        <v>3059</v>
      </c>
      <c r="F397" s="136" t="s">
        <v>3060</v>
      </c>
      <c r="G397" s="137" t="s">
        <v>539</v>
      </c>
      <c r="H397" s="138">
        <v>6129.0919999999996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2229</v>
      </c>
    </row>
    <row r="398" spans="2:65" s="1" customFormat="1" ht="11.25">
      <c r="B398" s="33"/>
      <c r="D398" s="147" t="s">
        <v>246</v>
      </c>
      <c r="F398" s="148" t="s">
        <v>3060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33" customHeight="1">
      <c r="B399" s="133"/>
      <c r="C399" s="134" t="s">
        <v>798</v>
      </c>
      <c r="D399" s="134" t="s">
        <v>239</v>
      </c>
      <c r="E399" s="135" t="s">
        <v>3061</v>
      </c>
      <c r="F399" s="136" t="s">
        <v>3062</v>
      </c>
      <c r="G399" s="137" t="s">
        <v>1076</v>
      </c>
      <c r="H399" s="138">
        <v>37331.040000000001</v>
      </c>
      <c r="I399" s="139"/>
      <c r="J399" s="140">
        <f>ROUND(I399*H399,2)</f>
        <v>0</v>
      </c>
      <c r="K399" s="136" t="s">
        <v>2868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2095</v>
      </c>
    </row>
    <row r="400" spans="2:65" s="1" customFormat="1" ht="19.5">
      <c r="B400" s="33"/>
      <c r="D400" s="147" t="s">
        <v>246</v>
      </c>
      <c r="F400" s="148" t="s">
        <v>3062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51" s="14" customFormat="1" ht="11.25">
      <c r="B401" s="167"/>
      <c r="D401" s="147" t="s">
        <v>247</v>
      </c>
      <c r="E401" s="168" t="s">
        <v>1</v>
      </c>
      <c r="F401" s="169" t="s">
        <v>3063</v>
      </c>
      <c r="H401" s="168" t="s">
        <v>1</v>
      </c>
      <c r="I401" s="170"/>
      <c r="L401" s="167"/>
      <c r="M401" s="171"/>
      <c r="T401" s="172"/>
      <c r="AT401" s="168" t="s">
        <v>247</v>
      </c>
      <c r="AU401" s="168" t="s">
        <v>83</v>
      </c>
      <c r="AV401" s="14" t="s">
        <v>81</v>
      </c>
      <c r="AW401" s="14" t="s">
        <v>30</v>
      </c>
      <c r="AX401" s="14" t="s">
        <v>73</v>
      </c>
      <c r="AY401" s="168" t="s">
        <v>236</v>
      </c>
    </row>
    <row r="402" spans="2:51" s="12" customFormat="1" ht="11.25">
      <c r="B402" s="151"/>
      <c r="D402" s="147" t="s">
        <v>247</v>
      </c>
      <c r="E402" s="152" t="s">
        <v>1</v>
      </c>
      <c r="F402" s="153" t="s">
        <v>3064</v>
      </c>
      <c r="H402" s="154">
        <v>4164.18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51" s="12" customFormat="1" ht="11.25">
      <c r="B403" s="151"/>
      <c r="D403" s="147" t="s">
        <v>247</v>
      </c>
      <c r="E403" s="152" t="s">
        <v>1</v>
      </c>
      <c r="F403" s="153" t="s">
        <v>3065</v>
      </c>
      <c r="H403" s="154">
        <v>1734.06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236</v>
      </c>
    </row>
    <row r="404" spans="2:51" s="12" customFormat="1" ht="11.25">
      <c r="B404" s="151"/>
      <c r="D404" s="147" t="s">
        <v>247</v>
      </c>
      <c r="E404" s="152" t="s">
        <v>1</v>
      </c>
      <c r="F404" s="153" t="s">
        <v>3066</v>
      </c>
      <c r="H404" s="154">
        <v>1477.72</v>
      </c>
      <c r="I404" s="155"/>
      <c r="L404" s="151"/>
      <c r="M404" s="156"/>
      <c r="T404" s="157"/>
      <c r="AT404" s="152" t="s">
        <v>247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236</v>
      </c>
    </row>
    <row r="405" spans="2:51" s="12" customFormat="1" ht="11.25">
      <c r="B405" s="151"/>
      <c r="D405" s="147" t="s">
        <v>247</v>
      </c>
      <c r="E405" s="152" t="s">
        <v>1</v>
      </c>
      <c r="F405" s="153" t="s">
        <v>3067</v>
      </c>
      <c r="H405" s="154">
        <v>1477.72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51" s="12" customFormat="1" ht="11.25">
      <c r="B406" s="151"/>
      <c r="D406" s="147" t="s">
        <v>247</v>
      </c>
      <c r="E406" s="152" t="s">
        <v>1</v>
      </c>
      <c r="F406" s="153" t="s">
        <v>3068</v>
      </c>
      <c r="H406" s="154">
        <v>1477.72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51" s="12" customFormat="1" ht="11.25">
      <c r="B407" s="151"/>
      <c r="D407" s="147" t="s">
        <v>247</v>
      </c>
      <c r="E407" s="152" t="s">
        <v>1</v>
      </c>
      <c r="F407" s="153" t="s">
        <v>3069</v>
      </c>
      <c r="H407" s="154">
        <v>1698.64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30</v>
      </c>
      <c r="AX407" s="12" t="s">
        <v>73</v>
      </c>
      <c r="AY407" s="152" t="s">
        <v>236</v>
      </c>
    </row>
    <row r="408" spans="2:51" s="12" customFormat="1" ht="11.25">
      <c r="B408" s="151"/>
      <c r="D408" s="147" t="s">
        <v>247</v>
      </c>
      <c r="E408" s="152" t="s">
        <v>1</v>
      </c>
      <c r="F408" s="153" t="s">
        <v>3070</v>
      </c>
      <c r="H408" s="154">
        <v>1414.6</v>
      </c>
      <c r="I408" s="155"/>
      <c r="L408" s="151"/>
      <c r="M408" s="156"/>
      <c r="T408" s="157"/>
      <c r="AT408" s="152" t="s">
        <v>247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236</v>
      </c>
    </row>
    <row r="409" spans="2:51" s="12" customFormat="1" ht="11.25">
      <c r="B409" s="151"/>
      <c r="D409" s="147" t="s">
        <v>247</v>
      </c>
      <c r="E409" s="152" t="s">
        <v>1</v>
      </c>
      <c r="F409" s="153" t="s">
        <v>3071</v>
      </c>
      <c r="H409" s="154">
        <v>1414.6</v>
      </c>
      <c r="I409" s="155"/>
      <c r="L409" s="151"/>
      <c r="M409" s="156"/>
      <c r="T409" s="157"/>
      <c r="AT409" s="152" t="s">
        <v>247</v>
      </c>
      <c r="AU409" s="152" t="s">
        <v>83</v>
      </c>
      <c r="AV409" s="12" t="s">
        <v>83</v>
      </c>
      <c r="AW409" s="12" t="s">
        <v>30</v>
      </c>
      <c r="AX409" s="12" t="s">
        <v>73</v>
      </c>
      <c r="AY409" s="152" t="s">
        <v>236</v>
      </c>
    </row>
    <row r="410" spans="2:51" s="12" customFormat="1" ht="11.25">
      <c r="B410" s="151"/>
      <c r="D410" s="147" t="s">
        <v>247</v>
      </c>
      <c r="E410" s="152" t="s">
        <v>1</v>
      </c>
      <c r="F410" s="153" t="s">
        <v>3072</v>
      </c>
      <c r="H410" s="154">
        <v>1414.6</v>
      </c>
      <c r="I410" s="155"/>
      <c r="L410" s="151"/>
      <c r="M410" s="156"/>
      <c r="T410" s="157"/>
      <c r="AT410" s="152" t="s">
        <v>247</v>
      </c>
      <c r="AU410" s="152" t="s">
        <v>83</v>
      </c>
      <c r="AV410" s="12" t="s">
        <v>83</v>
      </c>
      <c r="AW410" s="12" t="s">
        <v>30</v>
      </c>
      <c r="AX410" s="12" t="s">
        <v>73</v>
      </c>
      <c r="AY410" s="152" t="s">
        <v>236</v>
      </c>
    </row>
    <row r="411" spans="2:51" s="12" customFormat="1" ht="11.25">
      <c r="B411" s="151"/>
      <c r="D411" s="147" t="s">
        <v>247</v>
      </c>
      <c r="E411" s="152" t="s">
        <v>1</v>
      </c>
      <c r="F411" s="153" t="s">
        <v>3073</v>
      </c>
      <c r="H411" s="154">
        <v>1414.6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51" s="12" customFormat="1" ht="11.25">
      <c r="B412" s="151"/>
      <c r="D412" s="147" t="s">
        <v>247</v>
      </c>
      <c r="E412" s="152" t="s">
        <v>1</v>
      </c>
      <c r="F412" s="153" t="s">
        <v>3074</v>
      </c>
      <c r="H412" s="154">
        <v>1414.6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51" s="12" customFormat="1" ht="11.25">
      <c r="B413" s="151"/>
      <c r="D413" s="147" t="s">
        <v>247</v>
      </c>
      <c r="E413" s="152" t="s">
        <v>1</v>
      </c>
      <c r="F413" s="153" t="s">
        <v>3075</v>
      </c>
      <c r="H413" s="154">
        <v>1572.4</v>
      </c>
      <c r="I413" s="155"/>
      <c r="L413" s="151"/>
      <c r="M413" s="156"/>
      <c r="T413" s="157"/>
      <c r="AT413" s="152" t="s">
        <v>247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236</v>
      </c>
    </row>
    <row r="414" spans="2:51" s="12" customFormat="1" ht="11.25">
      <c r="B414" s="151"/>
      <c r="D414" s="147" t="s">
        <v>247</v>
      </c>
      <c r="E414" s="152" t="s">
        <v>1</v>
      </c>
      <c r="F414" s="153" t="s">
        <v>3076</v>
      </c>
      <c r="H414" s="154">
        <v>1414.6</v>
      </c>
      <c r="I414" s="155"/>
      <c r="L414" s="151"/>
      <c r="M414" s="156"/>
      <c r="T414" s="157"/>
      <c r="AT414" s="152" t="s">
        <v>247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236</v>
      </c>
    </row>
    <row r="415" spans="2:51" s="12" customFormat="1" ht="11.25">
      <c r="B415" s="151"/>
      <c r="D415" s="147" t="s">
        <v>247</v>
      </c>
      <c r="E415" s="152" t="s">
        <v>1</v>
      </c>
      <c r="F415" s="153" t="s">
        <v>3077</v>
      </c>
      <c r="H415" s="154">
        <v>1414.6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236</v>
      </c>
    </row>
    <row r="416" spans="2:51" s="12" customFormat="1" ht="11.25">
      <c r="B416" s="151"/>
      <c r="D416" s="147" t="s">
        <v>247</v>
      </c>
      <c r="E416" s="152" t="s">
        <v>1</v>
      </c>
      <c r="F416" s="153" t="s">
        <v>3078</v>
      </c>
      <c r="H416" s="154">
        <v>1414.6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51" s="12" customFormat="1" ht="11.25">
      <c r="B417" s="151"/>
      <c r="D417" s="147" t="s">
        <v>247</v>
      </c>
      <c r="E417" s="152" t="s">
        <v>1</v>
      </c>
      <c r="F417" s="153" t="s">
        <v>3079</v>
      </c>
      <c r="H417" s="154">
        <v>1635.52</v>
      </c>
      <c r="I417" s="155"/>
      <c r="L417" s="151"/>
      <c r="M417" s="156"/>
      <c r="T417" s="157"/>
      <c r="AT417" s="152" t="s">
        <v>247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236</v>
      </c>
    </row>
    <row r="418" spans="2:51" s="12" customFormat="1" ht="11.25">
      <c r="B418" s="151"/>
      <c r="D418" s="147" t="s">
        <v>247</v>
      </c>
      <c r="E418" s="152" t="s">
        <v>1</v>
      </c>
      <c r="F418" s="153" t="s">
        <v>3080</v>
      </c>
      <c r="H418" s="154">
        <v>1383.04</v>
      </c>
      <c r="I418" s="155"/>
      <c r="L418" s="151"/>
      <c r="M418" s="156"/>
      <c r="T418" s="157"/>
      <c r="AT418" s="152" t="s">
        <v>247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236</v>
      </c>
    </row>
    <row r="419" spans="2:51" s="12" customFormat="1" ht="11.25">
      <c r="B419" s="151"/>
      <c r="D419" s="147" t="s">
        <v>247</v>
      </c>
      <c r="E419" s="152" t="s">
        <v>1</v>
      </c>
      <c r="F419" s="153" t="s">
        <v>3081</v>
      </c>
      <c r="H419" s="154">
        <v>1383.04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236</v>
      </c>
    </row>
    <row r="420" spans="2:51" s="12" customFormat="1" ht="11.25">
      <c r="B420" s="151"/>
      <c r="D420" s="147" t="s">
        <v>247</v>
      </c>
      <c r="E420" s="152" t="s">
        <v>1</v>
      </c>
      <c r="F420" s="153" t="s">
        <v>3082</v>
      </c>
      <c r="H420" s="154">
        <v>1383.04</v>
      </c>
      <c r="I420" s="155"/>
      <c r="L420" s="151"/>
      <c r="M420" s="156"/>
      <c r="T420" s="157"/>
      <c r="AT420" s="152" t="s">
        <v>247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236</v>
      </c>
    </row>
    <row r="421" spans="2:51" s="12" customFormat="1" ht="11.25">
      <c r="B421" s="151"/>
      <c r="D421" s="147" t="s">
        <v>247</v>
      </c>
      <c r="E421" s="152" t="s">
        <v>1</v>
      </c>
      <c r="F421" s="153" t="s">
        <v>3083</v>
      </c>
      <c r="H421" s="154">
        <v>1793.32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51" s="12" customFormat="1" ht="11.25">
      <c r="B422" s="151"/>
      <c r="D422" s="147" t="s">
        <v>247</v>
      </c>
      <c r="E422" s="152" t="s">
        <v>1</v>
      </c>
      <c r="F422" s="153" t="s">
        <v>3084</v>
      </c>
      <c r="H422" s="154">
        <v>1089.8800000000001</v>
      </c>
      <c r="I422" s="155"/>
      <c r="L422" s="151"/>
      <c r="M422" s="156"/>
      <c r="T422" s="157"/>
      <c r="AT422" s="152" t="s">
        <v>247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236</v>
      </c>
    </row>
    <row r="423" spans="2:51" s="12" customFormat="1" ht="11.25">
      <c r="B423" s="151"/>
      <c r="D423" s="147" t="s">
        <v>247</v>
      </c>
      <c r="E423" s="152" t="s">
        <v>1</v>
      </c>
      <c r="F423" s="153" t="s">
        <v>3085</v>
      </c>
      <c r="H423" s="154">
        <v>1089.8800000000001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51" s="16" customFormat="1" ht="11.25">
      <c r="B424" s="198"/>
      <c r="D424" s="147" t="s">
        <v>247</v>
      </c>
      <c r="E424" s="199" t="s">
        <v>1</v>
      </c>
      <c r="F424" s="200" t="s">
        <v>2893</v>
      </c>
      <c r="H424" s="201">
        <v>34676.959999999992</v>
      </c>
      <c r="I424" s="202"/>
      <c r="L424" s="198"/>
      <c r="M424" s="203"/>
      <c r="T424" s="204"/>
      <c r="AT424" s="199" t="s">
        <v>247</v>
      </c>
      <c r="AU424" s="199" t="s">
        <v>83</v>
      </c>
      <c r="AV424" s="16" t="s">
        <v>253</v>
      </c>
      <c r="AW424" s="16" t="s">
        <v>30</v>
      </c>
      <c r="AX424" s="16" t="s">
        <v>73</v>
      </c>
      <c r="AY424" s="199" t="s">
        <v>236</v>
      </c>
    </row>
    <row r="425" spans="2:51" s="14" customFormat="1" ht="11.25">
      <c r="B425" s="167"/>
      <c r="D425" s="147" t="s">
        <v>247</v>
      </c>
      <c r="E425" s="168" t="s">
        <v>1</v>
      </c>
      <c r="F425" s="169" t="s">
        <v>3086</v>
      </c>
      <c r="H425" s="168" t="s">
        <v>1</v>
      </c>
      <c r="I425" s="170"/>
      <c r="L425" s="167"/>
      <c r="M425" s="171"/>
      <c r="T425" s="172"/>
      <c r="AT425" s="168" t="s">
        <v>247</v>
      </c>
      <c r="AU425" s="168" t="s">
        <v>83</v>
      </c>
      <c r="AV425" s="14" t="s">
        <v>81</v>
      </c>
      <c r="AW425" s="14" t="s">
        <v>30</v>
      </c>
      <c r="AX425" s="14" t="s">
        <v>73</v>
      </c>
      <c r="AY425" s="168" t="s">
        <v>236</v>
      </c>
    </row>
    <row r="426" spans="2:51" s="12" customFormat="1" ht="11.25">
      <c r="B426" s="151"/>
      <c r="D426" s="147" t="s">
        <v>247</v>
      </c>
      <c r="E426" s="152" t="s">
        <v>1</v>
      </c>
      <c r="F426" s="153" t="s">
        <v>3087</v>
      </c>
      <c r="H426" s="154">
        <v>150.80000000000001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51" s="12" customFormat="1" ht="11.25">
      <c r="B427" s="151"/>
      <c r="D427" s="147" t="s">
        <v>247</v>
      </c>
      <c r="E427" s="152" t="s">
        <v>1</v>
      </c>
      <c r="F427" s="153" t="s">
        <v>3088</v>
      </c>
      <c r="H427" s="154">
        <v>150.80000000000001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51" s="12" customFormat="1" ht="11.25">
      <c r="B428" s="151"/>
      <c r="D428" s="147" t="s">
        <v>247</v>
      </c>
      <c r="E428" s="152" t="s">
        <v>1</v>
      </c>
      <c r="F428" s="153" t="s">
        <v>3089</v>
      </c>
      <c r="H428" s="154">
        <v>120.64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51" s="12" customFormat="1" ht="11.25">
      <c r="B429" s="151"/>
      <c r="D429" s="147" t="s">
        <v>247</v>
      </c>
      <c r="E429" s="152" t="s">
        <v>1</v>
      </c>
      <c r="F429" s="153" t="s">
        <v>3090</v>
      </c>
      <c r="H429" s="154">
        <v>120.64</v>
      </c>
      <c r="I429" s="155"/>
      <c r="L429" s="151"/>
      <c r="M429" s="156"/>
      <c r="T429" s="157"/>
      <c r="AT429" s="152" t="s">
        <v>247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236</v>
      </c>
    </row>
    <row r="430" spans="2:51" s="12" customFormat="1" ht="11.25">
      <c r="B430" s="151"/>
      <c r="D430" s="147" t="s">
        <v>247</v>
      </c>
      <c r="E430" s="152" t="s">
        <v>1</v>
      </c>
      <c r="F430" s="153" t="s">
        <v>3091</v>
      </c>
      <c r="H430" s="154">
        <v>120.64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51" s="12" customFormat="1" ht="11.25">
      <c r="B431" s="151"/>
      <c r="D431" s="147" t="s">
        <v>247</v>
      </c>
      <c r="E431" s="152" t="s">
        <v>1</v>
      </c>
      <c r="F431" s="153" t="s">
        <v>3092</v>
      </c>
      <c r="H431" s="154">
        <v>120.64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236</v>
      </c>
    </row>
    <row r="432" spans="2:51" s="12" customFormat="1" ht="11.25">
      <c r="B432" s="151"/>
      <c r="D432" s="147" t="s">
        <v>247</v>
      </c>
      <c r="E432" s="152" t="s">
        <v>1</v>
      </c>
      <c r="F432" s="153" t="s">
        <v>3093</v>
      </c>
      <c r="H432" s="154">
        <v>120.64</v>
      </c>
      <c r="I432" s="155"/>
      <c r="L432" s="151"/>
      <c r="M432" s="156"/>
      <c r="T432" s="157"/>
      <c r="AT432" s="152" t="s">
        <v>247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236</v>
      </c>
    </row>
    <row r="433" spans="2:51" s="12" customFormat="1" ht="11.25">
      <c r="B433" s="151"/>
      <c r="D433" s="147" t="s">
        <v>247</v>
      </c>
      <c r="E433" s="152" t="s">
        <v>1</v>
      </c>
      <c r="F433" s="153" t="s">
        <v>3094</v>
      </c>
      <c r="H433" s="154">
        <v>120.64</v>
      </c>
      <c r="I433" s="155"/>
      <c r="L433" s="151"/>
      <c r="M433" s="156"/>
      <c r="T433" s="157"/>
      <c r="AT433" s="152" t="s">
        <v>247</v>
      </c>
      <c r="AU433" s="152" t="s">
        <v>83</v>
      </c>
      <c r="AV433" s="12" t="s">
        <v>83</v>
      </c>
      <c r="AW433" s="12" t="s">
        <v>30</v>
      </c>
      <c r="AX433" s="12" t="s">
        <v>73</v>
      </c>
      <c r="AY433" s="152" t="s">
        <v>236</v>
      </c>
    </row>
    <row r="434" spans="2:51" s="12" customFormat="1" ht="11.25">
      <c r="B434" s="151"/>
      <c r="D434" s="147" t="s">
        <v>247</v>
      </c>
      <c r="E434" s="152" t="s">
        <v>1</v>
      </c>
      <c r="F434" s="153" t="s">
        <v>3095</v>
      </c>
      <c r="H434" s="154">
        <v>120.64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51" s="12" customFormat="1" ht="11.25">
      <c r="B435" s="151"/>
      <c r="D435" s="147" t="s">
        <v>247</v>
      </c>
      <c r="E435" s="152" t="s">
        <v>1</v>
      </c>
      <c r="F435" s="153" t="s">
        <v>3096</v>
      </c>
      <c r="H435" s="154">
        <v>120.64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51" s="12" customFormat="1" ht="11.25">
      <c r="B436" s="151"/>
      <c r="D436" s="147" t="s">
        <v>247</v>
      </c>
      <c r="E436" s="152" t="s">
        <v>1</v>
      </c>
      <c r="F436" s="153" t="s">
        <v>3097</v>
      </c>
      <c r="H436" s="154">
        <v>120.64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51" s="12" customFormat="1" ht="11.25">
      <c r="B437" s="151"/>
      <c r="D437" s="147" t="s">
        <v>247</v>
      </c>
      <c r="E437" s="152" t="s">
        <v>1</v>
      </c>
      <c r="F437" s="153" t="s">
        <v>3098</v>
      </c>
      <c r="H437" s="154">
        <v>120.64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51" s="12" customFormat="1" ht="11.25">
      <c r="B438" s="151"/>
      <c r="D438" s="147" t="s">
        <v>247</v>
      </c>
      <c r="E438" s="152" t="s">
        <v>1</v>
      </c>
      <c r="F438" s="153" t="s">
        <v>3099</v>
      </c>
      <c r="H438" s="154">
        <v>120.64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236</v>
      </c>
    </row>
    <row r="439" spans="2:51" s="12" customFormat="1" ht="11.25">
      <c r="B439" s="151"/>
      <c r="D439" s="147" t="s">
        <v>247</v>
      </c>
      <c r="E439" s="152" t="s">
        <v>1</v>
      </c>
      <c r="F439" s="153" t="s">
        <v>3100</v>
      </c>
      <c r="H439" s="154">
        <v>120.64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236</v>
      </c>
    </row>
    <row r="440" spans="2:51" s="12" customFormat="1" ht="11.25">
      <c r="B440" s="151"/>
      <c r="D440" s="147" t="s">
        <v>247</v>
      </c>
      <c r="E440" s="152" t="s">
        <v>1</v>
      </c>
      <c r="F440" s="153" t="s">
        <v>3101</v>
      </c>
      <c r="H440" s="154">
        <v>120.64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51" s="12" customFormat="1" ht="11.25">
      <c r="B441" s="151"/>
      <c r="D441" s="147" t="s">
        <v>247</v>
      </c>
      <c r="E441" s="152" t="s">
        <v>1</v>
      </c>
      <c r="F441" s="153" t="s">
        <v>3102</v>
      </c>
      <c r="H441" s="154">
        <v>120.64</v>
      </c>
      <c r="I441" s="155"/>
      <c r="L441" s="151"/>
      <c r="M441" s="156"/>
      <c r="T441" s="157"/>
      <c r="AT441" s="152" t="s">
        <v>247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236</v>
      </c>
    </row>
    <row r="442" spans="2:51" s="12" customFormat="1" ht="11.25">
      <c r="B442" s="151"/>
      <c r="D442" s="147" t="s">
        <v>247</v>
      </c>
      <c r="E442" s="152" t="s">
        <v>1</v>
      </c>
      <c r="F442" s="153" t="s">
        <v>3103</v>
      </c>
      <c r="H442" s="154">
        <v>120.64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51" s="12" customFormat="1" ht="11.25">
      <c r="B443" s="151"/>
      <c r="D443" s="147" t="s">
        <v>247</v>
      </c>
      <c r="E443" s="152" t="s">
        <v>1</v>
      </c>
      <c r="F443" s="153" t="s">
        <v>3104</v>
      </c>
      <c r="H443" s="154">
        <v>120.64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51" s="12" customFormat="1" ht="11.25">
      <c r="B444" s="151"/>
      <c r="D444" s="147" t="s">
        <v>247</v>
      </c>
      <c r="E444" s="152" t="s">
        <v>1</v>
      </c>
      <c r="F444" s="153" t="s">
        <v>3105</v>
      </c>
      <c r="H444" s="154">
        <v>120.64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236</v>
      </c>
    </row>
    <row r="445" spans="2:51" s="12" customFormat="1" ht="11.25">
      <c r="B445" s="151"/>
      <c r="D445" s="147" t="s">
        <v>247</v>
      </c>
      <c r="E445" s="152" t="s">
        <v>1</v>
      </c>
      <c r="F445" s="153" t="s">
        <v>3106</v>
      </c>
      <c r="H445" s="154">
        <v>120.64</v>
      </c>
      <c r="I445" s="155"/>
      <c r="L445" s="151"/>
      <c r="M445" s="156"/>
      <c r="T445" s="157"/>
      <c r="AT445" s="152" t="s">
        <v>247</v>
      </c>
      <c r="AU445" s="152" t="s">
        <v>83</v>
      </c>
      <c r="AV445" s="12" t="s">
        <v>83</v>
      </c>
      <c r="AW445" s="12" t="s">
        <v>30</v>
      </c>
      <c r="AX445" s="12" t="s">
        <v>73</v>
      </c>
      <c r="AY445" s="152" t="s">
        <v>236</v>
      </c>
    </row>
    <row r="446" spans="2:51" s="12" customFormat="1" ht="11.25">
      <c r="B446" s="151"/>
      <c r="D446" s="147" t="s">
        <v>247</v>
      </c>
      <c r="E446" s="152" t="s">
        <v>1</v>
      </c>
      <c r="F446" s="153" t="s">
        <v>3107</v>
      </c>
      <c r="H446" s="154">
        <v>90.48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51" s="12" customFormat="1" ht="11.25">
      <c r="B447" s="151"/>
      <c r="D447" s="147" t="s">
        <v>247</v>
      </c>
      <c r="E447" s="152" t="s">
        <v>1</v>
      </c>
      <c r="F447" s="153" t="s">
        <v>3108</v>
      </c>
      <c r="H447" s="154">
        <v>90.48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51" s="16" customFormat="1" ht="11.25">
      <c r="B448" s="198"/>
      <c r="D448" s="147" t="s">
        <v>247</v>
      </c>
      <c r="E448" s="199" t="s">
        <v>1</v>
      </c>
      <c r="F448" s="200" t="s">
        <v>2893</v>
      </c>
      <c r="H448" s="201">
        <v>2654.0800000000004</v>
      </c>
      <c r="I448" s="202"/>
      <c r="L448" s="198"/>
      <c r="M448" s="203"/>
      <c r="T448" s="204"/>
      <c r="AT448" s="199" t="s">
        <v>247</v>
      </c>
      <c r="AU448" s="199" t="s">
        <v>83</v>
      </c>
      <c r="AV448" s="16" t="s">
        <v>253</v>
      </c>
      <c r="AW448" s="16" t="s">
        <v>30</v>
      </c>
      <c r="AX448" s="16" t="s">
        <v>73</v>
      </c>
      <c r="AY448" s="199" t="s">
        <v>236</v>
      </c>
    </row>
    <row r="449" spans="2:65" s="15" customFormat="1" ht="11.25">
      <c r="B449" s="173"/>
      <c r="D449" s="147" t="s">
        <v>247</v>
      </c>
      <c r="E449" s="174" t="s">
        <v>1</v>
      </c>
      <c r="F449" s="175" t="s">
        <v>344</v>
      </c>
      <c r="H449" s="176">
        <v>37331.039999999994</v>
      </c>
      <c r="I449" s="177"/>
      <c r="L449" s="173"/>
      <c r="M449" s="178"/>
      <c r="T449" s="179"/>
      <c r="AT449" s="174" t="s">
        <v>247</v>
      </c>
      <c r="AU449" s="174" t="s">
        <v>83</v>
      </c>
      <c r="AV449" s="15" t="s">
        <v>258</v>
      </c>
      <c r="AW449" s="15" t="s">
        <v>30</v>
      </c>
      <c r="AX449" s="15" t="s">
        <v>81</v>
      </c>
      <c r="AY449" s="174" t="s">
        <v>236</v>
      </c>
    </row>
    <row r="450" spans="2:65" s="1" customFormat="1" ht="24.2" customHeight="1">
      <c r="B450" s="133"/>
      <c r="C450" s="180" t="s">
        <v>805</v>
      </c>
      <c r="D450" s="180" t="s">
        <v>333</v>
      </c>
      <c r="E450" s="181" t="s">
        <v>3109</v>
      </c>
      <c r="F450" s="182" t="s">
        <v>3110</v>
      </c>
      <c r="G450" s="183" t="s">
        <v>424</v>
      </c>
      <c r="H450" s="184">
        <v>35.716999999999999</v>
      </c>
      <c r="I450" s="185"/>
      <c r="J450" s="186">
        <f>ROUND(I450*H450,2)</f>
        <v>0</v>
      </c>
      <c r="K450" s="182" t="s">
        <v>2868</v>
      </c>
      <c r="L450" s="187"/>
      <c r="M450" s="188" t="s">
        <v>1</v>
      </c>
      <c r="N450" s="189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273</v>
      </c>
      <c r="AT450" s="145" t="s">
        <v>333</v>
      </c>
      <c r="AU450" s="145" t="s">
        <v>83</v>
      </c>
      <c r="AY450" s="18" t="s">
        <v>236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258</v>
      </c>
      <c r="BM450" s="145" t="s">
        <v>2237</v>
      </c>
    </row>
    <row r="451" spans="2:65" s="1" customFormat="1" ht="19.5">
      <c r="B451" s="33"/>
      <c r="D451" s="147" t="s">
        <v>246</v>
      </c>
      <c r="F451" s="148" t="s">
        <v>3110</v>
      </c>
      <c r="I451" s="149"/>
      <c r="L451" s="33"/>
      <c r="M451" s="150"/>
      <c r="T451" s="57"/>
      <c r="AT451" s="18" t="s">
        <v>246</v>
      </c>
      <c r="AU451" s="18" t="s">
        <v>83</v>
      </c>
    </row>
    <row r="452" spans="2:65" s="1" customFormat="1" ht="24.2" customHeight="1">
      <c r="B452" s="133"/>
      <c r="C452" s="180" t="s">
        <v>810</v>
      </c>
      <c r="D452" s="180" t="s">
        <v>333</v>
      </c>
      <c r="E452" s="181" t="s">
        <v>3111</v>
      </c>
      <c r="F452" s="182" t="s">
        <v>3112</v>
      </c>
      <c r="G452" s="183" t="s">
        <v>424</v>
      </c>
      <c r="H452" s="184">
        <v>2.734</v>
      </c>
      <c r="I452" s="185"/>
      <c r="J452" s="186">
        <f>ROUND(I452*H452,2)</f>
        <v>0</v>
      </c>
      <c r="K452" s="182" t="s">
        <v>2868</v>
      </c>
      <c r="L452" s="187"/>
      <c r="M452" s="188" t="s">
        <v>1</v>
      </c>
      <c r="N452" s="189" t="s">
        <v>38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273</v>
      </c>
      <c r="AT452" s="145" t="s">
        <v>333</v>
      </c>
      <c r="AU452" s="145" t="s">
        <v>83</v>
      </c>
      <c r="AY452" s="18" t="s">
        <v>236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258</v>
      </c>
      <c r="BM452" s="145" t="s">
        <v>2241</v>
      </c>
    </row>
    <row r="453" spans="2:65" s="1" customFormat="1" ht="19.5">
      <c r="B453" s="33"/>
      <c r="D453" s="147" t="s">
        <v>246</v>
      </c>
      <c r="F453" s="148" t="s">
        <v>3112</v>
      </c>
      <c r="I453" s="149"/>
      <c r="L453" s="33"/>
      <c r="M453" s="150"/>
      <c r="T453" s="57"/>
      <c r="AT453" s="18" t="s">
        <v>246</v>
      </c>
      <c r="AU453" s="18" t="s">
        <v>83</v>
      </c>
    </row>
    <row r="454" spans="2:65" s="1" customFormat="1" ht="33" customHeight="1">
      <c r="B454" s="133"/>
      <c r="C454" s="134" t="s">
        <v>816</v>
      </c>
      <c r="D454" s="134" t="s">
        <v>239</v>
      </c>
      <c r="E454" s="135" t="s">
        <v>3113</v>
      </c>
      <c r="F454" s="136" t="s">
        <v>3114</v>
      </c>
      <c r="G454" s="137" t="s">
        <v>1076</v>
      </c>
      <c r="H454" s="138">
        <v>37331.040000000001</v>
      </c>
      <c r="I454" s="139"/>
      <c r="J454" s="140">
        <f>ROUND(I454*H454,2)</f>
        <v>0</v>
      </c>
      <c r="K454" s="136" t="s">
        <v>2868</v>
      </c>
      <c r="L454" s="33"/>
      <c r="M454" s="141" t="s">
        <v>1</v>
      </c>
      <c r="N454" s="142" t="s">
        <v>38</v>
      </c>
      <c r="P454" s="143">
        <f>O454*H454</f>
        <v>0</v>
      </c>
      <c r="Q454" s="143">
        <v>0</v>
      </c>
      <c r="R454" s="143">
        <f>Q454*H454</f>
        <v>0</v>
      </c>
      <c r="S454" s="143">
        <v>0</v>
      </c>
      <c r="T454" s="144">
        <f>S454*H454</f>
        <v>0</v>
      </c>
      <c r="AR454" s="145" t="s">
        <v>258</v>
      </c>
      <c r="AT454" s="145" t="s">
        <v>239</v>
      </c>
      <c r="AU454" s="145" t="s">
        <v>83</v>
      </c>
      <c r="AY454" s="18" t="s">
        <v>236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8" t="s">
        <v>81</v>
      </c>
      <c r="BK454" s="146">
        <f>ROUND(I454*H454,2)</f>
        <v>0</v>
      </c>
      <c r="BL454" s="18" t="s">
        <v>258</v>
      </c>
      <c r="BM454" s="145" t="s">
        <v>2249</v>
      </c>
    </row>
    <row r="455" spans="2:65" s="1" customFormat="1" ht="19.5">
      <c r="B455" s="33"/>
      <c r="D455" s="147" t="s">
        <v>246</v>
      </c>
      <c r="F455" s="148" t="s">
        <v>3114</v>
      </c>
      <c r="I455" s="149"/>
      <c r="L455" s="33"/>
      <c r="M455" s="150"/>
      <c r="T455" s="57"/>
      <c r="AT455" s="18" t="s">
        <v>246</v>
      </c>
      <c r="AU455" s="18" t="s">
        <v>83</v>
      </c>
    </row>
    <row r="456" spans="2:65" s="1" customFormat="1" ht="37.9" customHeight="1">
      <c r="B456" s="133"/>
      <c r="C456" s="134" t="s">
        <v>822</v>
      </c>
      <c r="D456" s="134" t="s">
        <v>239</v>
      </c>
      <c r="E456" s="135" t="s">
        <v>3115</v>
      </c>
      <c r="F456" s="136" t="s">
        <v>3116</v>
      </c>
      <c r="G456" s="137" t="s">
        <v>539</v>
      </c>
      <c r="H456" s="138">
        <v>6399.2179999999998</v>
      </c>
      <c r="I456" s="139"/>
      <c r="J456" s="140">
        <f>ROUND(I456*H456,2)</f>
        <v>0</v>
      </c>
      <c r="K456" s="136" t="s">
        <v>243</v>
      </c>
      <c r="L456" s="33"/>
      <c r="M456" s="141" t="s">
        <v>1</v>
      </c>
      <c r="N456" s="142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258</v>
      </c>
      <c r="AT456" s="145" t="s">
        <v>239</v>
      </c>
      <c r="AU456" s="145" t="s">
        <v>83</v>
      </c>
      <c r="AY456" s="18" t="s">
        <v>236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258</v>
      </c>
      <c r="BM456" s="145" t="s">
        <v>2255</v>
      </c>
    </row>
    <row r="457" spans="2:65" s="1" customFormat="1" ht="19.5">
      <c r="B457" s="33"/>
      <c r="D457" s="147" t="s">
        <v>246</v>
      </c>
      <c r="F457" s="148" t="s">
        <v>3116</v>
      </c>
      <c r="I457" s="149"/>
      <c r="L457" s="33"/>
      <c r="M457" s="150"/>
      <c r="T457" s="57"/>
      <c r="AT457" s="18" t="s">
        <v>246</v>
      </c>
      <c r="AU457" s="18" t="s">
        <v>83</v>
      </c>
    </row>
    <row r="458" spans="2:65" s="1" customFormat="1" ht="37.9" customHeight="1">
      <c r="B458" s="133"/>
      <c r="C458" s="134" t="s">
        <v>828</v>
      </c>
      <c r="D458" s="134" t="s">
        <v>239</v>
      </c>
      <c r="E458" s="135" t="s">
        <v>3117</v>
      </c>
      <c r="F458" s="136" t="s">
        <v>3118</v>
      </c>
      <c r="G458" s="137" t="s">
        <v>539</v>
      </c>
      <c r="H458" s="138">
        <v>1599.8050000000001</v>
      </c>
      <c r="I458" s="139"/>
      <c r="J458" s="140">
        <f>ROUND(I458*H458,2)</f>
        <v>0</v>
      </c>
      <c r="K458" s="136" t="s">
        <v>243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258</v>
      </c>
      <c r="AT458" s="145" t="s">
        <v>239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258</v>
      </c>
      <c r="BM458" s="145" t="s">
        <v>2260</v>
      </c>
    </row>
    <row r="459" spans="2:65" s="1" customFormat="1" ht="19.5">
      <c r="B459" s="33"/>
      <c r="D459" s="147" t="s">
        <v>246</v>
      </c>
      <c r="F459" s="148" t="s">
        <v>3118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" customFormat="1" ht="16.5" customHeight="1">
      <c r="B460" s="133"/>
      <c r="C460" s="134" t="s">
        <v>837</v>
      </c>
      <c r="D460" s="134" t="s">
        <v>239</v>
      </c>
      <c r="E460" s="135" t="s">
        <v>3119</v>
      </c>
      <c r="F460" s="136" t="s">
        <v>3120</v>
      </c>
      <c r="G460" s="137" t="s">
        <v>539</v>
      </c>
      <c r="H460" s="138">
        <v>6399.2179999999998</v>
      </c>
      <c r="I460" s="139"/>
      <c r="J460" s="140">
        <f>ROUND(I460*H460,2)</f>
        <v>0</v>
      </c>
      <c r="K460" s="136" t="s">
        <v>2868</v>
      </c>
      <c r="L460" s="33"/>
      <c r="M460" s="141" t="s">
        <v>1</v>
      </c>
      <c r="N460" s="142" t="s">
        <v>38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258</v>
      </c>
      <c r="AT460" s="145" t="s">
        <v>239</v>
      </c>
      <c r="AU460" s="145" t="s">
        <v>83</v>
      </c>
      <c r="AY460" s="18" t="s">
        <v>236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81</v>
      </c>
      <c r="BK460" s="146">
        <f>ROUND(I460*H460,2)</f>
        <v>0</v>
      </c>
      <c r="BL460" s="18" t="s">
        <v>258</v>
      </c>
      <c r="BM460" s="145" t="s">
        <v>2268</v>
      </c>
    </row>
    <row r="461" spans="2:65" s="1" customFormat="1" ht="11.25">
      <c r="B461" s="33"/>
      <c r="D461" s="147" t="s">
        <v>246</v>
      </c>
      <c r="F461" s="148" t="s">
        <v>3120</v>
      </c>
      <c r="I461" s="149"/>
      <c r="L461" s="33"/>
      <c r="M461" s="150"/>
      <c r="T461" s="57"/>
      <c r="AT461" s="18" t="s">
        <v>246</v>
      </c>
      <c r="AU461" s="18" t="s">
        <v>83</v>
      </c>
    </row>
    <row r="462" spans="2:65" s="1" customFormat="1" ht="16.5" customHeight="1">
      <c r="B462" s="133"/>
      <c r="C462" s="134" t="s">
        <v>841</v>
      </c>
      <c r="D462" s="134" t="s">
        <v>239</v>
      </c>
      <c r="E462" s="135" t="s">
        <v>3121</v>
      </c>
      <c r="F462" s="136" t="s">
        <v>3122</v>
      </c>
      <c r="G462" s="137" t="s">
        <v>539</v>
      </c>
      <c r="H462" s="138">
        <v>1599.8050000000001</v>
      </c>
      <c r="I462" s="139"/>
      <c r="J462" s="140">
        <f>ROUND(I462*H462,2)</f>
        <v>0</v>
      </c>
      <c r="K462" s="136" t="s">
        <v>2868</v>
      </c>
      <c r="L462" s="33"/>
      <c r="M462" s="141" t="s">
        <v>1</v>
      </c>
      <c r="N462" s="142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258</v>
      </c>
      <c r="AT462" s="145" t="s">
        <v>239</v>
      </c>
      <c r="AU462" s="145" t="s">
        <v>83</v>
      </c>
      <c r="AY462" s="18" t="s">
        <v>236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258</v>
      </c>
      <c r="BM462" s="145" t="s">
        <v>2273</v>
      </c>
    </row>
    <row r="463" spans="2:65" s="1" customFormat="1" ht="11.25">
      <c r="B463" s="33"/>
      <c r="D463" s="147" t="s">
        <v>246</v>
      </c>
      <c r="F463" s="148" t="s">
        <v>3122</v>
      </c>
      <c r="I463" s="149"/>
      <c r="L463" s="33"/>
      <c r="M463" s="150"/>
      <c r="T463" s="57"/>
      <c r="AT463" s="18" t="s">
        <v>246</v>
      </c>
      <c r="AU463" s="18" t="s">
        <v>83</v>
      </c>
    </row>
    <row r="464" spans="2:65" s="1" customFormat="1" ht="24.2" customHeight="1">
      <c r="B464" s="133"/>
      <c r="C464" s="134" t="s">
        <v>845</v>
      </c>
      <c r="D464" s="134" t="s">
        <v>239</v>
      </c>
      <c r="E464" s="135" t="s">
        <v>1589</v>
      </c>
      <c r="F464" s="136" t="s">
        <v>1590</v>
      </c>
      <c r="G464" s="137" t="s">
        <v>539</v>
      </c>
      <c r="H464" s="138">
        <v>4991.2349999999997</v>
      </c>
      <c r="I464" s="139"/>
      <c r="J464" s="140">
        <f>ROUND(I464*H464,2)</f>
        <v>0</v>
      </c>
      <c r="K464" s="136" t="s">
        <v>243</v>
      </c>
      <c r="L464" s="33"/>
      <c r="M464" s="141" t="s">
        <v>1</v>
      </c>
      <c r="N464" s="142" t="s">
        <v>38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258</v>
      </c>
      <c r="AT464" s="145" t="s">
        <v>239</v>
      </c>
      <c r="AU464" s="145" t="s">
        <v>83</v>
      </c>
      <c r="AY464" s="18" t="s">
        <v>236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81</v>
      </c>
      <c r="BK464" s="146">
        <f>ROUND(I464*H464,2)</f>
        <v>0</v>
      </c>
      <c r="BL464" s="18" t="s">
        <v>258</v>
      </c>
      <c r="BM464" s="145" t="s">
        <v>2277</v>
      </c>
    </row>
    <row r="465" spans="2:65" s="1" customFormat="1" ht="11.25">
      <c r="B465" s="33"/>
      <c r="D465" s="147" t="s">
        <v>246</v>
      </c>
      <c r="F465" s="148" t="s">
        <v>1590</v>
      </c>
      <c r="I465" s="149"/>
      <c r="L465" s="33"/>
      <c r="M465" s="150"/>
      <c r="T465" s="57"/>
      <c r="AT465" s="18" t="s">
        <v>246</v>
      </c>
      <c r="AU465" s="18" t="s">
        <v>83</v>
      </c>
    </row>
    <row r="466" spans="2:65" s="1" customFormat="1" ht="24.2" customHeight="1">
      <c r="B466" s="133"/>
      <c r="C466" s="180" t="s">
        <v>341</v>
      </c>
      <c r="D466" s="180" t="s">
        <v>333</v>
      </c>
      <c r="E466" s="181" t="s">
        <v>3123</v>
      </c>
      <c r="F466" s="182" t="s">
        <v>3124</v>
      </c>
      <c r="G466" s="183" t="s">
        <v>424</v>
      </c>
      <c r="H466" s="184">
        <v>9483.3469999999998</v>
      </c>
      <c r="I466" s="185"/>
      <c r="J466" s="186">
        <f>ROUND(I466*H466,2)</f>
        <v>0</v>
      </c>
      <c r="K466" s="182" t="s">
        <v>2868</v>
      </c>
      <c r="L466" s="187"/>
      <c r="M466" s="188" t="s">
        <v>1</v>
      </c>
      <c r="N466" s="189" t="s">
        <v>38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273</v>
      </c>
      <c r="AT466" s="145" t="s">
        <v>333</v>
      </c>
      <c r="AU466" s="145" t="s">
        <v>83</v>
      </c>
      <c r="AY466" s="18" t="s">
        <v>236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81</v>
      </c>
      <c r="BK466" s="146">
        <f>ROUND(I466*H466,2)</f>
        <v>0</v>
      </c>
      <c r="BL466" s="18" t="s">
        <v>258</v>
      </c>
      <c r="BM466" s="145" t="s">
        <v>2283</v>
      </c>
    </row>
    <row r="467" spans="2:65" s="1" customFormat="1" ht="11.25">
      <c r="B467" s="33"/>
      <c r="D467" s="147" t="s">
        <v>246</v>
      </c>
      <c r="F467" s="148" t="s">
        <v>3124</v>
      </c>
      <c r="I467" s="149"/>
      <c r="L467" s="33"/>
      <c r="M467" s="150"/>
      <c r="T467" s="57"/>
      <c r="AT467" s="18" t="s">
        <v>246</v>
      </c>
      <c r="AU467" s="18" t="s">
        <v>83</v>
      </c>
    </row>
    <row r="468" spans="2:65" s="1" customFormat="1" ht="24.2" customHeight="1">
      <c r="B468" s="133"/>
      <c r="C468" s="134" t="s">
        <v>863</v>
      </c>
      <c r="D468" s="134" t="s">
        <v>239</v>
      </c>
      <c r="E468" s="135" t="s">
        <v>1581</v>
      </c>
      <c r="F468" s="136" t="s">
        <v>1582</v>
      </c>
      <c r="G468" s="137" t="s">
        <v>539</v>
      </c>
      <c r="H468" s="138">
        <v>4991.2349999999997</v>
      </c>
      <c r="I468" s="139"/>
      <c r="J468" s="140">
        <f>ROUND(I468*H468,2)</f>
        <v>0</v>
      </c>
      <c r="K468" s="136" t="s">
        <v>243</v>
      </c>
      <c r="L468" s="33"/>
      <c r="M468" s="141" t="s">
        <v>1</v>
      </c>
      <c r="N468" s="142" t="s">
        <v>38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258</v>
      </c>
      <c r="AT468" s="145" t="s">
        <v>239</v>
      </c>
      <c r="AU468" s="145" t="s">
        <v>83</v>
      </c>
      <c r="AY468" s="18" t="s">
        <v>236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81</v>
      </c>
      <c r="BK468" s="146">
        <f>ROUND(I468*H468,2)</f>
        <v>0</v>
      </c>
      <c r="BL468" s="18" t="s">
        <v>258</v>
      </c>
      <c r="BM468" s="145" t="s">
        <v>2288</v>
      </c>
    </row>
    <row r="469" spans="2:65" s="1" customFormat="1" ht="19.5">
      <c r="B469" s="33"/>
      <c r="D469" s="147" t="s">
        <v>246</v>
      </c>
      <c r="F469" s="148" t="s">
        <v>1582</v>
      </c>
      <c r="I469" s="149"/>
      <c r="L469" s="33"/>
      <c r="M469" s="150"/>
      <c r="T469" s="57"/>
      <c r="AT469" s="18" t="s">
        <v>246</v>
      </c>
      <c r="AU469" s="18" t="s">
        <v>83</v>
      </c>
    </row>
    <row r="470" spans="2:65" s="1" customFormat="1" ht="37.9" customHeight="1">
      <c r="B470" s="133"/>
      <c r="C470" s="134" t="s">
        <v>868</v>
      </c>
      <c r="D470" s="134" t="s">
        <v>239</v>
      </c>
      <c r="E470" s="135" t="s">
        <v>3125</v>
      </c>
      <c r="F470" s="136" t="s">
        <v>3126</v>
      </c>
      <c r="G470" s="137" t="s">
        <v>539</v>
      </c>
      <c r="H470" s="138">
        <v>4991.2349999999997</v>
      </c>
      <c r="I470" s="139"/>
      <c r="J470" s="140">
        <f>ROUND(I470*H470,2)</f>
        <v>0</v>
      </c>
      <c r="K470" s="136" t="s">
        <v>243</v>
      </c>
      <c r="L470" s="33"/>
      <c r="M470" s="141" t="s">
        <v>1</v>
      </c>
      <c r="N470" s="142" t="s">
        <v>38</v>
      </c>
      <c r="P470" s="143">
        <f>O470*H470</f>
        <v>0</v>
      </c>
      <c r="Q470" s="143">
        <v>0</v>
      </c>
      <c r="R470" s="143">
        <f>Q470*H470</f>
        <v>0</v>
      </c>
      <c r="S470" s="143">
        <v>0</v>
      </c>
      <c r="T470" s="144">
        <f>S470*H470</f>
        <v>0</v>
      </c>
      <c r="AR470" s="145" t="s">
        <v>258</v>
      </c>
      <c r="AT470" s="145" t="s">
        <v>239</v>
      </c>
      <c r="AU470" s="145" t="s">
        <v>83</v>
      </c>
      <c r="AY470" s="18" t="s">
        <v>236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81</v>
      </c>
      <c r="BK470" s="146">
        <f>ROUND(I470*H470,2)</f>
        <v>0</v>
      </c>
      <c r="BL470" s="18" t="s">
        <v>258</v>
      </c>
      <c r="BM470" s="145" t="s">
        <v>2291</v>
      </c>
    </row>
    <row r="471" spans="2:65" s="1" customFormat="1" ht="19.5">
      <c r="B471" s="33"/>
      <c r="D471" s="147" t="s">
        <v>246</v>
      </c>
      <c r="F471" s="148" t="s">
        <v>3126</v>
      </c>
      <c r="I471" s="149"/>
      <c r="L471" s="33"/>
      <c r="M471" s="150"/>
      <c r="T471" s="57"/>
      <c r="AT471" s="18" t="s">
        <v>246</v>
      </c>
      <c r="AU471" s="18" t="s">
        <v>83</v>
      </c>
    </row>
    <row r="472" spans="2:65" s="1" customFormat="1" ht="24.2" customHeight="1">
      <c r="B472" s="133"/>
      <c r="C472" s="134" t="s">
        <v>873</v>
      </c>
      <c r="D472" s="134" t="s">
        <v>239</v>
      </c>
      <c r="E472" s="135" t="s">
        <v>3127</v>
      </c>
      <c r="F472" s="136" t="s">
        <v>3128</v>
      </c>
      <c r="G472" s="137" t="s">
        <v>539</v>
      </c>
      <c r="H472" s="138">
        <v>899.69399999999996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2295</v>
      </c>
    </row>
    <row r="473" spans="2:65" s="1" customFormat="1" ht="11.25">
      <c r="B473" s="33"/>
      <c r="D473" s="147" t="s">
        <v>246</v>
      </c>
      <c r="F473" s="148" t="s">
        <v>3128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" customFormat="1" ht="24.2" customHeight="1">
      <c r="B474" s="133"/>
      <c r="C474" s="180" t="s">
        <v>879</v>
      </c>
      <c r="D474" s="180" t="s">
        <v>333</v>
      </c>
      <c r="E474" s="181" t="s">
        <v>3123</v>
      </c>
      <c r="F474" s="182" t="s">
        <v>3124</v>
      </c>
      <c r="G474" s="183" t="s">
        <v>424</v>
      </c>
      <c r="H474" s="184">
        <v>944.67899999999997</v>
      </c>
      <c r="I474" s="185"/>
      <c r="J474" s="186">
        <f>ROUND(I474*H474,2)</f>
        <v>0</v>
      </c>
      <c r="K474" s="182" t="s">
        <v>2868</v>
      </c>
      <c r="L474" s="187"/>
      <c r="M474" s="188" t="s">
        <v>1</v>
      </c>
      <c r="N474" s="189" t="s">
        <v>38</v>
      </c>
      <c r="P474" s="143">
        <f>O474*H474</f>
        <v>0</v>
      </c>
      <c r="Q474" s="143">
        <v>0</v>
      </c>
      <c r="R474" s="143">
        <f>Q474*H474</f>
        <v>0</v>
      </c>
      <c r="S474" s="143">
        <v>0</v>
      </c>
      <c r="T474" s="144">
        <f>S474*H474</f>
        <v>0</v>
      </c>
      <c r="AR474" s="145" t="s">
        <v>273</v>
      </c>
      <c r="AT474" s="145" t="s">
        <v>333</v>
      </c>
      <c r="AU474" s="145" t="s">
        <v>83</v>
      </c>
      <c r="AY474" s="18" t="s">
        <v>236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8" t="s">
        <v>81</v>
      </c>
      <c r="BK474" s="146">
        <f>ROUND(I474*H474,2)</f>
        <v>0</v>
      </c>
      <c r="BL474" s="18" t="s">
        <v>258</v>
      </c>
      <c r="BM474" s="145" t="s">
        <v>2298</v>
      </c>
    </row>
    <row r="475" spans="2:65" s="1" customFormat="1" ht="11.25">
      <c r="B475" s="33"/>
      <c r="D475" s="147" t="s">
        <v>246</v>
      </c>
      <c r="F475" s="148" t="s">
        <v>3124</v>
      </c>
      <c r="I475" s="149"/>
      <c r="L475" s="33"/>
      <c r="M475" s="150"/>
      <c r="T475" s="57"/>
      <c r="AT475" s="18" t="s">
        <v>246</v>
      </c>
      <c r="AU475" s="18" t="s">
        <v>83</v>
      </c>
    </row>
    <row r="476" spans="2:65" s="1" customFormat="1" ht="24.2" customHeight="1">
      <c r="B476" s="133"/>
      <c r="C476" s="134" t="s">
        <v>885</v>
      </c>
      <c r="D476" s="134" t="s">
        <v>239</v>
      </c>
      <c r="E476" s="135" t="s">
        <v>1581</v>
      </c>
      <c r="F476" s="136" t="s">
        <v>1582</v>
      </c>
      <c r="G476" s="137" t="s">
        <v>539</v>
      </c>
      <c r="H476" s="138">
        <v>899.69399999999996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2301</v>
      </c>
    </row>
    <row r="477" spans="2:65" s="1" customFormat="1" ht="19.5">
      <c r="B477" s="33"/>
      <c r="D477" s="147" t="s">
        <v>246</v>
      </c>
      <c r="F477" s="148" t="s">
        <v>1582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" customFormat="1" ht="37.9" customHeight="1">
      <c r="B478" s="133"/>
      <c r="C478" s="134" t="s">
        <v>893</v>
      </c>
      <c r="D478" s="134" t="s">
        <v>239</v>
      </c>
      <c r="E478" s="135" t="s">
        <v>3125</v>
      </c>
      <c r="F478" s="136" t="s">
        <v>3126</v>
      </c>
      <c r="G478" s="137" t="s">
        <v>539</v>
      </c>
      <c r="H478" s="138">
        <v>899.69399999999996</v>
      </c>
      <c r="I478" s="139"/>
      <c r="J478" s="140">
        <f>ROUND(I478*H478,2)</f>
        <v>0</v>
      </c>
      <c r="K478" s="136" t="s">
        <v>243</v>
      </c>
      <c r="L478" s="33"/>
      <c r="M478" s="141" t="s">
        <v>1</v>
      </c>
      <c r="N478" s="142" t="s">
        <v>38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258</v>
      </c>
      <c r="AT478" s="145" t="s">
        <v>239</v>
      </c>
      <c r="AU478" s="145" t="s">
        <v>83</v>
      </c>
      <c r="AY478" s="18" t="s">
        <v>236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81</v>
      </c>
      <c r="BK478" s="146">
        <f>ROUND(I478*H478,2)</f>
        <v>0</v>
      </c>
      <c r="BL478" s="18" t="s">
        <v>258</v>
      </c>
      <c r="BM478" s="145" t="s">
        <v>2304</v>
      </c>
    </row>
    <row r="479" spans="2:65" s="1" customFormat="1" ht="19.5">
      <c r="B479" s="33"/>
      <c r="D479" s="147" t="s">
        <v>246</v>
      </c>
      <c r="F479" s="148" t="s">
        <v>3126</v>
      </c>
      <c r="I479" s="149"/>
      <c r="L479" s="33"/>
      <c r="M479" s="150"/>
      <c r="T479" s="57"/>
      <c r="AT479" s="18" t="s">
        <v>246</v>
      </c>
      <c r="AU479" s="18" t="s">
        <v>83</v>
      </c>
    </row>
    <row r="480" spans="2:65" s="11" customFormat="1" ht="22.9" customHeight="1">
      <c r="B480" s="121"/>
      <c r="D480" s="122" t="s">
        <v>72</v>
      </c>
      <c r="E480" s="131" t="s">
        <v>295</v>
      </c>
      <c r="F480" s="131" t="s">
        <v>3129</v>
      </c>
      <c r="I480" s="124"/>
      <c r="J480" s="132">
        <f>BK480</f>
        <v>0</v>
      </c>
      <c r="L480" s="121"/>
      <c r="M480" s="126"/>
      <c r="P480" s="127">
        <f>SUM(P481:P559)</f>
        <v>0</v>
      </c>
      <c r="R480" s="127">
        <f>SUM(R481:R559)</f>
        <v>0</v>
      </c>
      <c r="T480" s="128">
        <f>SUM(T481:T559)</f>
        <v>0</v>
      </c>
      <c r="AR480" s="122" t="s">
        <v>81</v>
      </c>
      <c r="AT480" s="129" t="s">
        <v>72</v>
      </c>
      <c r="AU480" s="129" t="s">
        <v>81</v>
      </c>
      <c r="AY480" s="122" t="s">
        <v>236</v>
      </c>
      <c r="BK480" s="130">
        <f>SUM(BK481:BK559)</f>
        <v>0</v>
      </c>
    </row>
    <row r="481" spans="2:65" s="1" customFormat="1" ht="33" customHeight="1">
      <c r="B481" s="133"/>
      <c r="C481" s="134" t="s">
        <v>909</v>
      </c>
      <c r="D481" s="134" t="s">
        <v>239</v>
      </c>
      <c r="E481" s="135" t="s">
        <v>3130</v>
      </c>
      <c r="F481" s="136" t="s">
        <v>3131</v>
      </c>
      <c r="G481" s="137" t="s">
        <v>539</v>
      </c>
      <c r="H481" s="138">
        <v>4.76</v>
      </c>
      <c r="I481" s="139"/>
      <c r="J481" s="140">
        <f>ROUND(I481*H481,2)</f>
        <v>0</v>
      </c>
      <c r="K481" s="136" t="s">
        <v>2868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258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2307</v>
      </c>
    </row>
    <row r="482" spans="2:65" s="1" customFormat="1" ht="19.5">
      <c r="B482" s="33"/>
      <c r="D482" s="147" t="s">
        <v>246</v>
      </c>
      <c r="F482" s="148" t="s">
        <v>3131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4" customFormat="1" ht="11.25">
      <c r="B483" s="167"/>
      <c r="D483" s="147" t="s">
        <v>247</v>
      </c>
      <c r="E483" s="168" t="s">
        <v>1</v>
      </c>
      <c r="F483" s="169" t="s">
        <v>3132</v>
      </c>
      <c r="H483" s="168" t="s">
        <v>1</v>
      </c>
      <c r="I483" s="170"/>
      <c r="L483" s="167"/>
      <c r="M483" s="171"/>
      <c r="T483" s="172"/>
      <c r="AT483" s="168" t="s">
        <v>247</v>
      </c>
      <c r="AU483" s="168" t="s">
        <v>83</v>
      </c>
      <c r="AV483" s="14" t="s">
        <v>81</v>
      </c>
      <c r="AW483" s="14" t="s">
        <v>30</v>
      </c>
      <c r="AX483" s="14" t="s">
        <v>73</v>
      </c>
      <c r="AY483" s="168" t="s">
        <v>236</v>
      </c>
    </row>
    <row r="484" spans="2:65" s="14" customFormat="1" ht="11.25">
      <c r="B484" s="167"/>
      <c r="D484" s="147" t="s">
        <v>247</v>
      </c>
      <c r="E484" s="168" t="s">
        <v>1</v>
      </c>
      <c r="F484" s="169" t="s">
        <v>3133</v>
      </c>
      <c r="H484" s="168" t="s">
        <v>1</v>
      </c>
      <c r="I484" s="170"/>
      <c r="L484" s="167"/>
      <c r="M484" s="171"/>
      <c r="T484" s="172"/>
      <c r="AT484" s="168" t="s">
        <v>247</v>
      </c>
      <c r="AU484" s="168" t="s">
        <v>83</v>
      </c>
      <c r="AV484" s="14" t="s">
        <v>81</v>
      </c>
      <c r="AW484" s="14" t="s">
        <v>30</v>
      </c>
      <c r="AX484" s="14" t="s">
        <v>73</v>
      </c>
      <c r="AY484" s="168" t="s">
        <v>236</v>
      </c>
    </row>
    <row r="485" spans="2:65" s="12" customFormat="1" ht="11.25">
      <c r="B485" s="151"/>
      <c r="D485" s="147" t="s">
        <v>247</v>
      </c>
      <c r="E485" s="152" t="s">
        <v>1</v>
      </c>
      <c r="F485" s="153" t="s">
        <v>3134</v>
      </c>
      <c r="H485" s="154">
        <v>0.8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2" customFormat="1" ht="11.25">
      <c r="B486" s="151"/>
      <c r="D486" s="147" t="s">
        <v>247</v>
      </c>
      <c r="E486" s="152" t="s">
        <v>1</v>
      </c>
      <c r="F486" s="153" t="s">
        <v>3135</v>
      </c>
      <c r="H486" s="154">
        <v>0.45600000000000002</v>
      </c>
      <c r="I486" s="155"/>
      <c r="L486" s="151"/>
      <c r="M486" s="156"/>
      <c r="T486" s="157"/>
      <c r="AT486" s="152" t="s">
        <v>247</v>
      </c>
      <c r="AU486" s="152" t="s">
        <v>83</v>
      </c>
      <c r="AV486" s="12" t="s">
        <v>83</v>
      </c>
      <c r="AW486" s="12" t="s">
        <v>30</v>
      </c>
      <c r="AX486" s="12" t="s">
        <v>73</v>
      </c>
      <c r="AY486" s="152" t="s">
        <v>236</v>
      </c>
    </row>
    <row r="487" spans="2:65" s="16" customFormat="1" ht="11.25">
      <c r="B487" s="198"/>
      <c r="D487" s="147" t="s">
        <v>247</v>
      </c>
      <c r="E487" s="199" t="s">
        <v>1</v>
      </c>
      <c r="F487" s="200" t="s">
        <v>2893</v>
      </c>
      <c r="H487" s="201">
        <v>1.256</v>
      </c>
      <c r="I487" s="202"/>
      <c r="L487" s="198"/>
      <c r="M487" s="203"/>
      <c r="T487" s="204"/>
      <c r="AT487" s="199" t="s">
        <v>247</v>
      </c>
      <c r="AU487" s="199" t="s">
        <v>83</v>
      </c>
      <c r="AV487" s="16" t="s">
        <v>253</v>
      </c>
      <c r="AW487" s="16" t="s">
        <v>30</v>
      </c>
      <c r="AX487" s="16" t="s">
        <v>73</v>
      </c>
      <c r="AY487" s="199" t="s">
        <v>236</v>
      </c>
    </row>
    <row r="488" spans="2:65" s="14" customFormat="1" ht="11.25">
      <c r="B488" s="167"/>
      <c r="D488" s="147" t="s">
        <v>247</v>
      </c>
      <c r="E488" s="168" t="s">
        <v>1</v>
      </c>
      <c r="F488" s="169" t="s">
        <v>3136</v>
      </c>
      <c r="H488" s="168" t="s">
        <v>1</v>
      </c>
      <c r="I488" s="170"/>
      <c r="L488" s="167"/>
      <c r="M488" s="171"/>
      <c r="T488" s="172"/>
      <c r="AT488" s="168" t="s">
        <v>247</v>
      </c>
      <c r="AU488" s="168" t="s">
        <v>83</v>
      </c>
      <c r="AV488" s="14" t="s">
        <v>81</v>
      </c>
      <c r="AW488" s="14" t="s">
        <v>30</v>
      </c>
      <c r="AX488" s="14" t="s">
        <v>73</v>
      </c>
      <c r="AY488" s="168" t="s">
        <v>236</v>
      </c>
    </row>
    <row r="489" spans="2:65" s="12" customFormat="1" ht="11.25">
      <c r="B489" s="151"/>
      <c r="D489" s="147" t="s">
        <v>247</v>
      </c>
      <c r="E489" s="152" t="s">
        <v>1</v>
      </c>
      <c r="F489" s="153" t="s">
        <v>3137</v>
      </c>
      <c r="H489" s="154">
        <v>1.71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 ht="11.25">
      <c r="B490" s="151"/>
      <c r="D490" s="147" t="s">
        <v>247</v>
      </c>
      <c r="E490" s="152" t="s">
        <v>1</v>
      </c>
      <c r="F490" s="153" t="s">
        <v>3138</v>
      </c>
      <c r="H490" s="154">
        <v>0.57799999999999996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 ht="11.25">
      <c r="B491" s="151"/>
      <c r="D491" s="147" t="s">
        <v>247</v>
      </c>
      <c r="E491" s="152" t="s">
        <v>1</v>
      </c>
      <c r="F491" s="153" t="s">
        <v>3139</v>
      </c>
      <c r="H491" s="154">
        <v>1.216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6" customFormat="1" ht="11.25">
      <c r="B492" s="198"/>
      <c r="D492" s="147" t="s">
        <v>247</v>
      </c>
      <c r="E492" s="199" t="s">
        <v>1</v>
      </c>
      <c r="F492" s="200" t="s">
        <v>2893</v>
      </c>
      <c r="H492" s="201">
        <v>3.5039999999999996</v>
      </c>
      <c r="I492" s="202"/>
      <c r="L492" s="198"/>
      <c r="M492" s="203"/>
      <c r="T492" s="204"/>
      <c r="AT492" s="199" t="s">
        <v>247</v>
      </c>
      <c r="AU492" s="199" t="s">
        <v>83</v>
      </c>
      <c r="AV492" s="16" t="s">
        <v>253</v>
      </c>
      <c r="AW492" s="16" t="s">
        <v>30</v>
      </c>
      <c r="AX492" s="16" t="s">
        <v>73</v>
      </c>
      <c r="AY492" s="199" t="s">
        <v>236</v>
      </c>
    </row>
    <row r="493" spans="2:65" s="15" customFormat="1" ht="11.25">
      <c r="B493" s="173"/>
      <c r="D493" s="147" t="s">
        <v>247</v>
      </c>
      <c r="E493" s="174" t="s">
        <v>1</v>
      </c>
      <c r="F493" s="175" t="s">
        <v>344</v>
      </c>
      <c r="H493" s="176">
        <v>4.76</v>
      </c>
      <c r="I493" s="177"/>
      <c r="L493" s="173"/>
      <c r="M493" s="178"/>
      <c r="T493" s="179"/>
      <c r="AT493" s="174" t="s">
        <v>247</v>
      </c>
      <c r="AU493" s="174" t="s">
        <v>83</v>
      </c>
      <c r="AV493" s="15" t="s">
        <v>258</v>
      </c>
      <c r="AW493" s="15" t="s">
        <v>30</v>
      </c>
      <c r="AX493" s="15" t="s">
        <v>81</v>
      </c>
      <c r="AY493" s="174" t="s">
        <v>236</v>
      </c>
    </row>
    <row r="494" spans="2:65" s="1" customFormat="1" ht="16.5" customHeight="1">
      <c r="B494" s="133"/>
      <c r="C494" s="134" t="s">
        <v>928</v>
      </c>
      <c r="D494" s="134" t="s">
        <v>239</v>
      </c>
      <c r="E494" s="135" t="s">
        <v>3140</v>
      </c>
      <c r="F494" s="136" t="s">
        <v>3141</v>
      </c>
      <c r="G494" s="137" t="s">
        <v>539</v>
      </c>
      <c r="H494" s="138">
        <v>4.76</v>
      </c>
      <c r="I494" s="139"/>
      <c r="J494" s="140">
        <f>ROUND(I494*H494,2)</f>
        <v>0</v>
      </c>
      <c r="K494" s="136" t="s">
        <v>2868</v>
      </c>
      <c r="L494" s="33"/>
      <c r="M494" s="141" t="s">
        <v>1</v>
      </c>
      <c r="N494" s="142" t="s">
        <v>38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258</v>
      </c>
      <c r="AT494" s="145" t="s">
        <v>239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2310</v>
      </c>
    </row>
    <row r="495" spans="2:65" s="1" customFormat="1" ht="11.25">
      <c r="B495" s="33"/>
      <c r="D495" s="147" t="s">
        <v>246</v>
      </c>
      <c r="F495" s="148" t="s">
        <v>3141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" customFormat="1" ht="21.75" customHeight="1">
      <c r="B496" s="133"/>
      <c r="C496" s="134" t="s">
        <v>936</v>
      </c>
      <c r="D496" s="134" t="s">
        <v>239</v>
      </c>
      <c r="E496" s="135" t="s">
        <v>3142</v>
      </c>
      <c r="F496" s="136" t="s">
        <v>3143</v>
      </c>
      <c r="G496" s="137" t="s">
        <v>539</v>
      </c>
      <c r="H496" s="138">
        <v>4.76</v>
      </c>
      <c r="I496" s="139"/>
      <c r="J496" s="140">
        <f>ROUND(I496*H496,2)</f>
        <v>0</v>
      </c>
      <c r="K496" s="136" t="s">
        <v>243</v>
      </c>
      <c r="L496" s="33"/>
      <c r="M496" s="141" t="s">
        <v>1</v>
      </c>
      <c r="N496" s="142" t="s">
        <v>38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258</v>
      </c>
      <c r="AT496" s="145" t="s">
        <v>239</v>
      </c>
      <c r="AU496" s="145" t="s">
        <v>83</v>
      </c>
      <c r="AY496" s="18" t="s">
        <v>236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81</v>
      </c>
      <c r="BK496" s="146">
        <f>ROUND(I496*H496,2)</f>
        <v>0</v>
      </c>
      <c r="BL496" s="18" t="s">
        <v>258</v>
      </c>
      <c r="BM496" s="145" t="s">
        <v>2313</v>
      </c>
    </row>
    <row r="497" spans="2:65" s="1" customFormat="1" ht="11.25">
      <c r="B497" s="33"/>
      <c r="D497" s="147" t="s">
        <v>246</v>
      </c>
      <c r="F497" s="148" t="s">
        <v>3143</v>
      </c>
      <c r="I497" s="149"/>
      <c r="L497" s="33"/>
      <c r="M497" s="150"/>
      <c r="T497" s="57"/>
      <c r="AT497" s="18" t="s">
        <v>246</v>
      </c>
      <c r="AU497" s="18" t="s">
        <v>83</v>
      </c>
    </row>
    <row r="498" spans="2:65" s="1" customFormat="1" ht="24.2" customHeight="1">
      <c r="B498" s="133"/>
      <c r="C498" s="134" t="s">
        <v>943</v>
      </c>
      <c r="D498" s="134" t="s">
        <v>239</v>
      </c>
      <c r="E498" s="135" t="s">
        <v>3144</v>
      </c>
      <c r="F498" s="136" t="s">
        <v>3145</v>
      </c>
      <c r="G498" s="137" t="s">
        <v>424</v>
      </c>
      <c r="H498" s="138">
        <v>11.423999999999999</v>
      </c>
      <c r="I498" s="139"/>
      <c r="J498" s="140">
        <f>ROUND(I498*H498,2)</f>
        <v>0</v>
      </c>
      <c r="K498" s="136" t="s">
        <v>243</v>
      </c>
      <c r="L498" s="33"/>
      <c r="M498" s="141" t="s">
        <v>1</v>
      </c>
      <c r="N498" s="142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258</v>
      </c>
      <c r="AT498" s="145" t="s">
        <v>239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2317</v>
      </c>
    </row>
    <row r="499" spans="2:65" s="1" customFormat="1" ht="19.5">
      <c r="B499" s="33"/>
      <c r="D499" s="147" t="s">
        <v>246</v>
      </c>
      <c r="F499" s="148" t="s">
        <v>3145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" customFormat="1" ht="24.2" customHeight="1">
      <c r="B500" s="133"/>
      <c r="C500" s="134" t="s">
        <v>949</v>
      </c>
      <c r="D500" s="134" t="s">
        <v>239</v>
      </c>
      <c r="E500" s="135" t="s">
        <v>3146</v>
      </c>
      <c r="F500" s="136" t="s">
        <v>3147</v>
      </c>
      <c r="G500" s="137" t="s">
        <v>424</v>
      </c>
      <c r="H500" s="138">
        <v>102.816</v>
      </c>
      <c r="I500" s="139"/>
      <c r="J500" s="140">
        <f>ROUND(I500*H500,2)</f>
        <v>0</v>
      </c>
      <c r="K500" s="136" t="s">
        <v>243</v>
      </c>
      <c r="L500" s="33"/>
      <c r="M500" s="141" t="s">
        <v>1</v>
      </c>
      <c r="N500" s="142" t="s">
        <v>38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258</v>
      </c>
      <c r="AT500" s="145" t="s">
        <v>239</v>
      </c>
      <c r="AU500" s="145" t="s">
        <v>83</v>
      </c>
      <c r="AY500" s="18" t="s">
        <v>236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81</v>
      </c>
      <c r="BK500" s="146">
        <f>ROUND(I500*H500,2)</f>
        <v>0</v>
      </c>
      <c r="BL500" s="18" t="s">
        <v>258</v>
      </c>
      <c r="BM500" s="145" t="s">
        <v>2320</v>
      </c>
    </row>
    <row r="501" spans="2:65" s="1" customFormat="1" ht="19.5">
      <c r="B501" s="33"/>
      <c r="D501" s="147" t="s">
        <v>246</v>
      </c>
      <c r="F501" s="148" t="s">
        <v>3147</v>
      </c>
      <c r="I501" s="149"/>
      <c r="L501" s="33"/>
      <c r="M501" s="150"/>
      <c r="T501" s="57"/>
      <c r="AT501" s="18" t="s">
        <v>246</v>
      </c>
      <c r="AU501" s="18" t="s">
        <v>83</v>
      </c>
    </row>
    <row r="502" spans="2:65" s="1" customFormat="1" ht="21.75" customHeight="1">
      <c r="B502" s="133"/>
      <c r="C502" s="134" t="s">
        <v>955</v>
      </c>
      <c r="D502" s="134" t="s">
        <v>239</v>
      </c>
      <c r="E502" s="135" t="s">
        <v>3148</v>
      </c>
      <c r="F502" s="136" t="s">
        <v>3149</v>
      </c>
      <c r="G502" s="137" t="s">
        <v>424</v>
      </c>
      <c r="H502" s="138">
        <v>11.423999999999999</v>
      </c>
      <c r="I502" s="139"/>
      <c r="J502" s="140">
        <f>ROUND(I502*H502,2)</f>
        <v>0</v>
      </c>
      <c r="K502" s="136" t="s">
        <v>2868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258</v>
      </c>
      <c r="AT502" s="145" t="s">
        <v>239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2323</v>
      </c>
    </row>
    <row r="503" spans="2:65" s="1" customFormat="1" ht="11.25">
      <c r="B503" s="33"/>
      <c r="D503" s="147" t="s">
        <v>246</v>
      </c>
      <c r="F503" s="148" t="s">
        <v>3149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" customFormat="1" ht="24.2" customHeight="1">
      <c r="B504" s="133"/>
      <c r="C504" s="134" t="s">
        <v>960</v>
      </c>
      <c r="D504" s="134" t="s">
        <v>239</v>
      </c>
      <c r="E504" s="135" t="s">
        <v>3150</v>
      </c>
      <c r="F504" s="136" t="s">
        <v>3151</v>
      </c>
      <c r="G504" s="137" t="s">
        <v>539</v>
      </c>
      <c r="H504" s="138">
        <v>128.398</v>
      </c>
      <c r="I504" s="139"/>
      <c r="J504" s="140">
        <f>ROUND(I504*H504,2)</f>
        <v>0</v>
      </c>
      <c r="K504" s="136" t="s">
        <v>243</v>
      </c>
      <c r="L504" s="33"/>
      <c r="M504" s="141" t="s">
        <v>1</v>
      </c>
      <c r="N504" s="142" t="s">
        <v>38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258</v>
      </c>
      <c r="AT504" s="145" t="s">
        <v>239</v>
      </c>
      <c r="AU504" s="145" t="s">
        <v>83</v>
      </c>
      <c r="AY504" s="18" t="s">
        <v>236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81</v>
      </c>
      <c r="BK504" s="146">
        <f>ROUND(I504*H504,2)</f>
        <v>0</v>
      </c>
      <c r="BL504" s="18" t="s">
        <v>258</v>
      </c>
      <c r="BM504" s="145" t="s">
        <v>2326</v>
      </c>
    </row>
    <row r="505" spans="2:65" s="1" customFormat="1" ht="19.5">
      <c r="B505" s="33"/>
      <c r="D505" s="147" t="s">
        <v>246</v>
      </c>
      <c r="F505" s="148" t="s">
        <v>3151</v>
      </c>
      <c r="I505" s="149"/>
      <c r="L505" s="33"/>
      <c r="M505" s="150"/>
      <c r="T505" s="57"/>
      <c r="AT505" s="18" t="s">
        <v>246</v>
      </c>
      <c r="AU505" s="18" t="s">
        <v>83</v>
      </c>
    </row>
    <row r="506" spans="2:65" s="1" customFormat="1" ht="24.2" customHeight="1">
      <c r="B506" s="133"/>
      <c r="C506" s="134" t="s">
        <v>967</v>
      </c>
      <c r="D506" s="134" t="s">
        <v>239</v>
      </c>
      <c r="E506" s="135" t="s">
        <v>3152</v>
      </c>
      <c r="F506" s="136" t="s">
        <v>3153</v>
      </c>
      <c r="G506" s="137" t="s">
        <v>539</v>
      </c>
      <c r="H506" s="138">
        <v>154.69999999999999</v>
      </c>
      <c r="I506" s="139"/>
      <c r="J506" s="140">
        <f>ROUND(I506*H506,2)</f>
        <v>0</v>
      </c>
      <c r="K506" s="136" t="s">
        <v>243</v>
      </c>
      <c r="L506" s="33"/>
      <c r="M506" s="141" t="s">
        <v>1</v>
      </c>
      <c r="N506" s="142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258</v>
      </c>
      <c r="AT506" s="145" t="s">
        <v>239</v>
      </c>
      <c r="AU506" s="145" t="s">
        <v>83</v>
      </c>
      <c r="AY506" s="18" t="s">
        <v>236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258</v>
      </c>
      <c r="BM506" s="145" t="s">
        <v>2329</v>
      </c>
    </row>
    <row r="507" spans="2:65" s="1" customFormat="1" ht="19.5">
      <c r="B507" s="33"/>
      <c r="D507" s="147" t="s">
        <v>246</v>
      </c>
      <c r="F507" s="148" t="s">
        <v>3153</v>
      </c>
      <c r="I507" s="149"/>
      <c r="L507" s="33"/>
      <c r="M507" s="150"/>
      <c r="T507" s="57"/>
      <c r="AT507" s="18" t="s">
        <v>246</v>
      </c>
      <c r="AU507" s="18" t="s">
        <v>83</v>
      </c>
    </row>
    <row r="508" spans="2:65" s="1" customFormat="1" ht="24.2" customHeight="1">
      <c r="B508" s="133"/>
      <c r="C508" s="134" t="s">
        <v>2331</v>
      </c>
      <c r="D508" s="134" t="s">
        <v>239</v>
      </c>
      <c r="E508" s="135" t="s">
        <v>3154</v>
      </c>
      <c r="F508" s="136" t="s">
        <v>3155</v>
      </c>
      <c r="G508" s="137" t="s">
        <v>467</v>
      </c>
      <c r="H508" s="138">
        <v>439.55599999999998</v>
      </c>
      <c r="I508" s="139"/>
      <c r="J508" s="140">
        <f>ROUND(I508*H508,2)</f>
        <v>0</v>
      </c>
      <c r="K508" s="136" t="s">
        <v>2868</v>
      </c>
      <c r="L508" s="33"/>
      <c r="M508" s="141" t="s">
        <v>1</v>
      </c>
      <c r="N508" s="142" t="s">
        <v>38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258</v>
      </c>
      <c r="AT508" s="145" t="s">
        <v>239</v>
      </c>
      <c r="AU508" s="145" t="s">
        <v>83</v>
      </c>
      <c r="AY508" s="18" t="s">
        <v>236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81</v>
      </c>
      <c r="BK508" s="146">
        <f>ROUND(I508*H508,2)</f>
        <v>0</v>
      </c>
      <c r="BL508" s="18" t="s">
        <v>258</v>
      </c>
      <c r="BM508" s="145" t="s">
        <v>2334</v>
      </c>
    </row>
    <row r="509" spans="2:65" s="1" customFormat="1" ht="11.25">
      <c r="B509" s="33"/>
      <c r="D509" s="147" t="s">
        <v>246</v>
      </c>
      <c r="F509" s="148" t="s">
        <v>3155</v>
      </c>
      <c r="I509" s="149"/>
      <c r="L509" s="33"/>
      <c r="M509" s="150"/>
      <c r="T509" s="57"/>
      <c r="AT509" s="18" t="s">
        <v>246</v>
      </c>
      <c r="AU509" s="18" t="s">
        <v>83</v>
      </c>
    </row>
    <row r="510" spans="2:65" s="1" customFormat="1" ht="21.75" customHeight="1">
      <c r="B510" s="133"/>
      <c r="C510" s="134" t="s">
        <v>2162</v>
      </c>
      <c r="D510" s="134" t="s">
        <v>239</v>
      </c>
      <c r="E510" s="135" t="s">
        <v>3156</v>
      </c>
      <c r="F510" s="136" t="s">
        <v>3157</v>
      </c>
      <c r="G510" s="137" t="s">
        <v>467</v>
      </c>
      <c r="H510" s="138">
        <v>57.722000000000001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2337</v>
      </c>
    </row>
    <row r="511" spans="2:65" s="1" customFormat="1" ht="11.25">
      <c r="B511" s="33"/>
      <c r="D511" s="147" t="s">
        <v>246</v>
      </c>
      <c r="F511" s="148" t="s">
        <v>3157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" customFormat="1" ht="21.75" customHeight="1">
      <c r="B512" s="133"/>
      <c r="C512" s="134" t="s">
        <v>2338</v>
      </c>
      <c r="D512" s="134" t="s">
        <v>239</v>
      </c>
      <c r="E512" s="135" t="s">
        <v>3158</v>
      </c>
      <c r="F512" s="136" t="s">
        <v>3159</v>
      </c>
      <c r="G512" s="137" t="s">
        <v>467</v>
      </c>
      <c r="H512" s="138">
        <v>57.722000000000001</v>
      </c>
      <c r="I512" s="139"/>
      <c r="J512" s="140">
        <f>ROUND(I512*H512,2)</f>
        <v>0</v>
      </c>
      <c r="K512" s="136" t="s">
        <v>243</v>
      </c>
      <c r="L512" s="33"/>
      <c r="M512" s="141" t="s">
        <v>1</v>
      </c>
      <c r="N512" s="142" t="s">
        <v>38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258</v>
      </c>
      <c r="AT512" s="145" t="s">
        <v>239</v>
      </c>
      <c r="AU512" s="145" t="s">
        <v>83</v>
      </c>
      <c r="AY512" s="18" t="s">
        <v>236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81</v>
      </c>
      <c r="BK512" s="146">
        <f>ROUND(I512*H512,2)</f>
        <v>0</v>
      </c>
      <c r="BL512" s="18" t="s">
        <v>258</v>
      </c>
      <c r="BM512" s="145" t="s">
        <v>2341</v>
      </c>
    </row>
    <row r="513" spans="2:65" s="1" customFormat="1" ht="11.25">
      <c r="B513" s="33"/>
      <c r="D513" s="147" t="s">
        <v>246</v>
      </c>
      <c r="F513" s="148" t="s">
        <v>3159</v>
      </c>
      <c r="I513" s="149"/>
      <c r="L513" s="33"/>
      <c r="M513" s="150"/>
      <c r="T513" s="57"/>
      <c r="AT513" s="18" t="s">
        <v>246</v>
      </c>
      <c r="AU513" s="18" t="s">
        <v>83</v>
      </c>
    </row>
    <row r="514" spans="2:65" s="1" customFormat="1" ht="16.5" customHeight="1">
      <c r="B514" s="133"/>
      <c r="C514" s="134" t="s">
        <v>2167</v>
      </c>
      <c r="D514" s="134" t="s">
        <v>239</v>
      </c>
      <c r="E514" s="135" t="s">
        <v>3160</v>
      </c>
      <c r="F514" s="136" t="s">
        <v>3161</v>
      </c>
      <c r="G514" s="137" t="s">
        <v>467</v>
      </c>
      <c r="H514" s="138">
        <v>155.61799999999999</v>
      </c>
      <c r="I514" s="139"/>
      <c r="J514" s="140">
        <f>ROUND(I514*H514,2)</f>
        <v>0</v>
      </c>
      <c r="K514" s="136" t="s">
        <v>243</v>
      </c>
      <c r="L514" s="33"/>
      <c r="M514" s="141" t="s">
        <v>1</v>
      </c>
      <c r="N514" s="142" t="s">
        <v>38</v>
      </c>
      <c r="P514" s="143">
        <f>O514*H514</f>
        <v>0</v>
      </c>
      <c r="Q514" s="143">
        <v>0</v>
      </c>
      <c r="R514" s="143">
        <f>Q514*H514</f>
        <v>0</v>
      </c>
      <c r="S514" s="143">
        <v>0</v>
      </c>
      <c r="T514" s="144">
        <f>S514*H514</f>
        <v>0</v>
      </c>
      <c r="AR514" s="145" t="s">
        <v>258</v>
      </c>
      <c r="AT514" s="145" t="s">
        <v>239</v>
      </c>
      <c r="AU514" s="145" t="s">
        <v>83</v>
      </c>
      <c r="AY514" s="18" t="s">
        <v>236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81</v>
      </c>
      <c r="BK514" s="146">
        <f>ROUND(I514*H514,2)</f>
        <v>0</v>
      </c>
      <c r="BL514" s="18" t="s">
        <v>258</v>
      </c>
      <c r="BM514" s="145" t="s">
        <v>2342</v>
      </c>
    </row>
    <row r="515" spans="2:65" s="1" customFormat="1" ht="11.25">
      <c r="B515" s="33"/>
      <c r="D515" s="147" t="s">
        <v>246</v>
      </c>
      <c r="F515" s="148" t="s">
        <v>3161</v>
      </c>
      <c r="I515" s="149"/>
      <c r="L515" s="33"/>
      <c r="M515" s="150"/>
      <c r="T515" s="57"/>
      <c r="AT515" s="18" t="s">
        <v>246</v>
      </c>
      <c r="AU515" s="18" t="s">
        <v>83</v>
      </c>
    </row>
    <row r="516" spans="2:65" s="1" customFormat="1" ht="24.2" customHeight="1">
      <c r="B516" s="133"/>
      <c r="C516" s="134" t="s">
        <v>2343</v>
      </c>
      <c r="D516" s="134" t="s">
        <v>239</v>
      </c>
      <c r="E516" s="135" t="s">
        <v>3162</v>
      </c>
      <c r="F516" s="136" t="s">
        <v>3163</v>
      </c>
      <c r="G516" s="137" t="s">
        <v>1076</v>
      </c>
      <c r="H516" s="138">
        <v>12230.489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2346</v>
      </c>
    </row>
    <row r="517" spans="2:65" s="1" customFormat="1" ht="11.25">
      <c r="B517" s="33"/>
      <c r="D517" s="147" t="s">
        <v>246</v>
      </c>
      <c r="F517" s="148" t="s">
        <v>3163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" customFormat="1" ht="24.2" customHeight="1">
      <c r="B518" s="133"/>
      <c r="C518" s="134" t="s">
        <v>2170</v>
      </c>
      <c r="D518" s="134" t="s">
        <v>239</v>
      </c>
      <c r="E518" s="135" t="s">
        <v>3164</v>
      </c>
      <c r="F518" s="136" t="s">
        <v>3165</v>
      </c>
      <c r="G518" s="137" t="s">
        <v>1076</v>
      </c>
      <c r="H518" s="138">
        <v>4375.0200000000004</v>
      </c>
      <c r="I518" s="139"/>
      <c r="J518" s="140">
        <f>ROUND(I518*H518,2)</f>
        <v>0</v>
      </c>
      <c r="K518" s="136" t="s">
        <v>243</v>
      </c>
      <c r="L518" s="33"/>
      <c r="M518" s="141" t="s">
        <v>1</v>
      </c>
      <c r="N518" s="142" t="s">
        <v>38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258</v>
      </c>
      <c r="AT518" s="145" t="s">
        <v>239</v>
      </c>
      <c r="AU518" s="145" t="s">
        <v>83</v>
      </c>
      <c r="AY518" s="18" t="s">
        <v>236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81</v>
      </c>
      <c r="BK518" s="146">
        <f>ROUND(I518*H518,2)</f>
        <v>0</v>
      </c>
      <c r="BL518" s="18" t="s">
        <v>258</v>
      </c>
      <c r="BM518" s="145" t="s">
        <v>2350</v>
      </c>
    </row>
    <row r="519" spans="2:65" s="1" customFormat="1" ht="19.5">
      <c r="B519" s="33"/>
      <c r="D519" s="147" t="s">
        <v>246</v>
      </c>
      <c r="F519" s="148" t="s">
        <v>3165</v>
      </c>
      <c r="I519" s="149"/>
      <c r="L519" s="33"/>
      <c r="M519" s="150"/>
      <c r="T519" s="57"/>
      <c r="AT519" s="18" t="s">
        <v>246</v>
      </c>
      <c r="AU519" s="18" t="s">
        <v>83</v>
      </c>
    </row>
    <row r="520" spans="2:65" s="1" customFormat="1" ht="24.2" customHeight="1">
      <c r="B520" s="133"/>
      <c r="C520" s="180" t="s">
        <v>2351</v>
      </c>
      <c r="D520" s="180" t="s">
        <v>333</v>
      </c>
      <c r="E520" s="181" t="s">
        <v>3166</v>
      </c>
      <c r="F520" s="182" t="s">
        <v>3167</v>
      </c>
      <c r="G520" s="183" t="s">
        <v>424</v>
      </c>
      <c r="H520" s="184">
        <v>3.5169999999999999</v>
      </c>
      <c r="I520" s="185"/>
      <c r="J520" s="186">
        <f>ROUND(I520*H520,2)</f>
        <v>0</v>
      </c>
      <c r="K520" s="182" t="s">
        <v>2868</v>
      </c>
      <c r="L520" s="187"/>
      <c r="M520" s="188" t="s">
        <v>1</v>
      </c>
      <c r="N520" s="189" t="s">
        <v>38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273</v>
      </c>
      <c r="AT520" s="145" t="s">
        <v>333</v>
      </c>
      <c r="AU520" s="145" t="s">
        <v>83</v>
      </c>
      <c r="AY520" s="18" t="s">
        <v>236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81</v>
      </c>
      <c r="BK520" s="146">
        <f>ROUND(I520*H520,2)</f>
        <v>0</v>
      </c>
      <c r="BL520" s="18" t="s">
        <v>258</v>
      </c>
      <c r="BM520" s="145" t="s">
        <v>2355</v>
      </c>
    </row>
    <row r="521" spans="2:65" s="1" customFormat="1" ht="11.25">
      <c r="B521" s="33"/>
      <c r="D521" s="147" t="s">
        <v>246</v>
      </c>
      <c r="F521" s="148" t="s">
        <v>3167</v>
      </c>
      <c r="I521" s="149"/>
      <c r="L521" s="33"/>
      <c r="M521" s="150"/>
      <c r="T521" s="57"/>
      <c r="AT521" s="18" t="s">
        <v>246</v>
      </c>
      <c r="AU521" s="18" t="s">
        <v>83</v>
      </c>
    </row>
    <row r="522" spans="2:65" s="1" customFormat="1" ht="21.75" customHeight="1">
      <c r="B522" s="133"/>
      <c r="C522" s="180" t="s">
        <v>2171</v>
      </c>
      <c r="D522" s="180" t="s">
        <v>333</v>
      </c>
      <c r="E522" s="181" t="s">
        <v>3168</v>
      </c>
      <c r="F522" s="182" t="s">
        <v>3169</v>
      </c>
      <c r="G522" s="183" t="s">
        <v>424</v>
      </c>
      <c r="H522" s="184">
        <v>0.90200000000000002</v>
      </c>
      <c r="I522" s="185"/>
      <c r="J522" s="186">
        <f>ROUND(I522*H522,2)</f>
        <v>0</v>
      </c>
      <c r="K522" s="182" t="s">
        <v>2868</v>
      </c>
      <c r="L522" s="187"/>
      <c r="M522" s="188" t="s">
        <v>1</v>
      </c>
      <c r="N522" s="189" t="s">
        <v>38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273</v>
      </c>
      <c r="AT522" s="145" t="s">
        <v>333</v>
      </c>
      <c r="AU522" s="145" t="s">
        <v>83</v>
      </c>
      <c r="AY522" s="18" t="s">
        <v>236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81</v>
      </c>
      <c r="BK522" s="146">
        <f>ROUND(I522*H522,2)</f>
        <v>0</v>
      </c>
      <c r="BL522" s="18" t="s">
        <v>258</v>
      </c>
      <c r="BM522" s="145" t="s">
        <v>2358</v>
      </c>
    </row>
    <row r="523" spans="2:65" s="1" customFormat="1" ht="11.25">
      <c r="B523" s="33"/>
      <c r="D523" s="147" t="s">
        <v>246</v>
      </c>
      <c r="F523" s="148" t="s">
        <v>3169</v>
      </c>
      <c r="I523" s="149"/>
      <c r="L523" s="33"/>
      <c r="M523" s="150"/>
      <c r="T523" s="57"/>
      <c r="AT523" s="18" t="s">
        <v>246</v>
      </c>
      <c r="AU523" s="18" t="s">
        <v>83</v>
      </c>
    </row>
    <row r="524" spans="2:65" s="1" customFormat="1" ht="24.2" customHeight="1">
      <c r="B524" s="133"/>
      <c r="C524" s="134" t="s">
        <v>2359</v>
      </c>
      <c r="D524" s="134" t="s">
        <v>239</v>
      </c>
      <c r="E524" s="135" t="s">
        <v>3170</v>
      </c>
      <c r="F524" s="136" t="s">
        <v>3171</v>
      </c>
      <c r="G524" s="137" t="s">
        <v>1076</v>
      </c>
      <c r="H524" s="138">
        <v>444</v>
      </c>
      <c r="I524" s="139"/>
      <c r="J524" s="140">
        <f>ROUND(I524*H524,2)</f>
        <v>0</v>
      </c>
      <c r="K524" s="136" t="s">
        <v>2868</v>
      </c>
      <c r="L524" s="33"/>
      <c r="M524" s="141" t="s">
        <v>1</v>
      </c>
      <c r="N524" s="142" t="s">
        <v>38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258</v>
      </c>
      <c r="AT524" s="145" t="s">
        <v>239</v>
      </c>
      <c r="AU524" s="145" t="s">
        <v>83</v>
      </c>
      <c r="AY524" s="18" t="s">
        <v>236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81</v>
      </c>
      <c r="BK524" s="146">
        <f>ROUND(I524*H524,2)</f>
        <v>0</v>
      </c>
      <c r="BL524" s="18" t="s">
        <v>258</v>
      </c>
      <c r="BM524" s="145" t="s">
        <v>2362</v>
      </c>
    </row>
    <row r="525" spans="2:65" s="1" customFormat="1" ht="11.25">
      <c r="B525" s="33"/>
      <c r="D525" s="147" t="s">
        <v>246</v>
      </c>
      <c r="F525" s="148" t="s">
        <v>3171</v>
      </c>
      <c r="I525" s="149"/>
      <c r="L525" s="33"/>
      <c r="M525" s="150"/>
      <c r="T525" s="57"/>
      <c r="AT525" s="18" t="s">
        <v>246</v>
      </c>
      <c r="AU525" s="18" t="s">
        <v>83</v>
      </c>
    </row>
    <row r="526" spans="2:65" s="1" customFormat="1" ht="24.2" customHeight="1">
      <c r="B526" s="133"/>
      <c r="C526" s="134" t="s">
        <v>2174</v>
      </c>
      <c r="D526" s="134" t="s">
        <v>239</v>
      </c>
      <c r="E526" s="135" t="s">
        <v>3172</v>
      </c>
      <c r="F526" s="136" t="s">
        <v>3173</v>
      </c>
      <c r="G526" s="137" t="s">
        <v>539</v>
      </c>
      <c r="H526" s="138">
        <v>21.798999999999999</v>
      </c>
      <c r="I526" s="139"/>
      <c r="J526" s="140">
        <f>ROUND(I526*H526,2)</f>
        <v>0</v>
      </c>
      <c r="K526" s="136" t="s">
        <v>2868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2369</v>
      </c>
    </row>
    <row r="527" spans="2:65" s="1" customFormat="1" ht="19.5">
      <c r="B527" s="33"/>
      <c r="D527" s="147" t="s">
        <v>246</v>
      </c>
      <c r="F527" s="148" t="s">
        <v>3173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" customFormat="1" ht="24.2" customHeight="1">
      <c r="B528" s="133"/>
      <c r="C528" s="180" t="s">
        <v>2373</v>
      </c>
      <c r="D528" s="180" t="s">
        <v>333</v>
      </c>
      <c r="E528" s="181" t="s">
        <v>3174</v>
      </c>
      <c r="F528" s="182" t="s">
        <v>3175</v>
      </c>
      <c r="G528" s="183" t="s">
        <v>539</v>
      </c>
      <c r="H528" s="184">
        <v>22.888999999999999</v>
      </c>
      <c r="I528" s="185"/>
      <c r="J528" s="186">
        <f>ROUND(I528*H528,2)</f>
        <v>0</v>
      </c>
      <c r="K528" s="182" t="s">
        <v>2868</v>
      </c>
      <c r="L528" s="187"/>
      <c r="M528" s="188" t="s">
        <v>1</v>
      </c>
      <c r="N528" s="189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273</v>
      </c>
      <c r="AT528" s="145" t="s">
        <v>333</v>
      </c>
      <c r="AU528" s="145" t="s">
        <v>83</v>
      </c>
      <c r="AY528" s="18" t="s">
        <v>236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81</v>
      </c>
      <c r="BK528" s="146">
        <f>ROUND(I528*H528,2)</f>
        <v>0</v>
      </c>
      <c r="BL528" s="18" t="s">
        <v>258</v>
      </c>
      <c r="BM528" s="145" t="s">
        <v>2376</v>
      </c>
    </row>
    <row r="529" spans="2:65" s="1" customFormat="1" ht="11.25">
      <c r="B529" s="33"/>
      <c r="D529" s="147" t="s">
        <v>246</v>
      </c>
      <c r="F529" s="148" t="s">
        <v>3175</v>
      </c>
      <c r="I529" s="149"/>
      <c r="L529" s="33"/>
      <c r="M529" s="150"/>
      <c r="T529" s="57"/>
      <c r="AT529" s="18" t="s">
        <v>246</v>
      </c>
      <c r="AU529" s="18" t="s">
        <v>83</v>
      </c>
    </row>
    <row r="530" spans="2:65" s="1" customFormat="1" ht="16.5" customHeight="1">
      <c r="B530" s="133"/>
      <c r="C530" s="134" t="s">
        <v>2178</v>
      </c>
      <c r="D530" s="134" t="s">
        <v>239</v>
      </c>
      <c r="E530" s="135" t="s">
        <v>3176</v>
      </c>
      <c r="F530" s="136" t="s">
        <v>3177</v>
      </c>
      <c r="G530" s="137" t="s">
        <v>340</v>
      </c>
      <c r="H530" s="138">
        <v>175</v>
      </c>
      <c r="I530" s="139"/>
      <c r="J530" s="140">
        <f>ROUND(I530*H530,2)</f>
        <v>0</v>
      </c>
      <c r="K530" s="136" t="s">
        <v>243</v>
      </c>
      <c r="L530" s="33"/>
      <c r="M530" s="141" t="s">
        <v>1</v>
      </c>
      <c r="N530" s="142" t="s">
        <v>38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258</v>
      </c>
      <c r="AT530" s="145" t="s">
        <v>239</v>
      </c>
      <c r="AU530" s="145" t="s">
        <v>83</v>
      </c>
      <c r="AY530" s="18" t="s">
        <v>236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81</v>
      </c>
      <c r="BK530" s="146">
        <f>ROUND(I530*H530,2)</f>
        <v>0</v>
      </c>
      <c r="BL530" s="18" t="s">
        <v>258</v>
      </c>
      <c r="BM530" s="145" t="s">
        <v>2379</v>
      </c>
    </row>
    <row r="531" spans="2:65" s="1" customFormat="1" ht="11.25">
      <c r="B531" s="33"/>
      <c r="D531" s="147" t="s">
        <v>246</v>
      </c>
      <c r="F531" s="148" t="s">
        <v>3177</v>
      </c>
      <c r="I531" s="149"/>
      <c r="L531" s="33"/>
      <c r="M531" s="150"/>
      <c r="T531" s="57"/>
      <c r="AT531" s="18" t="s">
        <v>246</v>
      </c>
      <c r="AU531" s="18" t="s">
        <v>83</v>
      </c>
    </row>
    <row r="532" spans="2:65" s="1" customFormat="1" ht="55.5" customHeight="1">
      <c r="B532" s="133"/>
      <c r="C532" s="134" t="s">
        <v>2380</v>
      </c>
      <c r="D532" s="134" t="s">
        <v>239</v>
      </c>
      <c r="E532" s="135" t="s">
        <v>3178</v>
      </c>
      <c r="F532" s="136" t="s">
        <v>3179</v>
      </c>
      <c r="G532" s="137" t="s">
        <v>528</v>
      </c>
      <c r="H532" s="138">
        <v>395.99599999999998</v>
      </c>
      <c r="I532" s="139"/>
      <c r="J532" s="140">
        <f>ROUND(I532*H532,2)</f>
        <v>0</v>
      </c>
      <c r="K532" s="136" t="s">
        <v>2868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2383</v>
      </c>
    </row>
    <row r="533" spans="2:65" s="1" customFormat="1" ht="39">
      <c r="B533" s="33"/>
      <c r="D533" s="147" t="s">
        <v>246</v>
      </c>
      <c r="F533" s="148" t="s">
        <v>3179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" customFormat="1" ht="24.2" customHeight="1">
      <c r="B534" s="133"/>
      <c r="C534" s="134" t="s">
        <v>2182</v>
      </c>
      <c r="D534" s="134" t="s">
        <v>239</v>
      </c>
      <c r="E534" s="135" t="s">
        <v>3180</v>
      </c>
      <c r="F534" s="136" t="s">
        <v>3181</v>
      </c>
      <c r="G534" s="137" t="s">
        <v>467</v>
      </c>
      <c r="H534" s="138">
        <v>344.27699999999999</v>
      </c>
      <c r="I534" s="139"/>
      <c r="J534" s="140">
        <f>ROUND(I534*H534,2)</f>
        <v>0</v>
      </c>
      <c r="K534" s="136" t="s">
        <v>243</v>
      </c>
      <c r="L534" s="33"/>
      <c r="M534" s="141" t="s">
        <v>1</v>
      </c>
      <c r="N534" s="142" t="s">
        <v>38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258</v>
      </c>
      <c r="AT534" s="145" t="s">
        <v>239</v>
      </c>
      <c r="AU534" s="145" t="s">
        <v>83</v>
      </c>
      <c r="AY534" s="18" t="s">
        <v>236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81</v>
      </c>
      <c r="BK534" s="146">
        <f>ROUND(I534*H534,2)</f>
        <v>0</v>
      </c>
      <c r="BL534" s="18" t="s">
        <v>258</v>
      </c>
      <c r="BM534" s="145" t="s">
        <v>2386</v>
      </c>
    </row>
    <row r="535" spans="2:65" s="1" customFormat="1" ht="19.5">
      <c r="B535" s="33"/>
      <c r="D535" s="147" t="s">
        <v>246</v>
      </c>
      <c r="F535" s="148" t="s">
        <v>3181</v>
      </c>
      <c r="I535" s="149"/>
      <c r="L535" s="33"/>
      <c r="M535" s="150"/>
      <c r="T535" s="57"/>
      <c r="AT535" s="18" t="s">
        <v>246</v>
      </c>
      <c r="AU535" s="18" t="s">
        <v>83</v>
      </c>
    </row>
    <row r="536" spans="2:65" s="1" customFormat="1" ht="24.2" customHeight="1">
      <c r="B536" s="133"/>
      <c r="C536" s="134" t="s">
        <v>2387</v>
      </c>
      <c r="D536" s="134" t="s">
        <v>239</v>
      </c>
      <c r="E536" s="135" t="s">
        <v>3182</v>
      </c>
      <c r="F536" s="136" t="s">
        <v>3183</v>
      </c>
      <c r="G536" s="137" t="s">
        <v>467</v>
      </c>
      <c r="H536" s="138">
        <v>344.27699999999999</v>
      </c>
      <c r="I536" s="139"/>
      <c r="J536" s="140">
        <f>ROUND(I536*H536,2)</f>
        <v>0</v>
      </c>
      <c r="K536" s="136" t="s">
        <v>243</v>
      </c>
      <c r="L536" s="33"/>
      <c r="M536" s="141" t="s">
        <v>1</v>
      </c>
      <c r="N536" s="142" t="s">
        <v>38</v>
      </c>
      <c r="P536" s="143">
        <f>O536*H536</f>
        <v>0</v>
      </c>
      <c r="Q536" s="143">
        <v>0</v>
      </c>
      <c r="R536" s="143">
        <f>Q536*H536</f>
        <v>0</v>
      </c>
      <c r="S536" s="143">
        <v>0</v>
      </c>
      <c r="T536" s="144">
        <f>S536*H536</f>
        <v>0</v>
      </c>
      <c r="AR536" s="145" t="s">
        <v>258</v>
      </c>
      <c r="AT536" s="145" t="s">
        <v>239</v>
      </c>
      <c r="AU536" s="145" t="s">
        <v>83</v>
      </c>
      <c r="AY536" s="18" t="s">
        <v>236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81</v>
      </c>
      <c r="BK536" s="146">
        <f>ROUND(I536*H536,2)</f>
        <v>0</v>
      </c>
      <c r="BL536" s="18" t="s">
        <v>258</v>
      </c>
      <c r="BM536" s="145" t="s">
        <v>2390</v>
      </c>
    </row>
    <row r="537" spans="2:65" s="1" customFormat="1" ht="11.25">
      <c r="B537" s="33"/>
      <c r="D537" s="147" t="s">
        <v>246</v>
      </c>
      <c r="F537" s="148" t="s">
        <v>3183</v>
      </c>
      <c r="I537" s="149"/>
      <c r="L537" s="33"/>
      <c r="M537" s="150"/>
      <c r="T537" s="57"/>
      <c r="AT537" s="18" t="s">
        <v>246</v>
      </c>
      <c r="AU537" s="18" t="s">
        <v>83</v>
      </c>
    </row>
    <row r="538" spans="2:65" s="1" customFormat="1" ht="21.75" customHeight="1">
      <c r="B538" s="133"/>
      <c r="C538" s="134" t="s">
        <v>2191</v>
      </c>
      <c r="D538" s="134" t="s">
        <v>239</v>
      </c>
      <c r="E538" s="135" t="s">
        <v>3184</v>
      </c>
      <c r="F538" s="136" t="s">
        <v>3185</v>
      </c>
      <c r="G538" s="137" t="s">
        <v>539</v>
      </c>
      <c r="H538" s="138">
        <v>383.96100000000001</v>
      </c>
      <c r="I538" s="139"/>
      <c r="J538" s="140">
        <f>ROUND(I538*H538,2)</f>
        <v>0</v>
      </c>
      <c r="K538" s="136" t="s">
        <v>243</v>
      </c>
      <c r="L538" s="33"/>
      <c r="M538" s="141" t="s">
        <v>1</v>
      </c>
      <c r="N538" s="142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258</v>
      </c>
      <c r="AT538" s="145" t="s">
        <v>239</v>
      </c>
      <c r="AU538" s="145" t="s">
        <v>83</v>
      </c>
      <c r="AY538" s="18" t="s">
        <v>236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258</v>
      </c>
      <c r="BM538" s="145" t="s">
        <v>2393</v>
      </c>
    </row>
    <row r="539" spans="2:65" s="1" customFormat="1" ht="11.25">
      <c r="B539" s="33"/>
      <c r="D539" s="147" t="s">
        <v>246</v>
      </c>
      <c r="F539" s="148" t="s">
        <v>3185</v>
      </c>
      <c r="I539" s="149"/>
      <c r="L539" s="33"/>
      <c r="M539" s="150"/>
      <c r="T539" s="57"/>
      <c r="AT539" s="18" t="s">
        <v>246</v>
      </c>
      <c r="AU539" s="18" t="s">
        <v>83</v>
      </c>
    </row>
    <row r="540" spans="2:65" s="1" customFormat="1" ht="21.75" customHeight="1">
      <c r="B540" s="133"/>
      <c r="C540" s="134" t="s">
        <v>1416</v>
      </c>
      <c r="D540" s="134" t="s">
        <v>239</v>
      </c>
      <c r="E540" s="135" t="s">
        <v>3142</v>
      </c>
      <c r="F540" s="136" t="s">
        <v>3143</v>
      </c>
      <c r="G540" s="137" t="s">
        <v>539</v>
      </c>
      <c r="H540" s="138">
        <v>383.96100000000001</v>
      </c>
      <c r="I540" s="139"/>
      <c r="J540" s="140">
        <f>ROUND(I540*H540,2)</f>
        <v>0</v>
      </c>
      <c r="K540" s="136" t="s">
        <v>243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258</v>
      </c>
      <c r="AT540" s="145" t="s">
        <v>239</v>
      </c>
      <c r="AU540" s="145" t="s">
        <v>83</v>
      </c>
      <c r="AY540" s="18" t="s">
        <v>236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258</v>
      </c>
      <c r="BM540" s="145" t="s">
        <v>2396</v>
      </c>
    </row>
    <row r="541" spans="2:65" s="1" customFormat="1" ht="11.25">
      <c r="B541" s="33"/>
      <c r="D541" s="147" t="s">
        <v>246</v>
      </c>
      <c r="F541" s="148" t="s">
        <v>3143</v>
      </c>
      <c r="I541" s="149"/>
      <c r="L541" s="33"/>
      <c r="M541" s="150"/>
      <c r="T541" s="57"/>
      <c r="AT541" s="18" t="s">
        <v>246</v>
      </c>
      <c r="AU541" s="18" t="s">
        <v>83</v>
      </c>
    </row>
    <row r="542" spans="2:65" s="1" customFormat="1" ht="37.9" customHeight="1">
      <c r="B542" s="133"/>
      <c r="C542" s="134" t="s">
        <v>2195</v>
      </c>
      <c r="D542" s="134" t="s">
        <v>239</v>
      </c>
      <c r="E542" s="135" t="s">
        <v>3115</v>
      </c>
      <c r="F542" s="136" t="s">
        <v>3116</v>
      </c>
      <c r="G542" s="137" t="s">
        <v>539</v>
      </c>
      <c r="H542" s="138">
        <v>307.16899999999998</v>
      </c>
      <c r="I542" s="139"/>
      <c r="J542" s="140">
        <f>ROUND(I542*H542,2)</f>
        <v>0</v>
      </c>
      <c r="K542" s="136" t="s">
        <v>243</v>
      </c>
      <c r="L542" s="33"/>
      <c r="M542" s="141" t="s">
        <v>1</v>
      </c>
      <c r="N542" s="142" t="s">
        <v>38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258</v>
      </c>
      <c r="AT542" s="145" t="s">
        <v>239</v>
      </c>
      <c r="AU542" s="145" t="s">
        <v>83</v>
      </c>
      <c r="AY542" s="18" t="s">
        <v>236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81</v>
      </c>
      <c r="BK542" s="146">
        <f>ROUND(I542*H542,2)</f>
        <v>0</v>
      </c>
      <c r="BL542" s="18" t="s">
        <v>258</v>
      </c>
      <c r="BM542" s="145" t="s">
        <v>2399</v>
      </c>
    </row>
    <row r="543" spans="2:65" s="1" customFormat="1" ht="19.5">
      <c r="B543" s="33"/>
      <c r="D543" s="147" t="s">
        <v>246</v>
      </c>
      <c r="F543" s="148" t="s">
        <v>3116</v>
      </c>
      <c r="I543" s="149"/>
      <c r="L543" s="33"/>
      <c r="M543" s="150"/>
      <c r="T543" s="57"/>
      <c r="AT543" s="18" t="s">
        <v>246</v>
      </c>
      <c r="AU543" s="18" t="s">
        <v>83</v>
      </c>
    </row>
    <row r="544" spans="2:65" s="1" customFormat="1" ht="37.9" customHeight="1">
      <c r="B544" s="133"/>
      <c r="C544" s="134" t="s">
        <v>2400</v>
      </c>
      <c r="D544" s="134" t="s">
        <v>239</v>
      </c>
      <c r="E544" s="135" t="s">
        <v>3186</v>
      </c>
      <c r="F544" s="136" t="s">
        <v>3187</v>
      </c>
      <c r="G544" s="137" t="s">
        <v>539</v>
      </c>
      <c r="H544" s="138">
        <v>76.792000000000002</v>
      </c>
      <c r="I544" s="139"/>
      <c r="J544" s="140">
        <f>ROUND(I544*H544,2)</f>
        <v>0</v>
      </c>
      <c r="K544" s="136" t="s">
        <v>243</v>
      </c>
      <c r="L544" s="33"/>
      <c r="M544" s="141" t="s">
        <v>1</v>
      </c>
      <c r="N544" s="142" t="s">
        <v>38</v>
      </c>
      <c r="P544" s="143">
        <f>O544*H544</f>
        <v>0</v>
      </c>
      <c r="Q544" s="143">
        <v>0</v>
      </c>
      <c r="R544" s="143">
        <f>Q544*H544</f>
        <v>0</v>
      </c>
      <c r="S544" s="143">
        <v>0</v>
      </c>
      <c r="T544" s="144">
        <f>S544*H544</f>
        <v>0</v>
      </c>
      <c r="AR544" s="145" t="s">
        <v>258</v>
      </c>
      <c r="AT544" s="145" t="s">
        <v>239</v>
      </c>
      <c r="AU544" s="145" t="s">
        <v>83</v>
      </c>
      <c r="AY544" s="18" t="s">
        <v>236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81</v>
      </c>
      <c r="BK544" s="146">
        <f>ROUND(I544*H544,2)</f>
        <v>0</v>
      </c>
      <c r="BL544" s="18" t="s">
        <v>258</v>
      </c>
      <c r="BM544" s="145" t="s">
        <v>2401</v>
      </c>
    </row>
    <row r="545" spans="2:65" s="1" customFormat="1" ht="19.5">
      <c r="B545" s="33"/>
      <c r="D545" s="147" t="s">
        <v>246</v>
      </c>
      <c r="F545" s="148" t="s">
        <v>3187</v>
      </c>
      <c r="I545" s="149"/>
      <c r="L545" s="33"/>
      <c r="M545" s="150"/>
      <c r="T545" s="57"/>
      <c r="AT545" s="18" t="s">
        <v>246</v>
      </c>
      <c r="AU545" s="18" t="s">
        <v>83</v>
      </c>
    </row>
    <row r="546" spans="2:65" s="1" customFormat="1" ht="16.5" customHeight="1">
      <c r="B546" s="133"/>
      <c r="C546" s="134" t="s">
        <v>2199</v>
      </c>
      <c r="D546" s="134" t="s">
        <v>239</v>
      </c>
      <c r="E546" s="135" t="s">
        <v>3119</v>
      </c>
      <c r="F546" s="136" t="s">
        <v>3120</v>
      </c>
      <c r="G546" s="137" t="s">
        <v>539</v>
      </c>
      <c r="H546" s="138">
        <v>307.16899999999998</v>
      </c>
      <c r="I546" s="139"/>
      <c r="J546" s="140">
        <f>ROUND(I546*H546,2)</f>
        <v>0</v>
      </c>
      <c r="K546" s="136" t="s">
        <v>2868</v>
      </c>
      <c r="L546" s="33"/>
      <c r="M546" s="141" t="s">
        <v>1</v>
      </c>
      <c r="N546" s="142" t="s">
        <v>38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258</v>
      </c>
      <c r="AT546" s="145" t="s">
        <v>239</v>
      </c>
      <c r="AU546" s="145" t="s">
        <v>83</v>
      </c>
      <c r="AY546" s="18" t="s">
        <v>236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81</v>
      </c>
      <c r="BK546" s="146">
        <f>ROUND(I546*H546,2)</f>
        <v>0</v>
      </c>
      <c r="BL546" s="18" t="s">
        <v>258</v>
      </c>
      <c r="BM546" s="145" t="s">
        <v>2402</v>
      </c>
    </row>
    <row r="547" spans="2:65" s="1" customFormat="1" ht="11.25">
      <c r="B547" s="33"/>
      <c r="D547" s="147" t="s">
        <v>246</v>
      </c>
      <c r="F547" s="148" t="s">
        <v>3120</v>
      </c>
      <c r="I547" s="149"/>
      <c r="L547" s="33"/>
      <c r="M547" s="150"/>
      <c r="T547" s="57"/>
      <c r="AT547" s="18" t="s">
        <v>246</v>
      </c>
      <c r="AU547" s="18" t="s">
        <v>83</v>
      </c>
    </row>
    <row r="548" spans="2:65" s="1" customFormat="1" ht="16.5" customHeight="1">
      <c r="B548" s="133"/>
      <c r="C548" s="134" t="s">
        <v>2403</v>
      </c>
      <c r="D548" s="134" t="s">
        <v>239</v>
      </c>
      <c r="E548" s="135" t="s">
        <v>3121</v>
      </c>
      <c r="F548" s="136" t="s">
        <v>3122</v>
      </c>
      <c r="G548" s="137" t="s">
        <v>539</v>
      </c>
      <c r="H548" s="138">
        <v>76.792000000000002</v>
      </c>
      <c r="I548" s="139"/>
      <c r="J548" s="140">
        <f>ROUND(I548*H548,2)</f>
        <v>0</v>
      </c>
      <c r="K548" s="136" t="s">
        <v>2868</v>
      </c>
      <c r="L548" s="33"/>
      <c r="M548" s="141" t="s">
        <v>1</v>
      </c>
      <c r="N548" s="142" t="s">
        <v>38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258</v>
      </c>
      <c r="AT548" s="145" t="s">
        <v>239</v>
      </c>
      <c r="AU548" s="145" t="s">
        <v>83</v>
      </c>
      <c r="AY548" s="18" t="s">
        <v>236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81</v>
      </c>
      <c r="BK548" s="146">
        <f>ROUND(I548*H548,2)</f>
        <v>0</v>
      </c>
      <c r="BL548" s="18" t="s">
        <v>258</v>
      </c>
      <c r="BM548" s="145" t="s">
        <v>2404</v>
      </c>
    </row>
    <row r="549" spans="2:65" s="1" customFormat="1" ht="11.25">
      <c r="B549" s="33"/>
      <c r="D549" s="147" t="s">
        <v>246</v>
      </c>
      <c r="F549" s="148" t="s">
        <v>3122</v>
      </c>
      <c r="I549" s="149"/>
      <c r="L549" s="33"/>
      <c r="M549" s="150"/>
      <c r="T549" s="57"/>
      <c r="AT549" s="18" t="s">
        <v>246</v>
      </c>
      <c r="AU549" s="18" t="s">
        <v>83</v>
      </c>
    </row>
    <row r="550" spans="2:65" s="1" customFormat="1" ht="37.9" customHeight="1">
      <c r="B550" s="133"/>
      <c r="C550" s="134" t="s">
        <v>2138</v>
      </c>
      <c r="D550" s="134" t="s">
        <v>239</v>
      </c>
      <c r="E550" s="135" t="s">
        <v>3188</v>
      </c>
      <c r="F550" s="136" t="s">
        <v>3189</v>
      </c>
      <c r="G550" s="137" t="s">
        <v>528</v>
      </c>
      <c r="H550" s="138">
        <v>84.7</v>
      </c>
      <c r="I550" s="139"/>
      <c r="J550" s="140">
        <f>ROUND(I550*H550,2)</f>
        <v>0</v>
      </c>
      <c r="K550" s="136" t="s">
        <v>2868</v>
      </c>
      <c r="L550" s="33"/>
      <c r="M550" s="141" t="s">
        <v>1</v>
      </c>
      <c r="N550" s="142" t="s">
        <v>38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258</v>
      </c>
      <c r="AT550" s="145" t="s">
        <v>239</v>
      </c>
      <c r="AU550" s="145" t="s">
        <v>83</v>
      </c>
      <c r="AY550" s="18" t="s">
        <v>236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81</v>
      </c>
      <c r="BK550" s="146">
        <f>ROUND(I550*H550,2)</f>
        <v>0</v>
      </c>
      <c r="BL550" s="18" t="s">
        <v>258</v>
      </c>
      <c r="BM550" s="145" t="s">
        <v>2407</v>
      </c>
    </row>
    <row r="551" spans="2:65" s="1" customFormat="1" ht="19.5">
      <c r="B551" s="33"/>
      <c r="D551" s="147" t="s">
        <v>246</v>
      </c>
      <c r="F551" s="148" t="s">
        <v>3189</v>
      </c>
      <c r="I551" s="149"/>
      <c r="L551" s="33"/>
      <c r="M551" s="150"/>
      <c r="T551" s="57"/>
      <c r="AT551" s="18" t="s">
        <v>246</v>
      </c>
      <c r="AU551" s="18" t="s">
        <v>83</v>
      </c>
    </row>
    <row r="552" spans="2:65" s="1" customFormat="1" ht="24.2" customHeight="1">
      <c r="B552" s="133"/>
      <c r="C552" s="134" t="s">
        <v>2409</v>
      </c>
      <c r="D552" s="134" t="s">
        <v>239</v>
      </c>
      <c r="E552" s="135" t="s">
        <v>3190</v>
      </c>
      <c r="F552" s="136" t="s">
        <v>3191</v>
      </c>
      <c r="G552" s="137" t="s">
        <v>528</v>
      </c>
      <c r="H552" s="138">
        <v>0.6</v>
      </c>
      <c r="I552" s="139"/>
      <c r="J552" s="140">
        <f>ROUND(I552*H552,2)</f>
        <v>0</v>
      </c>
      <c r="K552" s="136" t="s">
        <v>243</v>
      </c>
      <c r="L552" s="33"/>
      <c r="M552" s="141" t="s">
        <v>1</v>
      </c>
      <c r="N552" s="142" t="s">
        <v>38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258</v>
      </c>
      <c r="AT552" s="145" t="s">
        <v>239</v>
      </c>
      <c r="AU552" s="145" t="s">
        <v>83</v>
      </c>
      <c r="AY552" s="18" t="s">
        <v>236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8" t="s">
        <v>81</v>
      </c>
      <c r="BK552" s="146">
        <f>ROUND(I552*H552,2)</f>
        <v>0</v>
      </c>
      <c r="BL552" s="18" t="s">
        <v>258</v>
      </c>
      <c r="BM552" s="145" t="s">
        <v>2412</v>
      </c>
    </row>
    <row r="553" spans="2:65" s="1" customFormat="1" ht="19.5">
      <c r="B553" s="33"/>
      <c r="D553" s="147" t="s">
        <v>246</v>
      </c>
      <c r="F553" s="148" t="s">
        <v>3191</v>
      </c>
      <c r="I553" s="149"/>
      <c r="L553" s="33"/>
      <c r="M553" s="150"/>
      <c r="T553" s="57"/>
      <c r="AT553" s="18" t="s">
        <v>246</v>
      </c>
      <c r="AU553" s="18" t="s">
        <v>83</v>
      </c>
    </row>
    <row r="554" spans="2:65" s="12" customFormat="1" ht="11.25">
      <c r="B554" s="151"/>
      <c r="D554" s="147" t="s">
        <v>247</v>
      </c>
      <c r="E554" s="152" t="s">
        <v>1</v>
      </c>
      <c r="F554" s="153" t="s">
        <v>3192</v>
      </c>
      <c r="H554" s="154">
        <v>0.6</v>
      </c>
      <c r="I554" s="155"/>
      <c r="L554" s="151"/>
      <c r="M554" s="156"/>
      <c r="T554" s="157"/>
      <c r="AT554" s="152" t="s">
        <v>247</v>
      </c>
      <c r="AU554" s="152" t="s">
        <v>83</v>
      </c>
      <c r="AV554" s="12" t="s">
        <v>83</v>
      </c>
      <c r="AW554" s="12" t="s">
        <v>30</v>
      </c>
      <c r="AX554" s="12" t="s">
        <v>73</v>
      </c>
      <c r="AY554" s="152" t="s">
        <v>236</v>
      </c>
    </row>
    <row r="555" spans="2:65" s="15" customFormat="1" ht="11.25">
      <c r="B555" s="173"/>
      <c r="D555" s="147" t="s">
        <v>247</v>
      </c>
      <c r="E555" s="174" t="s">
        <v>1</v>
      </c>
      <c r="F555" s="175" t="s">
        <v>344</v>
      </c>
      <c r="H555" s="176">
        <v>0.6</v>
      </c>
      <c r="I555" s="177"/>
      <c r="L555" s="173"/>
      <c r="M555" s="178"/>
      <c r="T555" s="179"/>
      <c r="AT555" s="174" t="s">
        <v>247</v>
      </c>
      <c r="AU555" s="174" t="s">
        <v>83</v>
      </c>
      <c r="AV555" s="15" t="s">
        <v>258</v>
      </c>
      <c r="AW555" s="15" t="s">
        <v>30</v>
      </c>
      <c r="AX555" s="15" t="s">
        <v>81</v>
      </c>
      <c r="AY555" s="174" t="s">
        <v>236</v>
      </c>
    </row>
    <row r="556" spans="2:65" s="1" customFormat="1" ht="24.2" customHeight="1">
      <c r="B556" s="133"/>
      <c r="C556" s="180" t="s">
        <v>2206</v>
      </c>
      <c r="D556" s="180" t="s">
        <v>333</v>
      </c>
      <c r="E556" s="181" t="s">
        <v>3193</v>
      </c>
      <c r="F556" s="182" t="s">
        <v>3194</v>
      </c>
      <c r="G556" s="183" t="s">
        <v>340</v>
      </c>
      <c r="H556" s="184">
        <v>1.01</v>
      </c>
      <c r="I556" s="185"/>
      <c r="J556" s="186">
        <f>ROUND(I556*H556,2)</f>
        <v>0</v>
      </c>
      <c r="K556" s="182" t="s">
        <v>243</v>
      </c>
      <c r="L556" s="187"/>
      <c r="M556" s="188" t="s">
        <v>1</v>
      </c>
      <c r="N556" s="189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273</v>
      </c>
      <c r="AT556" s="145" t="s">
        <v>333</v>
      </c>
      <c r="AU556" s="145" t="s">
        <v>83</v>
      </c>
      <c r="AY556" s="18" t="s">
        <v>236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258</v>
      </c>
      <c r="BM556" s="145" t="s">
        <v>2416</v>
      </c>
    </row>
    <row r="557" spans="2:65" s="1" customFormat="1" ht="11.25">
      <c r="B557" s="33"/>
      <c r="D557" s="147" t="s">
        <v>246</v>
      </c>
      <c r="F557" s="148" t="s">
        <v>3194</v>
      </c>
      <c r="I557" s="149"/>
      <c r="L557" s="33"/>
      <c r="M557" s="150"/>
      <c r="T557" s="57"/>
      <c r="AT557" s="18" t="s">
        <v>246</v>
      </c>
      <c r="AU557" s="18" t="s">
        <v>83</v>
      </c>
    </row>
    <row r="558" spans="2:65" s="12" customFormat="1" ht="11.25">
      <c r="B558" s="151"/>
      <c r="D558" s="147" t="s">
        <v>247</v>
      </c>
      <c r="E558" s="152" t="s">
        <v>1</v>
      </c>
      <c r="F558" s="153" t="s">
        <v>3195</v>
      </c>
      <c r="H558" s="154">
        <v>1.01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 ht="11.25">
      <c r="B559" s="173"/>
      <c r="D559" s="147" t="s">
        <v>247</v>
      </c>
      <c r="E559" s="174" t="s">
        <v>1</v>
      </c>
      <c r="F559" s="175" t="s">
        <v>344</v>
      </c>
      <c r="H559" s="176">
        <v>1.01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1" customFormat="1" ht="22.9" customHeight="1">
      <c r="B560" s="121"/>
      <c r="D560" s="122" t="s">
        <v>72</v>
      </c>
      <c r="E560" s="131" t="s">
        <v>300</v>
      </c>
      <c r="F560" s="131" t="s">
        <v>3196</v>
      </c>
      <c r="I560" s="124"/>
      <c r="J560" s="132">
        <f>BK560</f>
        <v>0</v>
      </c>
      <c r="L560" s="121"/>
      <c r="M560" s="126"/>
      <c r="P560" s="127">
        <f>SUM(P561:P696)</f>
        <v>0</v>
      </c>
      <c r="R560" s="127">
        <f>SUM(R561:R696)</f>
        <v>0</v>
      </c>
      <c r="T560" s="128">
        <f>SUM(T561:T696)</f>
        <v>0</v>
      </c>
      <c r="AR560" s="122" t="s">
        <v>81</v>
      </c>
      <c r="AT560" s="129" t="s">
        <v>72</v>
      </c>
      <c r="AU560" s="129" t="s">
        <v>81</v>
      </c>
      <c r="AY560" s="122" t="s">
        <v>236</v>
      </c>
      <c r="BK560" s="130">
        <f>SUM(BK561:BK696)</f>
        <v>0</v>
      </c>
    </row>
    <row r="561" spans="2:65" s="1" customFormat="1" ht="24.2" customHeight="1">
      <c r="B561" s="133"/>
      <c r="C561" s="134" t="s">
        <v>2417</v>
      </c>
      <c r="D561" s="134" t="s">
        <v>239</v>
      </c>
      <c r="E561" s="135" t="s">
        <v>3197</v>
      </c>
      <c r="F561" s="136" t="s">
        <v>3198</v>
      </c>
      <c r="G561" s="137" t="s">
        <v>467</v>
      </c>
      <c r="H561" s="138">
        <v>9.6</v>
      </c>
      <c r="I561" s="139"/>
      <c r="J561" s="140">
        <f>ROUND(I561*H561,2)</f>
        <v>0</v>
      </c>
      <c r="K561" s="136" t="s">
        <v>243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258</v>
      </c>
      <c r="AT561" s="145" t="s">
        <v>239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258</v>
      </c>
      <c r="BM561" s="145" t="s">
        <v>2418</v>
      </c>
    </row>
    <row r="562" spans="2:65" s="1" customFormat="1" ht="19.5">
      <c r="B562" s="33"/>
      <c r="D562" s="147" t="s">
        <v>246</v>
      </c>
      <c r="F562" s="148" t="s">
        <v>3198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" customFormat="1" ht="21.75" customHeight="1">
      <c r="B563" s="133"/>
      <c r="C563" s="134" t="s">
        <v>2215</v>
      </c>
      <c r="D563" s="134" t="s">
        <v>239</v>
      </c>
      <c r="E563" s="135" t="s">
        <v>428</v>
      </c>
      <c r="F563" s="136" t="s">
        <v>429</v>
      </c>
      <c r="G563" s="137" t="s">
        <v>424</v>
      </c>
      <c r="H563" s="138">
        <v>2.7839999999999998</v>
      </c>
      <c r="I563" s="139"/>
      <c r="J563" s="140">
        <f>ROUND(I563*H563,2)</f>
        <v>0</v>
      </c>
      <c r="K563" s="136" t="s">
        <v>243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258</v>
      </c>
      <c r="AT563" s="145" t="s">
        <v>239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2421</v>
      </c>
    </row>
    <row r="564" spans="2:65" s="1" customFormat="1" ht="11.25">
      <c r="B564" s="33"/>
      <c r="D564" s="147" t="s">
        <v>246</v>
      </c>
      <c r="F564" s="148" t="s">
        <v>429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" customFormat="1" ht="24.2" customHeight="1">
      <c r="B565" s="133"/>
      <c r="C565" s="134" t="s">
        <v>2423</v>
      </c>
      <c r="D565" s="134" t="s">
        <v>239</v>
      </c>
      <c r="E565" s="135" t="s">
        <v>437</v>
      </c>
      <c r="F565" s="136" t="s">
        <v>438</v>
      </c>
      <c r="G565" s="137" t="s">
        <v>424</v>
      </c>
      <c r="H565" s="138">
        <v>25.056000000000001</v>
      </c>
      <c r="I565" s="139"/>
      <c r="J565" s="140">
        <f>ROUND(I565*H565,2)</f>
        <v>0</v>
      </c>
      <c r="K565" s="136" t="s">
        <v>243</v>
      </c>
      <c r="L565" s="33"/>
      <c r="M565" s="141" t="s">
        <v>1</v>
      </c>
      <c r="N565" s="142" t="s">
        <v>38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258</v>
      </c>
      <c r="AT565" s="145" t="s">
        <v>239</v>
      </c>
      <c r="AU565" s="145" t="s">
        <v>83</v>
      </c>
      <c r="AY565" s="18" t="s">
        <v>236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81</v>
      </c>
      <c r="BK565" s="146">
        <f>ROUND(I565*H565,2)</f>
        <v>0</v>
      </c>
      <c r="BL565" s="18" t="s">
        <v>258</v>
      </c>
      <c r="BM565" s="145" t="s">
        <v>2426</v>
      </c>
    </row>
    <row r="566" spans="2:65" s="1" customFormat="1" ht="11.25">
      <c r="B566" s="33"/>
      <c r="D566" s="147" t="s">
        <v>246</v>
      </c>
      <c r="F566" s="148" t="s">
        <v>438</v>
      </c>
      <c r="I566" s="149"/>
      <c r="L566" s="33"/>
      <c r="M566" s="150"/>
      <c r="T566" s="57"/>
      <c r="AT566" s="18" t="s">
        <v>246</v>
      </c>
      <c r="AU566" s="18" t="s">
        <v>83</v>
      </c>
    </row>
    <row r="567" spans="2:65" s="12" customFormat="1" ht="11.25">
      <c r="B567" s="151"/>
      <c r="D567" s="147" t="s">
        <v>247</v>
      </c>
      <c r="E567" s="152" t="s">
        <v>1</v>
      </c>
      <c r="F567" s="153" t="s">
        <v>3199</v>
      </c>
      <c r="H567" s="154">
        <v>25.056000000000001</v>
      </c>
      <c r="I567" s="155"/>
      <c r="L567" s="151"/>
      <c r="M567" s="156"/>
      <c r="T567" s="157"/>
      <c r="AT567" s="152" t="s">
        <v>247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236</v>
      </c>
    </row>
    <row r="568" spans="2:65" s="15" customFormat="1" ht="11.25">
      <c r="B568" s="173"/>
      <c r="D568" s="147" t="s">
        <v>247</v>
      </c>
      <c r="E568" s="174" t="s">
        <v>1</v>
      </c>
      <c r="F568" s="175" t="s">
        <v>344</v>
      </c>
      <c r="H568" s="176">
        <v>25.056000000000001</v>
      </c>
      <c r="I568" s="177"/>
      <c r="L568" s="173"/>
      <c r="M568" s="178"/>
      <c r="T568" s="179"/>
      <c r="AT568" s="174" t="s">
        <v>247</v>
      </c>
      <c r="AU568" s="174" t="s">
        <v>83</v>
      </c>
      <c r="AV568" s="15" t="s">
        <v>258</v>
      </c>
      <c r="AW568" s="15" t="s">
        <v>30</v>
      </c>
      <c r="AX568" s="15" t="s">
        <v>81</v>
      </c>
      <c r="AY568" s="174" t="s">
        <v>236</v>
      </c>
    </row>
    <row r="569" spans="2:65" s="1" customFormat="1" ht="24.2" customHeight="1">
      <c r="B569" s="133"/>
      <c r="C569" s="134" t="s">
        <v>2224</v>
      </c>
      <c r="D569" s="134" t="s">
        <v>239</v>
      </c>
      <c r="E569" s="135" t="s">
        <v>2872</v>
      </c>
      <c r="F569" s="136" t="s">
        <v>2873</v>
      </c>
      <c r="G569" s="137" t="s">
        <v>424</v>
      </c>
      <c r="H569" s="138">
        <v>2.7839999999999998</v>
      </c>
      <c r="I569" s="139"/>
      <c r="J569" s="140">
        <f>ROUND(I569*H569,2)</f>
        <v>0</v>
      </c>
      <c r="K569" s="136" t="s">
        <v>2868</v>
      </c>
      <c r="L569" s="33"/>
      <c r="M569" s="141" t="s">
        <v>1</v>
      </c>
      <c r="N569" s="142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258</v>
      </c>
      <c r="AT569" s="145" t="s">
        <v>239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258</v>
      </c>
      <c r="BM569" s="145" t="s">
        <v>2430</v>
      </c>
    </row>
    <row r="570" spans="2:65" s="1" customFormat="1" ht="11.25">
      <c r="B570" s="33"/>
      <c r="D570" s="147" t="s">
        <v>246</v>
      </c>
      <c r="F570" s="148" t="s">
        <v>2873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" customFormat="1" ht="24.2" customHeight="1">
      <c r="B571" s="133"/>
      <c r="C571" s="134" t="s">
        <v>2432</v>
      </c>
      <c r="D571" s="134" t="s">
        <v>239</v>
      </c>
      <c r="E571" s="135" t="s">
        <v>3200</v>
      </c>
      <c r="F571" s="136" t="s">
        <v>3201</v>
      </c>
      <c r="G571" s="137" t="s">
        <v>467</v>
      </c>
      <c r="H571" s="138">
        <v>9.6</v>
      </c>
      <c r="I571" s="139"/>
      <c r="J571" s="140">
        <f>ROUND(I571*H571,2)</f>
        <v>0</v>
      </c>
      <c r="K571" s="136" t="s">
        <v>243</v>
      </c>
      <c r="L571" s="33"/>
      <c r="M571" s="141" t="s">
        <v>1</v>
      </c>
      <c r="N571" s="142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258</v>
      </c>
      <c r="AT571" s="145" t="s">
        <v>239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2435</v>
      </c>
    </row>
    <row r="572" spans="2:65" s="1" customFormat="1" ht="19.5">
      <c r="B572" s="33"/>
      <c r="D572" s="147" t="s">
        <v>246</v>
      </c>
      <c r="F572" s="148" t="s">
        <v>3201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4" customFormat="1" ht="11.25">
      <c r="B573" s="167"/>
      <c r="D573" s="147" t="s">
        <v>247</v>
      </c>
      <c r="E573" s="168" t="s">
        <v>1</v>
      </c>
      <c r="F573" s="169" t="s">
        <v>3202</v>
      </c>
      <c r="H573" s="168" t="s">
        <v>1</v>
      </c>
      <c r="I573" s="170"/>
      <c r="L573" s="167"/>
      <c r="M573" s="171"/>
      <c r="T573" s="172"/>
      <c r="AT573" s="168" t="s">
        <v>247</v>
      </c>
      <c r="AU573" s="168" t="s">
        <v>83</v>
      </c>
      <c r="AV573" s="14" t="s">
        <v>81</v>
      </c>
      <c r="AW573" s="14" t="s">
        <v>30</v>
      </c>
      <c r="AX573" s="14" t="s">
        <v>73</v>
      </c>
      <c r="AY573" s="168" t="s">
        <v>236</v>
      </c>
    </row>
    <row r="574" spans="2:65" s="12" customFormat="1" ht="11.25">
      <c r="B574" s="151"/>
      <c r="D574" s="147" t="s">
        <v>247</v>
      </c>
      <c r="E574" s="152" t="s">
        <v>1</v>
      </c>
      <c r="F574" s="153" t="s">
        <v>3203</v>
      </c>
      <c r="H574" s="154">
        <v>4.8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2" customFormat="1" ht="11.25">
      <c r="B575" s="151"/>
      <c r="D575" s="147" t="s">
        <v>247</v>
      </c>
      <c r="E575" s="152" t="s">
        <v>1</v>
      </c>
      <c r="F575" s="153" t="s">
        <v>3204</v>
      </c>
      <c r="H575" s="154">
        <v>4.8</v>
      </c>
      <c r="I575" s="155"/>
      <c r="L575" s="151"/>
      <c r="M575" s="156"/>
      <c r="T575" s="157"/>
      <c r="AT575" s="152" t="s">
        <v>247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236</v>
      </c>
    </row>
    <row r="576" spans="2:65" s="15" customFormat="1" ht="11.25">
      <c r="B576" s="173"/>
      <c r="D576" s="147" t="s">
        <v>247</v>
      </c>
      <c r="E576" s="174" t="s">
        <v>1</v>
      </c>
      <c r="F576" s="175" t="s">
        <v>344</v>
      </c>
      <c r="H576" s="176">
        <v>9.6</v>
      </c>
      <c r="I576" s="177"/>
      <c r="L576" s="173"/>
      <c r="M576" s="178"/>
      <c r="T576" s="179"/>
      <c r="AT576" s="174" t="s">
        <v>247</v>
      </c>
      <c r="AU576" s="174" t="s">
        <v>83</v>
      </c>
      <c r="AV576" s="15" t="s">
        <v>258</v>
      </c>
      <c r="AW576" s="15" t="s">
        <v>30</v>
      </c>
      <c r="AX576" s="15" t="s">
        <v>81</v>
      </c>
      <c r="AY576" s="174" t="s">
        <v>236</v>
      </c>
    </row>
    <row r="577" spans="2:65" s="1" customFormat="1" ht="24.2" customHeight="1">
      <c r="B577" s="133"/>
      <c r="C577" s="134" t="s">
        <v>2229</v>
      </c>
      <c r="D577" s="134" t="s">
        <v>239</v>
      </c>
      <c r="E577" s="135" t="s">
        <v>3205</v>
      </c>
      <c r="F577" s="136" t="s">
        <v>3206</v>
      </c>
      <c r="G577" s="137" t="s">
        <v>467</v>
      </c>
      <c r="H577" s="138">
        <v>9.6</v>
      </c>
      <c r="I577" s="139"/>
      <c r="J577" s="140">
        <f>ROUND(I577*H577,2)</f>
        <v>0</v>
      </c>
      <c r="K577" s="136" t="s">
        <v>2868</v>
      </c>
      <c r="L577" s="33"/>
      <c r="M577" s="141" t="s">
        <v>1</v>
      </c>
      <c r="N577" s="142" t="s">
        <v>38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258</v>
      </c>
      <c r="AT577" s="145" t="s">
        <v>239</v>
      </c>
      <c r="AU577" s="145" t="s">
        <v>83</v>
      </c>
      <c r="AY577" s="18" t="s">
        <v>236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8" t="s">
        <v>81</v>
      </c>
      <c r="BK577" s="146">
        <f>ROUND(I577*H577,2)</f>
        <v>0</v>
      </c>
      <c r="BL577" s="18" t="s">
        <v>258</v>
      </c>
      <c r="BM577" s="145" t="s">
        <v>2440</v>
      </c>
    </row>
    <row r="578" spans="2:65" s="1" customFormat="1" ht="19.5">
      <c r="B578" s="33"/>
      <c r="D578" s="147" t="s">
        <v>246</v>
      </c>
      <c r="F578" s="148" t="s">
        <v>3206</v>
      </c>
      <c r="I578" s="149"/>
      <c r="L578" s="33"/>
      <c r="M578" s="150"/>
      <c r="T578" s="57"/>
      <c r="AT578" s="18" t="s">
        <v>246</v>
      </c>
      <c r="AU578" s="18" t="s">
        <v>83</v>
      </c>
    </row>
    <row r="579" spans="2:65" s="1" customFormat="1" ht="24.2" customHeight="1">
      <c r="B579" s="133"/>
      <c r="C579" s="134" t="s">
        <v>2442</v>
      </c>
      <c r="D579" s="134" t="s">
        <v>239</v>
      </c>
      <c r="E579" s="135" t="s">
        <v>3207</v>
      </c>
      <c r="F579" s="136" t="s">
        <v>3208</v>
      </c>
      <c r="G579" s="137" t="s">
        <v>528</v>
      </c>
      <c r="H579" s="138">
        <v>16.96</v>
      </c>
      <c r="I579" s="139"/>
      <c r="J579" s="140">
        <f>ROUND(I579*H579,2)</f>
        <v>0</v>
      </c>
      <c r="K579" s="136" t="s">
        <v>243</v>
      </c>
      <c r="L579" s="33"/>
      <c r="M579" s="141" t="s">
        <v>1</v>
      </c>
      <c r="N579" s="142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258</v>
      </c>
      <c r="AT579" s="145" t="s">
        <v>239</v>
      </c>
      <c r="AU579" s="145" t="s">
        <v>83</v>
      </c>
      <c r="AY579" s="18" t="s">
        <v>236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258</v>
      </c>
      <c r="BM579" s="145" t="s">
        <v>2445</v>
      </c>
    </row>
    <row r="580" spans="2:65" s="1" customFormat="1" ht="11.25">
      <c r="B580" s="33"/>
      <c r="D580" s="147" t="s">
        <v>246</v>
      </c>
      <c r="F580" s="148" t="s">
        <v>3208</v>
      </c>
      <c r="I580" s="149"/>
      <c r="L580" s="33"/>
      <c r="M580" s="150"/>
      <c r="T580" s="57"/>
      <c r="AT580" s="18" t="s">
        <v>246</v>
      </c>
      <c r="AU580" s="18" t="s">
        <v>83</v>
      </c>
    </row>
    <row r="581" spans="2:65" s="14" customFormat="1" ht="11.25">
      <c r="B581" s="167"/>
      <c r="D581" s="147" t="s">
        <v>247</v>
      </c>
      <c r="E581" s="168" t="s">
        <v>1</v>
      </c>
      <c r="F581" s="169" t="s">
        <v>3202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2" customFormat="1" ht="11.25">
      <c r="B582" s="151"/>
      <c r="D582" s="147" t="s">
        <v>247</v>
      </c>
      <c r="E582" s="152" t="s">
        <v>1</v>
      </c>
      <c r="F582" s="153" t="s">
        <v>3209</v>
      </c>
      <c r="H582" s="154">
        <v>8.48</v>
      </c>
      <c r="I582" s="155"/>
      <c r="L582" s="151"/>
      <c r="M582" s="156"/>
      <c r="T582" s="157"/>
      <c r="AT582" s="152" t="s">
        <v>247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236</v>
      </c>
    </row>
    <row r="583" spans="2:65" s="12" customFormat="1" ht="11.25">
      <c r="B583" s="151"/>
      <c r="D583" s="147" t="s">
        <v>247</v>
      </c>
      <c r="E583" s="152" t="s">
        <v>1</v>
      </c>
      <c r="F583" s="153" t="s">
        <v>3210</v>
      </c>
      <c r="H583" s="154">
        <v>8.48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5" customFormat="1" ht="11.25">
      <c r="B584" s="173"/>
      <c r="D584" s="147" t="s">
        <v>247</v>
      </c>
      <c r="E584" s="174" t="s">
        <v>1</v>
      </c>
      <c r="F584" s="175" t="s">
        <v>344</v>
      </c>
      <c r="H584" s="176">
        <v>16.96</v>
      </c>
      <c r="I584" s="177"/>
      <c r="L584" s="173"/>
      <c r="M584" s="178"/>
      <c r="T584" s="179"/>
      <c r="AT584" s="174" t="s">
        <v>247</v>
      </c>
      <c r="AU584" s="174" t="s">
        <v>83</v>
      </c>
      <c r="AV584" s="15" t="s">
        <v>258</v>
      </c>
      <c r="AW584" s="15" t="s">
        <v>30</v>
      </c>
      <c r="AX584" s="15" t="s">
        <v>81</v>
      </c>
      <c r="AY584" s="174" t="s">
        <v>236</v>
      </c>
    </row>
    <row r="585" spans="2:65" s="1" customFormat="1" ht="24.2" customHeight="1">
      <c r="B585" s="133"/>
      <c r="C585" s="134" t="s">
        <v>2095</v>
      </c>
      <c r="D585" s="134" t="s">
        <v>239</v>
      </c>
      <c r="E585" s="135" t="s">
        <v>2911</v>
      </c>
      <c r="F585" s="136" t="s">
        <v>2912</v>
      </c>
      <c r="G585" s="137" t="s">
        <v>528</v>
      </c>
      <c r="H585" s="138">
        <v>16.96</v>
      </c>
      <c r="I585" s="139"/>
      <c r="J585" s="140">
        <f>ROUND(I585*H585,2)</f>
        <v>0</v>
      </c>
      <c r="K585" s="136" t="s">
        <v>243</v>
      </c>
      <c r="L585" s="33"/>
      <c r="M585" s="141" t="s">
        <v>1</v>
      </c>
      <c r="N585" s="142" t="s">
        <v>38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258</v>
      </c>
      <c r="AT585" s="145" t="s">
        <v>239</v>
      </c>
      <c r="AU585" s="145" t="s">
        <v>83</v>
      </c>
      <c r="AY585" s="18" t="s">
        <v>236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81</v>
      </c>
      <c r="BK585" s="146">
        <f>ROUND(I585*H585,2)</f>
        <v>0</v>
      </c>
      <c r="BL585" s="18" t="s">
        <v>258</v>
      </c>
      <c r="BM585" s="145" t="s">
        <v>2449</v>
      </c>
    </row>
    <row r="586" spans="2:65" s="1" customFormat="1" ht="11.25">
      <c r="B586" s="33"/>
      <c r="D586" s="147" t="s">
        <v>246</v>
      </c>
      <c r="F586" s="148" t="s">
        <v>2912</v>
      </c>
      <c r="I586" s="149"/>
      <c r="L586" s="33"/>
      <c r="M586" s="150"/>
      <c r="T586" s="57"/>
      <c r="AT586" s="18" t="s">
        <v>246</v>
      </c>
      <c r="AU586" s="18" t="s">
        <v>83</v>
      </c>
    </row>
    <row r="587" spans="2:65" s="1" customFormat="1" ht="21.75" customHeight="1">
      <c r="B587" s="133"/>
      <c r="C587" s="134" t="s">
        <v>2451</v>
      </c>
      <c r="D587" s="134" t="s">
        <v>239</v>
      </c>
      <c r="E587" s="135" t="s">
        <v>428</v>
      </c>
      <c r="F587" s="136" t="s">
        <v>429</v>
      </c>
      <c r="G587" s="137" t="s">
        <v>424</v>
      </c>
      <c r="H587" s="138">
        <v>10.138</v>
      </c>
      <c r="I587" s="139"/>
      <c r="J587" s="140">
        <f>ROUND(I587*H587,2)</f>
        <v>0</v>
      </c>
      <c r="K587" s="136" t="s">
        <v>243</v>
      </c>
      <c r="L587" s="33"/>
      <c r="M587" s="141" t="s">
        <v>1</v>
      </c>
      <c r="N587" s="142" t="s">
        <v>38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258</v>
      </c>
      <c r="AT587" s="145" t="s">
        <v>239</v>
      </c>
      <c r="AU587" s="145" t="s">
        <v>83</v>
      </c>
      <c r="AY587" s="18" t="s">
        <v>236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81</v>
      </c>
      <c r="BK587" s="146">
        <f>ROUND(I587*H587,2)</f>
        <v>0</v>
      </c>
      <c r="BL587" s="18" t="s">
        <v>258</v>
      </c>
      <c r="BM587" s="145" t="s">
        <v>2454</v>
      </c>
    </row>
    <row r="588" spans="2:65" s="1" customFormat="1" ht="11.25">
      <c r="B588" s="33"/>
      <c r="D588" s="147" t="s">
        <v>246</v>
      </c>
      <c r="F588" s="148" t="s">
        <v>429</v>
      </c>
      <c r="I588" s="149"/>
      <c r="L588" s="33"/>
      <c r="M588" s="150"/>
      <c r="T588" s="57"/>
      <c r="AT588" s="18" t="s">
        <v>246</v>
      </c>
      <c r="AU588" s="18" t="s">
        <v>83</v>
      </c>
    </row>
    <row r="589" spans="2:65" s="1" customFormat="1" ht="24.2" customHeight="1">
      <c r="B589" s="133"/>
      <c r="C589" s="134" t="s">
        <v>2237</v>
      </c>
      <c r="D589" s="134" t="s">
        <v>239</v>
      </c>
      <c r="E589" s="135" t="s">
        <v>437</v>
      </c>
      <c r="F589" s="136" t="s">
        <v>438</v>
      </c>
      <c r="G589" s="137" t="s">
        <v>424</v>
      </c>
      <c r="H589" s="138">
        <v>91.242000000000004</v>
      </c>
      <c r="I589" s="139"/>
      <c r="J589" s="140">
        <f>ROUND(I589*H589,2)</f>
        <v>0</v>
      </c>
      <c r="K589" s="136" t="s">
        <v>243</v>
      </c>
      <c r="L589" s="33"/>
      <c r="M589" s="141" t="s">
        <v>1</v>
      </c>
      <c r="N589" s="142" t="s">
        <v>38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258</v>
      </c>
      <c r="AT589" s="145" t="s">
        <v>239</v>
      </c>
      <c r="AU589" s="145" t="s">
        <v>83</v>
      </c>
      <c r="AY589" s="18" t="s">
        <v>236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81</v>
      </c>
      <c r="BK589" s="146">
        <f>ROUND(I589*H589,2)</f>
        <v>0</v>
      </c>
      <c r="BL589" s="18" t="s">
        <v>258</v>
      </c>
      <c r="BM589" s="145" t="s">
        <v>2458</v>
      </c>
    </row>
    <row r="590" spans="2:65" s="1" customFormat="1" ht="11.25">
      <c r="B590" s="33"/>
      <c r="D590" s="147" t="s">
        <v>246</v>
      </c>
      <c r="F590" s="148" t="s">
        <v>438</v>
      </c>
      <c r="I590" s="149"/>
      <c r="L590" s="33"/>
      <c r="M590" s="150"/>
      <c r="T590" s="57"/>
      <c r="AT590" s="18" t="s">
        <v>246</v>
      </c>
      <c r="AU590" s="18" t="s">
        <v>83</v>
      </c>
    </row>
    <row r="591" spans="2:65" s="12" customFormat="1" ht="11.25">
      <c r="B591" s="151"/>
      <c r="D591" s="147" t="s">
        <v>247</v>
      </c>
      <c r="E591" s="152" t="s">
        <v>1</v>
      </c>
      <c r="F591" s="153" t="s">
        <v>3211</v>
      </c>
      <c r="H591" s="154">
        <v>91.242000000000004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65" s="15" customFormat="1" ht="11.25">
      <c r="B592" s="173"/>
      <c r="D592" s="147" t="s">
        <v>247</v>
      </c>
      <c r="E592" s="174" t="s">
        <v>1</v>
      </c>
      <c r="F592" s="175" t="s">
        <v>344</v>
      </c>
      <c r="H592" s="176">
        <v>91.242000000000004</v>
      </c>
      <c r="I592" s="177"/>
      <c r="L592" s="173"/>
      <c r="M592" s="178"/>
      <c r="T592" s="179"/>
      <c r="AT592" s="174" t="s">
        <v>247</v>
      </c>
      <c r="AU592" s="174" t="s">
        <v>83</v>
      </c>
      <c r="AV592" s="15" t="s">
        <v>258</v>
      </c>
      <c r="AW592" s="15" t="s">
        <v>30</v>
      </c>
      <c r="AX592" s="15" t="s">
        <v>81</v>
      </c>
      <c r="AY592" s="174" t="s">
        <v>236</v>
      </c>
    </row>
    <row r="593" spans="2:65" s="1" customFormat="1" ht="21.75" customHeight="1">
      <c r="B593" s="133"/>
      <c r="C593" s="134" t="s">
        <v>2460</v>
      </c>
      <c r="D593" s="134" t="s">
        <v>239</v>
      </c>
      <c r="E593" s="135" t="s">
        <v>2916</v>
      </c>
      <c r="F593" s="136" t="s">
        <v>2917</v>
      </c>
      <c r="G593" s="137" t="s">
        <v>424</v>
      </c>
      <c r="H593" s="138">
        <v>10.138</v>
      </c>
      <c r="I593" s="139"/>
      <c r="J593" s="140">
        <f>ROUND(I593*H593,2)</f>
        <v>0</v>
      </c>
      <c r="K593" s="136" t="s">
        <v>2868</v>
      </c>
      <c r="L593" s="33"/>
      <c r="M593" s="141" t="s">
        <v>1</v>
      </c>
      <c r="N593" s="142" t="s">
        <v>38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258</v>
      </c>
      <c r="AT593" s="145" t="s">
        <v>239</v>
      </c>
      <c r="AU593" s="145" t="s">
        <v>83</v>
      </c>
      <c r="AY593" s="18" t="s">
        <v>236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81</v>
      </c>
      <c r="BK593" s="146">
        <f>ROUND(I593*H593,2)</f>
        <v>0</v>
      </c>
      <c r="BL593" s="18" t="s">
        <v>258</v>
      </c>
      <c r="BM593" s="145" t="s">
        <v>2463</v>
      </c>
    </row>
    <row r="594" spans="2:65" s="1" customFormat="1" ht="11.25">
      <c r="B594" s="33"/>
      <c r="D594" s="147" t="s">
        <v>246</v>
      </c>
      <c r="F594" s="148" t="s">
        <v>2917</v>
      </c>
      <c r="I594" s="149"/>
      <c r="L594" s="33"/>
      <c r="M594" s="150"/>
      <c r="T594" s="57"/>
      <c r="AT594" s="18" t="s">
        <v>246</v>
      </c>
      <c r="AU594" s="18" t="s">
        <v>83</v>
      </c>
    </row>
    <row r="595" spans="2:65" s="1" customFormat="1" ht="24.2" customHeight="1">
      <c r="B595" s="133"/>
      <c r="C595" s="134" t="s">
        <v>2241</v>
      </c>
      <c r="D595" s="134" t="s">
        <v>239</v>
      </c>
      <c r="E595" s="135" t="s">
        <v>3212</v>
      </c>
      <c r="F595" s="136" t="s">
        <v>3213</v>
      </c>
      <c r="G595" s="137" t="s">
        <v>539</v>
      </c>
      <c r="H595" s="138">
        <v>84.346000000000004</v>
      </c>
      <c r="I595" s="139"/>
      <c r="J595" s="140">
        <f>ROUND(I595*H595,2)</f>
        <v>0</v>
      </c>
      <c r="K595" s="136" t="s">
        <v>243</v>
      </c>
      <c r="L595" s="33"/>
      <c r="M595" s="141" t="s">
        <v>1</v>
      </c>
      <c r="N595" s="142" t="s">
        <v>38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258</v>
      </c>
      <c r="AT595" s="145" t="s">
        <v>239</v>
      </c>
      <c r="AU595" s="145" t="s">
        <v>83</v>
      </c>
      <c r="AY595" s="18" t="s">
        <v>236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81</v>
      </c>
      <c r="BK595" s="146">
        <f>ROUND(I595*H595,2)</f>
        <v>0</v>
      </c>
      <c r="BL595" s="18" t="s">
        <v>258</v>
      </c>
      <c r="BM595" s="145" t="s">
        <v>2468</v>
      </c>
    </row>
    <row r="596" spans="2:65" s="1" customFormat="1" ht="19.5">
      <c r="B596" s="33"/>
      <c r="D596" s="147" t="s">
        <v>246</v>
      </c>
      <c r="F596" s="148" t="s">
        <v>3213</v>
      </c>
      <c r="I596" s="149"/>
      <c r="L596" s="33"/>
      <c r="M596" s="150"/>
      <c r="T596" s="57"/>
      <c r="AT596" s="18" t="s">
        <v>246</v>
      </c>
      <c r="AU596" s="18" t="s">
        <v>83</v>
      </c>
    </row>
    <row r="597" spans="2:65" s="1" customFormat="1" ht="24.2" customHeight="1">
      <c r="B597" s="133"/>
      <c r="C597" s="134" t="s">
        <v>2469</v>
      </c>
      <c r="D597" s="134" t="s">
        <v>239</v>
      </c>
      <c r="E597" s="135" t="s">
        <v>3214</v>
      </c>
      <c r="F597" s="136" t="s">
        <v>3215</v>
      </c>
      <c r="G597" s="137" t="s">
        <v>539</v>
      </c>
      <c r="H597" s="138">
        <v>58.128999999999998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258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258</v>
      </c>
      <c r="BM597" s="145" t="s">
        <v>2472</v>
      </c>
    </row>
    <row r="598" spans="2:65" s="1" customFormat="1" ht="19.5">
      <c r="B598" s="33"/>
      <c r="D598" s="147" t="s">
        <v>246</v>
      </c>
      <c r="F598" s="148" t="s">
        <v>3215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" customFormat="1" ht="24.2" customHeight="1">
      <c r="B599" s="133"/>
      <c r="C599" s="134" t="s">
        <v>2249</v>
      </c>
      <c r="D599" s="134" t="s">
        <v>239</v>
      </c>
      <c r="E599" s="135" t="s">
        <v>3216</v>
      </c>
      <c r="F599" s="136" t="s">
        <v>3217</v>
      </c>
      <c r="G599" s="137" t="s">
        <v>539</v>
      </c>
      <c r="H599" s="138">
        <v>16.920000000000002</v>
      </c>
      <c r="I599" s="139"/>
      <c r="J599" s="140">
        <f>ROUND(I599*H599,2)</f>
        <v>0</v>
      </c>
      <c r="K599" s="136" t="s">
        <v>2868</v>
      </c>
      <c r="L599" s="33"/>
      <c r="M599" s="141" t="s">
        <v>1</v>
      </c>
      <c r="N599" s="142" t="s">
        <v>38</v>
      </c>
      <c r="P599" s="143">
        <f>O599*H599</f>
        <v>0</v>
      </c>
      <c r="Q599" s="143">
        <v>0</v>
      </c>
      <c r="R599" s="143">
        <f>Q599*H599</f>
        <v>0</v>
      </c>
      <c r="S599" s="143">
        <v>0</v>
      </c>
      <c r="T599" s="144">
        <f>S599*H599</f>
        <v>0</v>
      </c>
      <c r="AR599" s="145" t="s">
        <v>258</v>
      </c>
      <c r="AT599" s="145" t="s">
        <v>239</v>
      </c>
      <c r="AU599" s="145" t="s">
        <v>83</v>
      </c>
      <c r="AY599" s="18" t="s">
        <v>236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81</v>
      </c>
      <c r="BK599" s="146">
        <f>ROUND(I599*H599,2)</f>
        <v>0</v>
      </c>
      <c r="BL599" s="18" t="s">
        <v>258</v>
      </c>
      <c r="BM599" s="145" t="s">
        <v>2476</v>
      </c>
    </row>
    <row r="600" spans="2:65" s="1" customFormat="1" ht="19.5">
      <c r="B600" s="33"/>
      <c r="D600" s="147" t="s">
        <v>246</v>
      </c>
      <c r="F600" s="148" t="s">
        <v>3217</v>
      </c>
      <c r="I600" s="149"/>
      <c r="L600" s="33"/>
      <c r="M600" s="150"/>
      <c r="T600" s="57"/>
      <c r="AT600" s="18" t="s">
        <v>246</v>
      </c>
      <c r="AU600" s="18" t="s">
        <v>83</v>
      </c>
    </row>
    <row r="601" spans="2:65" s="12" customFormat="1" ht="11.25">
      <c r="B601" s="151"/>
      <c r="D601" s="147" t="s">
        <v>247</v>
      </c>
      <c r="E601" s="152" t="s">
        <v>1</v>
      </c>
      <c r="F601" s="153" t="s">
        <v>3218</v>
      </c>
      <c r="H601" s="154">
        <v>6.1920000000000002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2" customFormat="1" ht="11.25">
      <c r="B602" s="151"/>
      <c r="D602" s="147" t="s">
        <v>247</v>
      </c>
      <c r="E602" s="152" t="s">
        <v>1</v>
      </c>
      <c r="F602" s="153" t="s">
        <v>3219</v>
      </c>
      <c r="H602" s="154">
        <v>10.728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5" customFormat="1" ht="11.25">
      <c r="B603" s="173"/>
      <c r="D603" s="147" t="s">
        <v>247</v>
      </c>
      <c r="E603" s="174" t="s">
        <v>1</v>
      </c>
      <c r="F603" s="175" t="s">
        <v>344</v>
      </c>
      <c r="H603" s="176">
        <v>16.920000000000002</v>
      </c>
      <c r="I603" s="177"/>
      <c r="L603" s="173"/>
      <c r="M603" s="178"/>
      <c r="T603" s="179"/>
      <c r="AT603" s="174" t="s">
        <v>247</v>
      </c>
      <c r="AU603" s="174" t="s">
        <v>83</v>
      </c>
      <c r="AV603" s="15" t="s">
        <v>258</v>
      </c>
      <c r="AW603" s="15" t="s">
        <v>30</v>
      </c>
      <c r="AX603" s="15" t="s">
        <v>81</v>
      </c>
      <c r="AY603" s="174" t="s">
        <v>236</v>
      </c>
    </row>
    <row r="604" spans="2:65" s="1" customFormat="1" ht="24.2" customHeight="1">
      <c r="B604" s="133"/>
      <c r="C604" s="134" t="s">
        <v>2478</v>
      </c>
      <c r="D604" s="134" t="s">
        <v>239</v>
      </c>
      <c r="E604" s="135" t="s">
        <v>3220</v>
      </c>
      <c r="F604" s="136" t="s">
        <v>3221</v>
      </c>
      <c r="G604" s="137" t="s">
        <v>539</v>
      </c>
      <c r="H604" s="138">
        <v>2.222</v>
      </c>
      <c r="I604" s="139"/>
      <c r="J604" s="140">
        <f>ROUND(I604*H604,2)</f>
        <v>0</v>
      </c>
      <c r="K604" s="136" t="s">
        <v>2868</v>
      </c>
      <c r="L604" s="33"/>
      <c r="M604" s="141" t="s">
        <v>1</v>
      </c>
      <c r="N604" s="142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258</v>
      </c>
      <c r="AT604" s="145" t="s">
        <v>239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2481</v>
      </c>
    </row>
    <row r="605" spans="2:65" s="1" customFormat="1" ht="11.25">
      <c r="B605" s="33"/>
      <c r="D605" s="147" t="s">
        <v>246</v>
      </c>
      <c r="F605" s="148" t="s">
        <v>3221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4" customFormat="1" ht="11.25">
      <c r="B606" s="167"/>
      <c r="D606" s="147" t="s">
        <v>247</v>
      </c>
      <c r="E606" s="168" t="s">
        <v>1</v>
      </c>
      <c r="F606" s="169" t="s">
        <v>3132</v>
      </c>
      <c r="H606" s="168" t="s">
        <v>1</v>
      </c>
      <c r="I606" s="170"/>
      <c r="L606" s="167"/>
      <c r="M606" s="171"/>
      <c r="T606" s="172"/>
      <c r="AT606" s="168" t="s">
        <v>247</v>
      </c>
      <c r="AU606" s="168" t="s">
        <v>83</v>
      </c>
      <c r="AV606" s="14" t="s">
        <v>81</v>
      </c>
      <c r="AW606" s="14" t="s">
        <v>30</v>
      </c>
      <c r="AX606" s="14" t="s">
        <v>73</v>
      </c>
      <c r="AY606" s="168" t="s">
        <v>236</v>
      </c>
    </row>
    <row r="607" spans="2:65" s="14" customFormat="1" ht="11.25">
      <c r="B607" s="167"/>
      <c r="D607" s="147" t="s">
        <v>247</v>
      </c>
      <c r="E607" s="168" t="s">
        <v>1</v>
      </c>
      <c r="F607" s="169" t="s">
        <v>3136</v>
      </c>
      <c r="H607" s="168" t="s">
        <v>1</v>
      </c>
      <c r="I607" s="170"/>
      <c r="L607" s="167"/>
      <c r="M607" s="171"/>
      <c r="T607" s="172"/>
      <c r="AT607" s="168" t="s">
        <v>247</v>
      </c>
      <c r="AU607" s="168" t="s">
        <v>83</v>
      </c>
      <c r="AV607" s="14" t="s">
        <v>81</v>
      </c>
      <c r="AW607" s="14" t="s">
        <v>30</v>
      </c>
      <c r="AX607" s="14" t="s">
        <v>73</v>
      </c>
      <c r="AY607" s="168" t="s">
        <v>236</v>
      </c>
    </row>
    <row r="608" spans="2:65" s="12" customFormat="1" ht="11.25">
      <c r="B608" s="151"/>
      <c r="D608" s="147" t="s">
        <v>247</v>
      </c>
      <c r="E608" s="152" t="s">
        <v>1</v>
      </c>
      <c r="F608" s="153" t="s">
        <v>3222</v>
      </c>
      <c r="H608" s="154">
        <v>0.42799999999999999</v>
      </c>
      <c r="I608" s="155"/>
      <c r="L608" s="151"/>
      <c r="M608" s="156"/>
      <c r="T608" s="157"/>
      <c r="AT608" s="152" t="s">
        <v>247</v>
      </c>
      <c r="AU608" s="152" t="s">
        <v>83</v>
      </c>
      <c r="AV608" s="12" t="s">
        <v>83</v>
      </c>
      <c r="AW608" s="12" t="s">
        <v>30</v>
      </c>
      <c r="AX608" s="12" t="s">
        <v>73</v>
      </c>
      <c r="AY608" s="152" t="s">
        <v>236</v>
      </c>
    </row>
    <row r="609" spans="2:65" s="12" customFormat="1" ht="11.25">
      <c r="B609" s="151"/>
      <c r="D609" s="147" t="s">
        <v>247</v>
      </c>
      <c r="E609" s="152" t="s">
        <v>1</v>
      </c>
      <c r="F609" s="153" t="s">
        <v>3138</v>
      </c>
      <c r="H609" s="154">
        <v>0.57799999999999996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2" customFormat="1" ht="11.25">
      <c r="B610" s="151"/>
      <c r="D610" s="147" t="s">
        <v>247</v>
      </c>
      <c r="E610" s="152" t="s">
        <v>1</v>
      </c>
      <c r="F610" s="153" t="s">
        <v>3139</v>
      </c>
      <c r="H610" s="154">
        <v>1.216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5" customFormat="1" ht="11.25">
      <c r="B611" s="173"/>
      <c r="D611" s="147" t="s">
        <v>247</v>
      </c>
      <c r="E611" s="174" t="s">
        <v>1</v>
      </c>
      <c r="F611" s="175" t="s">
        <v>344</v>
      </c>
      <c r="H611" s="176">
        <v>2.222</v>
      </c>
      <c r="I611" s="177"/>
      <c r="L611" s="173"/>
      <c r="M611" s="178"/>
      <c r="T611" s="179"/>
      <c r="AT611" s="174" t="s">
        <v>247</v>
      </c>
      <c r="AU611" s="174" t="s">
        <v>83</v>
      </c>
      <c r="AV611" s="15" t="s">
        <v>258</v>
      </c>
      <c r="AW611" s="15" t="s">
        <v>30</v>
      </c>
      <c r="AX611" s="15" t="s">
        <v>81</v>
      </c>
      <c r="AY611" s="174" t="s">
        <v>236</v>
      </c>
    </row>
    <row r="612" spans="2:65" s="1" customFormat="1" ht="24.2" customHeight="1">
      <c r="B612" s="133"/>
      <c r="C612" s="134" t="s">
        <v>2255</v>
      </c>
      <c r="D612" s="134" t="s">
        <v>239</v>
      </c>
      <c r="E612" s="135" t="s">
        <v>3144</v>
      </c>
      <c r="F612" s="136" t="s">
        <v>3145</v>
      </c>
      <c r="G612" s="137" t="s">
        <v>424</v>
      </c>
      <c r="H612" s="138">
        <v>5.33</v>
      </c>
      <c r="I612" s="139"/>
      <c r="J612" s="140">
        <f>ROUND(I612*H612,2)</f>
        <v>0</v>
      </c>
      <c r="K612" s="136" t="s">
        <v>243</v>
      </c>
      <c r="L612" s="33"/>
      <c r="M612" s="141" t="s">
        <v>1</v>
      </c>
      <c r="N612" s="142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258</v>
      </c>
      <c r="AT612" s="145" t="s">
        <v>239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2485</v>
      </c>
    </row>
    <row r="613" spans="2:65" s="1" customFormat="1" ht="19.5">
      <c r="B613" s="33"/>
      <c r="D613" s="147" t="s">
        <v>246</v>
      </c>
      <c r="F613" s="148" t="s">
        <v>3145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4" customFormat="1" ht="11.25">
      <c r="B614" s="167"/>
      <c r="D614" s="147" t="s">
        <v>247</v>
      </c>
      <c r="E614" s="168" t="s">
        <v>1</v>
      </c>
      <c r="F614" s="169" t="s">
        <v>3132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4" customFormat="1" ht="11.25">
      <c r="B615" s="167"/>
      <c r="D615" s="147" t="s">
        <v>247</v>
      </c>
      <c r="E615" s="168" t="s">
        <v>1</v>
      </c>
      <c r="F615" s="169" t="s">
        <v>3136</v>
      </c>
      <c r="H615" s="168" t="s">
        <v>1</v>
      </c>
      <c r="I615" s="170"/>
      <c r="L615" s="167"/>
      <c r="M615" s="171"/>
      <c r="T615" s="172"/>
      <c r="AT615" s="168" t="s">
        <v>247</v>
      </c>
      <c r="AU615" s="168" t="s">
        <v>83</v>
      </c>
      <c r="AV615" s="14" t="s">
        <v>81</v>
      </c>
      <c r="AW615" s="14" t="s">
        <v>30</v>
      </c>
      <c r="AX615" s="14" t="s">
        <v>73</v>
      </c>
      <c r="AY615" s="168" t="s">
        <v>236</v>
      </c>
    </row>
    <row r="616" spans="2:65" s="12" customFormat="1" ht="11.25">
      <c r="B616" s="151"/>
      <c r="D616" s="147" t="s">
        <v>247</v>
      </c>
      <c r="E616" s="152" t="s">
        <v>1</v>
      </c>
      <c r="F616" s="153" t="s">
        <v>3223</v>
      </c>
      <c r="H616" s="154">
        <v>1.026</v>
      </c>
      <c r="I616" s="155"/>
      <c r="L616" s="151"/>
      <c r="M616" s="156"/>
      <c r="T616" s="157"/>
      <c r="AT616" s="152" t="s">
        <v>247</v>
      </c>
      <c r="AU616" s="152" t="s">
        <v>83</v>
      </c>
      <c r="AV616" s="12" t="s">
        <v>83</v>
      </c>
      <c r="AW616" s="12" t="s">
        <v>30</v>
      </c>
      <c r="AX616" s="12" t="s">
        <v>73</v>
      </c>
      <c r="AY616" s="152" t="s">
        <v>236</v>
      </c>
    </row>
    <row r="617" spans="2:65" s="12" customFormat="1" ht="11.25">
      <c r="B617" s="151"/>
      <c r="D617" s="147" t="s">
        <v>247</v>
      </c>
      <c r="E617" s="152" t="s">
        <v>1</v>
      </c>
      <c r="F617" s="153" t="s">
        <v>3224</v>
      </c>
      <c r="H617" s="154">
        <v>1.3859999999999999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2" customFormat="1" ht="11.25">
      <c r="B618" s="151"/>
      <c r="D618" s="147" t="s">
        <v>247</v>
      </c>
      <c r="E618" s="152" t="s">
        <v>1</v>
      </c>
      <c r="F618" s="153" t="s">
        <v>3225</v>
      </c>
      <c r="H618" s="154">
        <v>2.9180000000000001</v>
      </c>
      <c r="I618" s="155"/>
      <c r="L618" s="151"/>
      <c r="M618" s="156"/>
      <c r="T618" s="157"/>
      <c r="AT618" s="152" t="s">
        <v>247</v>
      </c>
      <c r="AU618" s="152" t="s">
        <v>83</v>
      </c>
      <c r="AV618" s="12" t="s">
        <v>83</v>
      </c>
      <c r="AW618" s="12" t="s">
        <v>30</v>
      </c>
      <c r="AX618" s="12" t="s">
        <v>73</v>
      </c>
      <c r="AY618" s="152" t="s">
        <v>236</v>
      </c>
    </row>
    <row r="619" spans="2:65" s="15" customFormat="1" ht="11.25">
      <c r="B619" s="173"/>
      <c r="D619" s="147" t="s">
        <v>247</v>
      </c>
      <c r="E619" s="174" t="s">
        <v>1</v>
      </c>
      <c r="F619" s="175" t="s">
        <v>344</v>
      </c>
      <c r="H619" s="176">
        <v>5.33</v>
      </c>
      <c r="I619" s="177"/>
      <c r="L619" s="173"/>
      <c r="M619" s="178"/>
      <c r="T619" s="179"/>
      <c r="AT619" s="174" t="s">
        <v>247</v>
      </c>
      <c r="AU619" s="174" t="s">
        <v>83</v>
      </c>
      <c r="AV619" s="15" t="s">
        <v>258</v>
      </c>
      <c r="AW619" s="15" t="s">
        <v>30</v>
      </c>
      <c r="AX619" s="15" t="s">
        <v>81</v>
      </c>
      <c r="AY619" s="174" t="s">
        <v>236</v>
      </c>
    </row>
    <row r="620" spans="2:65" s="1" customFormat="1" ht="24.2" customHeight="1">
      <c r="B620" s="133"/>
      <c r="C620" s="134" t="s">
        <v>2489</v>
      </c>
      <c r="D620" s="134" t="s">
        <v>239</v>
      </c>
      <c r="E620" s="135" t="s">
        <v>3146</v>
      </c>
      <c r="F620" s="136" t="s">
        <v>3147</v>
      </c>
      <c r="G620" s="137" t="s">
        <v>424</v>
      </c>
      <c r="H620" s="138">
        <v>47.97</v>
      </c>
      <c r="I620" s="139"/>
      <c r="J620" s="140">
        <f>ROUND(I620*H620,2)</f>
        <v>0</v>
      </c>
      <c r="K620" s="136" t="s">
        <v>243</v>
      </c>
      <c r="L620" s="33"/>
      <c r="M620" s="141" t="s">
        <v>1</v>
      </c>
      <c r="N620" s="142" t="s">
        <v>38</v>
      </c>
      <c r="P620" s="143">
        <f>O620*H620</f>
        <v>0</v>
      </c>
      <c r="Q620" s="143">
        <v>0</v>
      </c>
      <c r="R620" s="143">
        <f>Q620*H620</f>
        <v>0</v>
      </c>
      <c r="S620" s="143">
        <v>0</v>
      </c>
      <c r="T620" s="144">
        <f>S620*H620</f>
        <v>0</v>
      </c>
      <c r="AR620" s="145" t="s">
        <v>258</v>
      </c>
      <c r="AT620" s="145" t="s">
        <v>239</v>
      </c>
      <c r="AU620" s="145" t="s">
        <v>83</v>
      </c>
      <c r="AY620" s="18" t="s">
        <v>236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81</v>
      </c>
      <c r="BK620" s="146">
        <f>ROUND(I620*H620,2)</f>
        <v>0</v>
      </c>
      <c r="BL620" s="18" t="s">
        <v>258</v>
      </c>
      <c r="BM620" s="145" t="s">
        <v>2492</v>
      </c>
    </row>
    <row r="621" spans="2:65" s="1" customFormat="1" ht="19.5">
      <c r="B621" s="33"/>
      <c r="D621" s="147" t="s">
        <v>246</v>
      </c>
      <c r="F621" s="148" t="s">
        <v>3147</v>
      </c>
      <c r="I621" s="149"/>
      <c r="L621" s="33"/>
      <c r="M621" s="150"/>
      <c r="T621" s="57"/>
      <c r="AT621" s="18" t="s">
        <v>246</v>
      </c>
      <c r="AU621" s="18" t="s">
        <v>83</v>
      </c>
    </row>
    <row r="622" spans="2:65" s="1" customFormat="1" ht="21.75" customHeight="1">
      <c r="B622" s="133"/>
      <c r="C622" s="134" t="s">
        <v>2260</v>
      </c>
      <c r="D622" s="134" t="s">
        <v>239</v>
      </c>
      <c r="E622" s="135" t="s">
        <v>3148</v>
      </c>
      <c r="F622" s="136" t="s">
        <v>3149</v>
      </c>
      <c r="G622" s="137" t="s">
        <v>424</v>
      </c>
      <c r="H622" s="138">
        <v>5.33</v>
      </c>
      <c r="I622" s="139"/>
      <c r="J622" s="140">
        <f>ROUND(I622*H622,2)</f>
        <v>0</v>
      </c>
      <c r="K622" s="136" t="s">
        <v>2868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258</v>
      </c>
      <c r="AT622" s="145" t="s">
        <v>239</v>
      </c>
      <c r="AU622" s="145" t="s">
        <v>83</v>
      </c>
      <c r="AY622" s="18" t="s">
        <v>236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258</v>
      </c>
      <c r="BM622" s="145" t="s">
        <v>2501</v>
      </c>
    </row>
    <row r="623" spans="2:65" s="1" customFormat="1" ht="11.25">
      <c r="B623" s="33"/>
      <c r="D623" s="147" t="s">
        <v>246</v>
      </c>
      <c r="F623" s="148" t="s">
        <v>3149</v>
      </c>
      <c r="I623" s="149"/>
      <c r="L623" s="33"/>
      <c r="M623" s="150"/>
      <c r="T623" s="57"/>
      <c r="AT623" s="18" t="s">
        <v>246</v>
      </c>
      <c r="AU623" s="18" t="s">
        <v>83</v>
      </c>
    </row>
    <row r="624" spans="2:65" s="1" customFormat="1" ht="33" customHeight="1">
      <c r="B624" s="133"/>
      <c r="C624" s="134" t="s">
        <v>2502</v>
      </c>
      <c r="D624" s="134" t="s">
        <v>239</v>
      </c>
      <c r="E624" s="135" t="s">
        <v>3226</v>
      </c>
      <c r="F624" s="136" t="s">
        <v>3227</v>
      </c>
      <c r="G624" s="137" t="s">
        <v>340</v>
      </c>
      <c r="H624" s="138">
        <v>4</v>
      </c>
      <c r="I624" s="139"/>
      <c r="J624" s="140">
        <f>ROUND(I624*H624,2)</f>
        <v>0</v>
      </c>
      <c r="K624" s="136" t="s">
        <v>2868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258</v>
      </c>
      <c r="AT624" s="145" t="s">
        <v>239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2505</v>
      </c>
    </row>
    <row r="625" spans="2:65" s="1" customFormat="1" ht="19.5">
      <c r="B625" s="33"/>
      <c r="D625" s="147" t="s">
        <v>246</v>
      </c>
      <c r="F625" s="148" t="s">
        <v>3227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 ht="11.25">
      <c r="B626" s="151"/>
      <c r="D626" s="147" t="s">
        <v>247</v>
      </c>
      <c r="E626" s="152" t="s">
        <v>1</v>
      </c>
      <c r="F626" s="153" t="s">
        <v>3228</v>
      </c>
      <c r="H626" s="154">
        <v>4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73</v>
      </c>
      <c r="AY626" s="152" t="s">
        <v>236</v>
      </c>
    </row>
    <row r="627" spans="2:65" s="15" customFormat="1" ht="11.25">
      <c r="B627" s="173"/>
      <c r="D627" s="147" t="s">
        <v>247</v>
      </c>
      <c r="E627" s="174" t="s">
        <v>1</v>
      </c>
      <c r="F627" s="175" t="s">
        <v>344</v>
      </c>
      <c r="H627" s="176">
        <v>4</v>
      </c>
      <c r="I627" s="177"/>
      <c r="L627" s="173"/>
      <c r="M627" s="178"/>
      <c r="T627" s="179"/>
      <c r="AT627" s="174" t="s">
        <v>247</v>
      </c>
      <c r="AU627" s="174" t="s">
        <v>83</v>
      </c>
      <c r="AV627" s="15" t="s">
        <v>258</v>
      </c>
      <c r="AW627" s="15" t="s">
        <v>30</v>
      </c>
      <c r="AX627" s="15" t="s">
        <v>81</v>
      </c>
      <c r="AY627" s="174" t="s">
        <v>236</v>
      </c>
    </row>
    <row r="628" spans="2:65" s="1" customFormat="1" ht="21.75" customHeight="1">
      <c r="B628" s="133"/>
      <c r="C628" s="134" t="s">
        <v>2268</v>
      </c>
      <c r="D628" s="134" t="s">
        <v>239</v>
      </c>
      <c r="E628" s="135" t="s">
        <v>3229</v>
      </c>
      <c r="F628" s="136" t="s">
        <v>3230</v>
      </c>
      <c r="G628" s="137" t="s">
        <v>467</v>
      </c>
      <c r="H628" s="138">
        <v>231.85900000000001</v>
      </c>
      <c r="I628" s="139"/>
      <c r="J628" s="140">
        <f>ROUND(I628*H628,2)</f>
        <v>0</v>
      </c>
      <c r="K628" s="136" t="s">
        <v>243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258</v>
      </c>
      <c r="AT628" s="145" t="s">
        <v>239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2512</v>
      </c>
    </row>
    <row r="629" spans="2:65" s="1" customFormat="1" ht="11.25">
      <c r="B629" s="33"/>
      <c r="D629" s="147" t="s">
        <v>246</v>
      </c>
      <c r="F629" s="148" t="s">
        <v>3230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4" customFormat="1" ht="11.25">
      <c r="B630" s="167"/>
      <c r="D630" s="147" t="s">
        <v>247</v>
      </c>
      <c r="E630" s="168" t="s">
        <v>1</v>
      </c>
      <c r="F630" s="169" t="s">
        <v>3231</v>
      </c>
      <c r="H630" s="168" t="s">
        <v>1</v>
      </c>
      <c r="I630" s="170"/>
      <c r="L630" s="167"/>
      <c r="M630" s="171"/>
      <c r="T630" s="172"/>
      <c r="AT630" s="168" t="s">
        <v>247</v>
      </c>
      <c r="AU630" s="168" t="s">
        <v>83</v>
      </c>
      <c r="AV630" s="14" t="s">
        <v>81</v>
      </c>
      <c r="AW630" s="14" t="s">
        <v>30</v>
      </c>
      <c r="AX630" s="14" t="s">
        <v>73</v>
      </c>
      <c r="AY630" s="168" t="s">
        <v>236</v>
      </c>
    </row>
    <row r="631" spans="2:65" s="14" customFormat="1" ht="22.5">
      <c r="B631" s="167"/>
      <c r="D631" s="147" t="s">
        <v>247</v>
      </c>
      <c r="E631" s="168" t="s">
        <v>1</v>
      </c>
      <c r="F631" s="169" t="s">
        <v>3232</v>
      </c>
      <c r="H631" s="168" t="s">
        <v>1</v>
      </c>
      <c r="I631" s="170"/>
      <c r="L631" s="167"/>
      <c r="M631" s="171"/>
      <c r="T631" s="172"/>
      <c r="AT631" s="168" t="s">
        <v>247</v>
      </c>
      <c r="AU631" s="168" t="s">
        <v>83</v>
      </c>
      <c r="AV631" s="14" t="s">
        <v>81</v>
      </c>
      <c r="AW631" s="14" t="s">
        <v>30</v>
      </c>
      <c r="AX631" s="14" t="s">
        <v>73</v>
      </c>
      <c r="AY631" s="168" t="s">
        <v>236</v>
      </c>
    </row>
    <row r="632" spans="2:65" s="12" customFormat="1" ht="11.25">
      <c r="B632" s="151"/>
      <c r="D632" s="147" t="s">
        <v>247</v>
      </c>
      <c r="E632" s="152" t="s">
        <v>1</v>
      </c>
      <c r="F632" s="153" t="s">
        <v>3233</v>
      </c>
      <c r="H632" s="154">
        <v>86.763999999999996</v>
      </c>
      <c r="I632" s="155"/>
      <c r="L632" s="151"/>
      <c r="M632" s="156"/>
      <c r="T632" s="157"/>
      <c r="AT632" s="152" t="s">
        <v>247</v>
      </c>
      <c r="AU632" s="152" t="s">
        <v>83</v>
      </c>
      <c r="AV632" s="12" t="s">
        <v>83</v>
      </c>
      <c r="AW632" s="12" t="s">
        <v>30</v>
      </c>
      <c r="AX632" s="12" t="s">
        <v>73</v>
      </c>
      <c r="AY632" s="152" t="s">
        <v>236</v>
      </c>
    </row>
    <row r="633" spans="2:65" s="12" customFormat="1" ht="11.25">
      <c r="B633" s="151"/>
      <c r="D633" s="147" t="s">
        <v>247</v>
      </c>
      <c r="E633" s="152" t="s">
        <v>1</v>
      </c>
      <c r="F633" s="153" t="s">
        <v>3234</v>
      </c>
      <c r="H633" s="154">
        <v>63.941000000000003</v>
      </c>
      <c r="I633" s="155"/>
      <c r="L633" s="151"/>
      <c r="M633" s="156"/>
      <c r="T633" s="157"/>
      <c r="AT633" s="152" t="s">
        <v>247</v>
      </c>
      <c r="AU633" s="152" t="s">
        <v>83</v>
      </c>
      <c r="AV633" s="12" t="s">
        <v>83</v>
      </c>
      <c r="AW633" s="12" t="s">
        <v>30</v>
      </c>
      <c r="AX633" s="12" t="s">
        <v>73</v>
      </c>
      <c r="AY633" s="152" t="s">
        <v>236</v>
      </c>
    </row>
    <row r="634" spans="2:65" s="12" customFormat="1" ht="11.25">
      <c r="B634" s="151"/>
      <c r="D634" s="147" t="s">
        <v>247</v>
      </c>
      <c r="E634" s="152" t="s">
        <v>1</v>
      </c>
      <c r="F634" s="153" t="s">
        <v>3235</v>
      </c>
      <c r="H634" s="154">
        <v>39.856000000000002</v>
      </c>
      <c r="I634" s="155"/>
      <c r="L634" s="151"/>
      <c r="M634" s="156"/>
      <c r="T634" s="157"/>
      <c r="AT634" s="152" t="s">
        <v>247</v>
      </c>
      <c r="AU634" s="152" t="s">
        <v>83</v>
      </c>
      <c r="AV634" s="12" t="s">
        <v>83</v>
      </c>
      <c r="AW634" s="12" t="s">
        <v>30</v>
      </c>
      <c r="AX634" s="12" t="s">
        <v>73</v>
      </c>
      <c r="AY634" s="152" t="s">
        <v>236</v>
      </c>
    </row>
    <row r="635" spans="2:65" s="12" customFormat="1" ht="11.25">
      <c r="B635" s="151"/>
      <c r="D635" s="147" t="s">
        <v>247</v>
      </c>
      <c r="E635" s="152" t="s">
        <v>1</v>
      </c>
      <c r="F635" s="153" t="s">
        <v>3236</v>
      </c>
      <c r="H635" s="154">
        <v>41.298000000000002</v>
      </c>
      <c r="I635" s="155"/>
      <c r="L635" s="151"/>
      <c r="M635" s="156"/>
      <c r="T635" s="157"/>
      <c r="AT635" s="152" t="s">
        <v>247</v>
      </c>
      <c r="AU635" s="152" t="s">
        <v>83</v>
      </c>
      <c r="AV635" s="12" t="s">
        <v>83</v>
      </c>
      <c r="AW635" s="12" t="s">
        <v>30</v>
      </c>
      <c r="AX635" s="12" t="s">
        <v>73</v>
      </c>
      <c r="AY635" s="152" t="s">
        <v>236</v>
      </c>
    </row>
    <row r="636" spans="2:65" s="15" customFormat="1" ht="11.25">
      <c r="B636" s="173"/>
      <c r="D636" s="147" t="s">
        <v>247</v>
      </c>
      <c r="E636" s="174" t="s">
        <v>1</v>
      </c>
      <c r="F636" s="175" t="s">
        <v>344</v>
      </c>
      <c r="H636" s="176">
        <v>231.85899999999998</v>
      </c>
      <c r="I636" s="177"/>
      <c r="L636" s="173"/>
      <c r="M636" s="178"/>
      <c r="T636" s="179"/>
      <c r="AT636" s="174" t="s">
        <v>247</v>
      </c>
      <c r="AU636" s="174" t="s">
        <v>83</v>
      </c>
      <c r="AV636" s="15" t="s">
        <v>258</v>
      </c>
      <c r="AW636" s="15" t="s">
        <v>30</v>
      </c>
      <c r="AX636" s="15" t="s">
        <v>81</v>
      </c>
      <c r="AY636" s="174" t="s">
        <v>236</v>
      </c>
    </row>
    <row r="637" spans="2:65" s="1" customFormat="1" ht="16.5" customHeight="1">
      <c r="B637" s="133"/>
      <c r="C637" s="134" t="s">
        <v>2514</v>
      </c>
      <c r="D637" s="134" t="s">
        <v>239</v>
      </c>
      <c r="E637" s="135" t="s">
        <v>3237</v>
      </c>
      <c r="F637" s="136" t="s">
        <v>3238</v>
      </c>
      <c r="G637" s="137" t="s">
        <v>467</v>
      </c>
      <c r="H637" s="138">
        <v>231.85900000000001</v>
      </c>
      <c r="I637" s="139"/>
      <c r="J637" s="140">
        <f>ROUND(I637*H637,2)</f>
        <v>0</v>
      </c>
      <c r="K637" s="136" t="s">
        <v>243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258</v>
      </c>
      <c r="AT637" s="145" t="s">
        <v>239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258</v>
      </c>
      <c r="BM637" s="145" t="s">
        <v>2517</v>
      </c>
    </row>
    <row r="638" spans="2:65" s="1" customFormat="1" ht="11.25">
      <c r="B638" s="33"/>
      <c r="D638" s="147" t="s">
        <v>246</v>
      </c>
      <c r="F638" s="148" t="s">
        <v>3238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" customFormat="1" ht="24.2" customHeight="1">
      <c r="B639" s="133"/>
      <c r="C639" s="134" t="s">
        <v>2273</v>
      </c>
      <c r="D639" s="134" t="s">
        <v>239</v>
      </c>
      <c r="E639" s="135" t="s">
        <v>3239</v>
      </c>
      <c r="F639" s="136" t="s">
        <v>3240</v>
      </c>
      <c r="G639" s="137" t="s">
        <v>1076</v>
      </c>
      <c r="H639" s="138">
        <v>11034</v>
      </c>
      <c r="I639" s="139"/>
      <c r="J639" s="140">
        <f>ROUND(I639*H639,2)</f>
        <v>0</v>
      </c>
      <c r="K639" s="136" t="s">
        <v>243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258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258</v>
      </c>
      <c r="BM639" s="145" t="s">
        <v>2521</v>
      </c>
    </row>
    <row r="640" spans="2:65" s="1" customFormat="1" ht="11.25">
      <c r="B640" s="33"/>
      <c r="D640" s="147" t="s">
        <v>246</v>
      </c>
      <c r="F640" s="148" t="s">
        <v>3240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51" s="14" customFormat="1" ht="11.25">
      <c r="B641" s="167"/>
      <c r="D641" s="147" t="s">
        <v>247</v>
      </c>
      <c r="E641" s="168" t="s">
        <v>1</v>
      </c>
      <c r="F641" s="169" t="s">
        <v>3241</v>
      </c>
      <c r="H641" s="168" t="s">
        <v>1</v>
      </c>
      <c r="I641" s="170"/>
      <c r="L641" s="167"/>
      <c r="M641" s="171"/>
      <c r="T641" s="172"/>
      <c r="AT641" s="168" t="s">
        <v>247</v>
      </c>
      <c r="AU641" s="168" t="s">
        <v>83</v>
      </c>
      <c r="AV641" s="14" t="s">
        <v>81</v>
      </c>
      <c r="AW641" s="14" t="s">
        <v>30</v>
      </c>
      <c r="AX641" s="14" t="s">
        <v>73</v>
      </c>
      <c r="AY641" s="168" t="s">
        <v>236</v>
      </c>
    </row>
    <row r="642" spans="2:51" s="12" customFormat="1" ht="11.25">
      <c r="B642" s="151"/>
      <c r="D642" s="147" t="s">
        <v>247</v>
      </c>
      <c r="E642" s="152" t="s">
        <v>1</v>
      </c>
      <c r="F642" s="153" t="s">
        <v>3242</v>
      </c>
      <c r="H642" s="154">
        <v>4519.8999999999996</v>
      </c>
      <c r="I642" s="155"/>
      <c r="L642" s="151"/>
      <c r="M642" s="156"/>
      <c r="T642" s="157"/>
      <c r="AT642" s="152" t="s">
        <v>247</v>
      </c>
      <c r="AU642" s="152" t="s">
        <v>83</v>
      </c>
      <c r="AV642" s="12" t="s">
        <v>83</v>
      </c>
      <c r="AW642" s="12" t="s">
        <v>30</v>
      </c>
      <c r="AX642" s="12" t="s">
        <v>73</v>
      </c>
      <c r="AY642" s="152" t="s">
        <v>236</v>
      </c>
    </row>
    <row r="643" spans="2:51" s="12" customFormat="1" ht="11.25">
      <c r="B643" s="151"/>
      <c r="D643" s="147" t="s">
        <v>247</v>
      </c>
      <c r="E643" s="152" t="s">
        <v>1</v>
      </c>
      <c r="F643" s="153" t="s">
        <v>3243</v>
      </c>
      <c r="H643" s="154">
        <v>3115.4</v>
      </c>
      <c r="I643" s="155"/>
      <c r="L643" s="151"/>
      <c r="M643" s="156"/>
      <c r="T643" s="157"/>
      <c r="AT643" s="152" t="s">
        <v>247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236</v>
      </c>
    </row>
    <row r="644" spans="2:51" s="16" customFormat="1" ht="11.25">
      <c r="B644" s="198"/>
      <c r="D644" s="147" t="s">
        <v>247</v>
      </c>
      <c r="E644" s="199" t="s">
        <v>1</v>
      </c>
      <c r="F644" s="200" t="s">
        <v>2893</v>
      </c>
      <c r="H644" s="201">
        <v>7635.2999999999993</v>
      </c>
      <c r="I644" s="202"/>
      <c r="L644" s="198"/>
      <c r="M644" s="203"/>
      <c r="T644" s="204"/>
      <c r="AT644" s="199" t="s">
        <v>247</v>
      </c>
      <c r="AU644" s="199" t="s">
        <v>83</v>
      </c>
      <c r="AV644" s="16" t="s">
        <v>253</v>
      </c>
      <c r="AW644" s="16" t="s">
        <v>30</v>
      </c>
      <c r="AX644" s="16" t="s">
        <v>73</v>
      </c>
      <c r="AY644" s="199" t="s">
        <v>236</v>
      </c>
    </row>
    <row r="645" spans="2:51" s="14" customFormat="1" ht="11.25">
      <c r="B645" s="167"/>
      <c r="D645" s="147" t="s">
        <v>247</v>
      </c>
      <c r="E645" s="168" t="s">
        <v>1</v>
      </c>
      <c r="F645" s="169" t="s">
        <v>3244</v>
      </c>
      <c r="H645" s="168" t="s">
        <v>1</v>
      </c>
      <c r="I645" s="170"/>
      <c r="L645" s="167"/>
      <c r="M645" s="171"/>
      <c r="T645" s="172"/>
      <c r="AT645" s="168" t="s">
        <v>247</v>
      </c>
      <c r="AU645" s="168" t="s">
        <v>83</v>
      </c>
      <c r="AV645" s="14" t="s">
        <v>81</v>
      </c>
      <c r="AW645" s="14" t="s">
        <v>30</v>
      </c>
      <c r="AX645" s="14" t="s">
        <v>73</v>
      </c>
      <c r="AY645" s="168" t="s">
        <v>236</v>
      </c>
    </row>
    <row r="646" spans="2:51" s="12" customFormat="1" ht="11.25">
      <c r="B646" s="151"/>
      <c r="D646" s="147" t="s">
        <v>247</v>
      </c>
      <c r="E646" s="152" t="s">
        <v>1</v>
      </c>
      <c r="F646" s="153" t="s">
        <v>3245</v>
      </c>
      <c r="H646" s="154">
        <v>873.7</v>
      </c>
      <c r="I646" s="155"/>
      <c r="L646" s="151"/>
      <c r="M646" s="156"/>
      <c r="T646" s="157"/>
      <c r="AT646" s="152" t="s">
        <v>247</v>
      </c>
      <c r="AU646" s="152" t="s">
        <v>83</v>
      </c>
      <c r="AV646" s="12" t="s">
        <v>83</v>
      </c>
      <c r="AW646" s="12" t="s">
        <v>30</v>
      </c>
      <c r="AX646" s="12" t="s">
        <v>73</v>
      </c>
      <c r="AY646" s="152" t="s">
        <v>236</v>
      </c>
    </row>
    <row r="647" spans="2:51" s="12" customFormat="1" ht="11.25">
      <c r="B647" s="151"/>
      <c r="D647" s="147" t="s">
        <v>247</v>
      </c>
      <c r="E647" s="152" t="s">
        <v>1</v>
      </c>
      <c r="F647" s="153" t="s">
        <v>3246</v>
      </c>
      <c r="H647" s="154">
        <v>873.8</v>
      </c>
      <c r="I647" s="155"/>
      <c r="L647" s="151"/>
      <c r="M647" s="156"/>
      <c r="T647" s="157"/>
      <c r="AT647" s="152" t="s">
        <v>247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236</v>
      </c>
    </row>
    <row r="648" spans="2:51" s="16" customFormat="1" ht="11.25">
      <c r="B648" s="198"/>
      <c r="D648" s="147" t="s">
        <v>247</v>
      </c>
      <c r="E648" s="199" t="s">
        <v>1</v>
      </c>
      <c r="F648" s="200" t="s">
        <v>2893</v>
      </c>
      <c r="H648" s="201">
        <v>1747.5</v>
      </c>
      <c r="I648" s="202"/>
      <c r="L648" s="198"/>
      <c r="M648" s="203"/>
      <c r="T648" s="204"/>
      <c r="AT648" s="199" t="s">
        <v>247</v>
      </c>
      <c r="AU648" s="199" t="s">
        <v>83</v>
      </c>
      <c r="AV648" s="16" t="s">
        <v>253</v>
      </c>
      <c r="AW648" s="16" t="s">
        <v>30</v>
      </c>
      <c r="AX648" s="16" t="s">
        <v>73</v>
      </c>
      <c r="AY648" s="199" t="s">
        <v>236</v>
      </c>
    </row>
    <row r="649" spans="2:51" s="14" customFormat="1" ht="11.25">
      <c r="B649" s="167"/>
      <c r="D649" s="147" t="s">
        <v>247</v>
      </c>
      <c r="E649" s="168" t="s">
        <v>1</v>
      </c>
      <c r="F649" s="169" t="s">
        <v>3247</v>
      </c>
      <c r="H649" s="168" t="s">
        <v>1</v>
      </c>
      <c r="I649" s="170"/>
      <c r="L649" s="167"/>
      <c r="M649" s="171"/>
      <c r="T649" s="172"/>
      <c r="AT649" s="168" t="s">
        <v>247</v>
      </c>
      <c r="AU649" s="168" t="s">
        <v>83</v>
      </c>
      <c r="AV649" s="14" t="s">
        <v>81</v>
      </c>
      <c r="AW649" s="14" t="s">
        <v>30</v>
      </c>
      <c r="AX649" s="14" t="s">
        <v>73</v>
      </c>
      <c r="AY649" s="168" t="s">
        <v>236</v>
      </c>
    </row>
    <row r="650" spans="2:51" s="12" customFormat="1" ht="11.25">
      <c r="B650" s="151"/>
      <c r="D650" s="147" t="s">
        <v>247</v>
      </c>
      <c r="E650" s="152" t="s">
        <v>1</v>
      </c>
      <c r="F650" s="153" t="s">
        <v>3248</v>
      </c>
      <c r="H650" s="154">
        <v>263.2</v>
      </c>
      <c r="I650" s="155"/>
      <c r="L650" s="151"/>
      <c r="M650" s="156"/>
      <c r="T650" s="157"/>
      <c r="AT650" s="152" t="s">
        <v>247</v>
      </c>
      <c r="AU650" s="152" t="s">
        <v>83</v>
      </c>
      <c r="AV650" s="12" t="s">
        <v>83</v>
      </c>
      <c r="AW650" s="12" t="s">
        <v>30</v>
      </c>
      <c r="AX650" s="12" t="s">
        <v>73</v>
      </c>
      <c r="AY650" s="152" t="s">
        <v>236</v>
      </c>
    </row>
    <row r="651" spans="2:51" s="12" customFormat="1" ht="11.25">
      <c r="B651" s="151"/>
      <c r="D651" s="147" t="s">
        <v>247</v>
      </c>
      <c r="E651" s="152" t="s">
        <v>1</v>
      </c>
      <c r="F651" s="153" t="s">
        <v>3249</v>
      </c>
      <c r="H651" s="154">
        <v>278.2</v>
      </c>
      <c r="I651" s="155"/>
      <c r="L651" s="151"/>
      <c r="M651" s="156"/>
      <c r="T651" s="157"/>
      <c r="AT651" s="152" t="s">
        <v>247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236</v>
      </c>
    </row>
    <row r="652" spans="2:51" s="16" customFormat="1" ht="11.25">
      <c r="B652" s="198"/>
      <c r="D652" s="147" t="s">
        <v>247</v>
      </c>
      <c r="E652" s="199" t="s">
        <v>1</v>
      </c>
      <c r="F652" s="200" t="s">
        <v>2893</v>
      </c>
      <c r="H652" s="201">
        <v>541.4</v>
      </c>
      <c r="I652" s="202"/>
      <c r="L652" s="198"/>
      <c r="M652" s="203"/>
      <c r="T652" s="204"/>
      <c r="AT652" s="199" t="s">
        <v>247</v>
      </c>
      <c r="AU652" s="199" t="s">
        <v>83</v>
      </c>
      <c r="AV652" s="16" t="s">
        <v>253</v>
      </c>
      <c r="AW652" s="16" t="s">
        <v>30</v>
      </c>
      <c r="AX652" s="16" t="s">
        <v>73</v>
      </c>
      <c r="AY652" s="199" t="s">
        <v>236</v>
      </c>
    </row>
    <row r="653" spans="2:51" s="14" customFormat="1" ht="11.25">
      <c r="B653" s="167"/>
      <c r="D653" s="147" t="s">
        <v>247</v>
      </c>
      <c r="E653" s="168" t="s">
        <v>1</v>
      </c>
      <c r="F653" s="169" t="s">
        <v>3250</v>
      </c>
      <c r="H653" s="168" t="s">
        <v>1</v>
      </c>
      <c r="I653" s="170"/>
      <c r="L653" s="167"/>
      <c r="M653" s="171"/>
      <c r="T653" s="172"/>
      <c r="AT653" s="168" t="s">
        <v>247</v>
      </c>
      <c r="AU653" s="168" t="s">
        <v>83</v>
      </c>
      <c r="AV653" s="14" t="s">
        <v>81</v>
      </c>
      <c r="AW653" s="14" t="s">
        <v>30</v>
      </c>
      <c r="AX653" s="14" t="s">
        <v>73</v>
      </c>
      <c r="AY653" s="168" t="s">
        <v>236</v>
      </c>
    </row>
    <row r="654" spans="2:51" s="12" customFormat="1" ht="11.25">
      <c r="B654" s="151"/>
      <c r="D654" s="147" t="s">
        <v>247</v>
      </c>
      <c r="E654" s="152" t="s">
        <v>1</v>
      </c>
      <c r="F654" s="153" t="s">
        <v>3251</v>
      </c>
      <c r="H654" s="154">
        <v>289.5</v>
      </c>
      <c r="I654" s="155"/>
      <c r="L654" s="151"/>
      <c r="M654" s="156"/>
      <c r="T654" s="157"/>
      <c r="AT654" s="152" t="s">
        <v>247</v>
      </c>
      <c r="AU654" s="152" t="s">
        <v>83</v>
      </c>
      <c r="AV654" s="12" t="s">
        <v>83</v>
      </c>
      <c r="AW654" s="12" t="s">
        <v>30</v>
      </c>
      <c r="AX654" s="12" t="s">
        <v>73</v>
      </c>
      <c r="AY654" s="152" t="s">
        <v>236</v>
      </c>
    </row>
    <row r="655" spans="2:51" s="12" customFormat="1" ht="11.25">
      <c r="B655" s="151"/>
      <c r="D655" s="147" t="s">
        <v>247</v>
      </c>
      <c r="E655" s="152" t="s">
        <v>1</v>
      </c>
      <c r="F655" s="153" t="s">
        <v>3252</v>
      </c>
      <c r="H655" s="154">
        <v>289.5</v>
      </c>
      <c r="I655" s="155"/>
      <c r="L655" s="151"/>
      <c r="M655" s="156"/>
      <c r="T655" s="157"/>
      <c r="AT655" s="152" t="s">
        <v>247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236</v>
      </c>
    </row>
    <row r="656" spans="2:51" s="12" customFormat="1" ht="11.25">
      <c r="B656" s="151"/>
      <c r="D656" s="147" t="s">
        <v>247</v>
      </c>
      <c r="E656" s="152" t="s">
        <v>1</v>
      </c>
      <c r="F656" s="153" t="s">
        <v>3253</v>
      </c>
      <c r="H656" s="154">
        <v>265.39999999999998</v>
      </c>
      <c r="I656" s="155"/>
      <c r="L656" s="151"/>
      <c r="M656" s="156"/>
      <c r="T656" s="157"/>
      <c r="AT656" s="152" t="s">
        <v>247</v>
      </c>
      <c r="AU656" s="152" t="s">
        <v>83</v>
      </c>
      <c r="AV656" s="12" t="s">
        <v>83</v>
      </c>
      <c r="AW656" s="12" t="s">
        <v>30</v>
      </c>
      <c r="AX656" s="12" t="s">
        <v>73</v>
      </c>
      <c r="AY656" s="152" t="s">
        <v>236</v>
      </c>
    </row>
    <row r="657" spans="2:65" s="12" customFormat="1" ht="11.25">
      <c r="B657" s="151"/>
      <c r="D657" s="147" t="s">
        <v>247</v>
      </c>
      <c r="E657" s="152" t="s">
        <v>1</v>
      </c>
      <c r="F657" s="153" t="s">
        <v>3254</v>
      </c>
      <c r="H657" s="154">
        <v>265.39999999999998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6" customFormat="1" ht="11.25">
      <c r="B658" s="198"/>
      <c r="D658" s="147" t="s">
        <v>247</v>
      </c>
      <c r="E658" s="199" t="s">
        <v>1</v>
      </c>
      <c r="F658" s="200" t="s">
        <v>2893</v>
      </c>
      <c r="H658" s="201">
        <v>1109.8</v>
      </c>
      <c r="I658" s="202"/>
      <c r="L658" s="198"/>
      <c r="M658" s="203"/>
      <c r="T658" s="204"/>
      <c r="AT658" s="199" t="s">
        <v>247</v>
      </c>
      <c r="AU658" s="199" t="s">
        <v>83</v>
      </c>
      <c r="AV658" s="16" t="s">
        <v>253</v>
      </c>
      <c r="AW658" s="16" t="s">
        <v>30</v>
      </c>
      <c r="AX658" s="16" t="s">
        <v>73</v>
      </c>
      <c r="AY658" s="199" t="s">
        <v>236</v>
      </c>
    </row>
    <row r="659" spans="2:65" s="15" customFormat="1" ht="11.25">
      <c r="B659" s="173"/>
      <c r="D659" s="147" t="s">
        <v>247</v>
      </c>
      <c r="E659" s="174" t="s">
        <v>1</v>
      </c>
      <c r="F659" s="175" t="s">
        <v>344</v>
      </c>
      <c r="H659" s="176">
        <v>11034</v>
      </c>
      <c r="I659" s="177"/>
      <c r="L659" s="173"/>
      <c r="M659" s="178"/>
      <c r="T659" s="179"/>
      <c r="AT659" s="174" t="s">
        <v>247</v>
      </c>
      <c r="AU659" s="174" t="s">
        <v>83</v>
      </c>
      <c r="AV659" s="15" t="s">
        <v>258</v>
      </c>
      <c r="AW659" s="15" t="s">
        <v>30</v>
      </c>
      <c r="AX659" s="15" t="s">
        <v>81</v>
      </c>
      <c r="AY659" s="174" t="s">
        <v>236</v>
      </c>
    </row>
    <row r="660" spans="2:65" s="1" customFormat="1" ht="24.2" customHeight="1">
      <c r="B660" s="133"/>
      <c r="C660" s="180" t="s">
        <v>2522</v>
      </c>
      <c r="D660" s="180" t="s">
        <v>333</v>
      </c>
      <c r="E660" s="181" t="s">
        <v>3255</v>
      </c>
      <c r="F660" s="182" t="s">
        <v>3256</v>
      </c>
      <c r="G660" s="183" t="s">
        <v>424</v>
      </c>
      <c r="H660" s="184">
        <v>7.8639999999999999</v>
      </c>
      <c r="I660" s="185"/>
      <c r="J660" s="186">
        <f>ROUND(I660*H660,2)</f>
        <v>0</v>
      </c>
      <c r="K660" s="182" t="s">
        <v>2868</v>
      </c>
      <c r="L660" s="187"/>
      <c r="M660" s="188" t="s">
        <v>1</v>
      </c>
      <c r="N660" s="189" t="s">
        <v>38</v>
      </c>
      <c r="P660" s="143">
        <f>O660*H660</f>
        <v>0</v>
      </c>
      <c r="Q660" s="143">
        <v>0</v>
      </c>
      <c r="R660" s="143">
        <f>Q660*H660</f>
        <v>0</v>
      </c>
      <c r="S660" s="143">
        <v>0</v>
      </c>
      <c r="T660" s="144">
        <f>S660*H660</f>
        <v>0</v>
      </c>
      <c r="AR660" s="145" t="s">
        <v>273</v>
      </c>
      <c r="AT660" s="145" t="s">
        <v>333</v>
      </c>
      <c r="AU660" s="145" t="s">
        <v>83</v>
      </c>
      <c r="AY660" s="18" t="s">
        <v>236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8" t="s">
        <v>81</v>
      </c>
      <c r="BK660" s="146">
        <f>ROUND(I660*H660,2)</f>
        <v>0</v>
      </c>
      <c r="BL660" s="18" t="s">
        <v>258</v>
      </c>
      <c r="BM660" s="145" t="s">
        <v>2525</v>
      </c>
    </row>
    <row r="661" spans="2:65" s="1" customFormat="1" ht="19.5">
      <c r="B661" s="33"/>
      <c r="D661" s="147" t="s">
        <v>246</v>
      </c>
      <c r="F661" s="148" t="s">
        <v>3256</v>
      </c>
      <c r="I661" s="149"/>
      <c r="L661" s="33"/>
      <c r="M661" s="150"/>
      <c r="T661" s="57"/>
      <c r="AT661" s="18" t="s">
        <v>246</v>
      </c>
      <c r="AU661" s="18" t="s">
        <v>83</v>
      </c>
    </row>
    <row r="662" spans="2:65" s="1" customFormat="1" ht="24.2" customHeight="1">
      <c r="B662" s="133"/>
      <c r="C662" s="180" t="s">
        <v>2277</v>
      </c>
      <c r="D662" s="180" t="s">
        <v>333</v>
      </c>
      <c r="E662" s="181" t="s">
        <v>3257</v>
      </c>
      <c r="F662" s="182" t="s">
        <v>3258</v>
      </c>
      <c r="G662" s="183" t="s">
        <v>424</v>
      </c>
      <c r="H662" s="184">
        <v>1.8</v>
      </c>
      <c r="I662" s="185"/>
      <c r="J662" s="186">
        <f>ROUND(I662*H662,2)</f>
        <v>0</v>
      </c>
      <c r="K662" s="182" t="s">
        <v>2868</v>
      </c>
      <c r="L662" s="187"/>
      <c r="M662" s="188" t="s">
        <v>1</v>
      </c>
      <c r="N662" s="189" t="s">
        <v>38</v>
      </c>
      <c r="P662" s="143">
        <f>O662*H662</f>
        <v>0</v>
      </c>
      <c r="Q662" s="143">
        <v>0</v>
      </c>
      <c r="R662" s="143">
        <f>Q662*H662</f>
        <v>0</v>
      </c>
      <c r="S662" s="143">
        <v>0</v>
      </c>
      <c r="T662" s="144">
        <f>S662*H662</f>
        <v>0</v>
      </c>
      <c r="AR662" s="145" t="s">
        <v>273</v>
      </c>
      <c r="AT662" s="145" t="s">
        <v>333</v>
      </c>
      <c r="AU662" s="145" t="s">
        <v>83</v>
      </c>
      <c r="AY662" s="18" t="s">
        <v>236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81</v>
      </c>
      <c r="BK662" s="146">
        <f>ROUND(I662*H662,2)</f>
        <v>0</v>
      </c>
      <c r="BL662" s="18" t="s">
        <v>258</v>
      </c>
      <c r="BM662" s="145" t="s">
        <v>2529</v>
      </c>
    </row>
    <row r="663" spans="2:65" s="1" customFormat="1" ht="19.5">
      <c r="B663" s="33"/>
      <c r="D663" s="147" t="s">
        <v>246</v>
      </c>
      <c r="F663" s="148" t="s">
        <v>3258</v>
      </c>
      <c r="I663" s="149"/>
      <c r="L663" s="33"/>
      <c r="M663" s="150"/>
      <c r="T663" s="57"/>
      <c r="AT663" s="18" t="s">
        <v>246</v>
      </c>
      <c r="AU663" s="18" t="s">
        <v>83</v>
      </c>
    </row>
    <row r="664" spans="2:65" s="1" customFormat="1" ht="24.2" customHeight="1">
      <c r="B664" s="133"/>
      <c r="C664" s="180" t="s">
        <v>2531</v>
      </c>
      <c r="D664" s="180" t="s">
        <v>333</v>
      </c>
      <c r="E664" s="181" t="s">
        <v>3259</v>
      </c>
      <c r="F664" s="182" t="s">
        <v>3260</v>
      </c>
      <c r="G664" s="183" t="s">
        <v>424</v>
      </c>
      <c r="H664" s="184">
        <v>0.55800000000000005</v>
      </c>
      <c r="I664" s="185"/>
      <c r="J664" s="186">
        <f>ROUND(I664*H664,2)</f>
        <v>0</v>
      </c>
      <c r="K664" s="182" t="s">
        <v>2868</v>
      </c>
      <c r="L664" s="187"/>
      <c r="M664" s="188" t="s">
        <v>1</v>
      </c>
      <c r="N664" s="189" t="s">
        <v>38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273</v>
      </c>
      <c r="AT664" s="145" t="s">
        <v>333</v>
      </c>
      <c r="AU664" s="145" t="s">
        <v>83</v>
      </c>
      <c r="AY664" s="18" t="s">
        <v>236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81</v>
      </c>
      <c r="BK664" s="146">
        <f>ROUND(I664*H664,2)</f>
        <v>0</v>
      </c>
      <c r="BL664" s="18" t="s">
        <v>258</v>
      </c>
      <c r="BM664" s="145" t="s">
        <v>2534</v>
      </c>
    </row>
    <row r="665" spans="2:65" s="1" customFormat="1" ht="19.5">
      <c r="B665" s="33"/>
      <c r="D665" s="147" t="s">
        <v>246</v>
      </c>
      <c r="F665" s="148" t="s">
        <v>3260</v>
      </c>
      <c r="I665" s="149"/>
      <c r="L665" s="33"/>
      <c r="M665" s="150"/>
      <c r="T665" s="57"/>
      <c r="AT665" s="18" t="s">
        <v>246</v>
      </c>
      <c r="AU665" s="18" t="s">
        <v>83</v>
      </c>
    </row>
    <row r="666" spans="2:65" s="1" customFormat="1" ht="24.2" customHeight="1">
      <c r="B666" s="133"/>
      <c r="C666" s="180" t="s">
        <v>2283</v>
      </c>
      <c r="D666" s="180" t="s">
        <v>333</v>
      </c>
      <c r="E666" s="181" t="s">
        <v>3261</v>
      </c>
      <c r="F666" s="182" t="s">
        <v>3262</v>
      </c>
      <c r="G666" s="183" t="s">
        <v>424</v>
      </c>
      <c r="H666" s="184">
        <v>1.143</v>
      </c>
      <c r="I666" s="185"/>
      <c r="J666" s="186">
        <f>ROUND(I666*H666,2)</f>
        <v>0</v>
      </c>
      <c r="K666" s="182" t="s">
        <v>2868</v>
      </c>
      <c r="L666" s="187"/>
      <c r="M666" s="188" t="s">
        <v>1</v>
      </c>
      <c r="N666" s="189" t="s">
        <v>38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273</v>
      </c>
      <c r="AT666" s="145" t="s">
        <v>333</v>
      </c>
      <c r="AU666" s="145" t="s">
        <v>83</v>
      </c>
      <c r="AY666" s="18" t="s">
        <v>236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81</v>
      </c>
      <c r="BK666" s="146">
        <f>ROUND(I666*H666,2)</f>
        <v>0</v>
      </c>
      <c r="BL666" s="18" t="s">
        <v>258</v>
      </c>
      <c r="BM666" s="145" t="s">
        <v>348</v>
      </c>
    </row>
    <row r="667" spans="2:65" s="1" customFormat="1" ht="19.5">
      <c r="B667" s="33"/>
      <c r="D667" s="147" t="s">
        <v>246</v>
      </c>
      <c r="F667" s="148" t="s">
        <v>3262</v>
      </c>
      <c r="I667" s="149"/>
      <c r="L667" s="33"/>
      <c r="M667" s="150"/>
      <c r="T667" s="57"/>
      <c r="AT667" s="18" t="s">
        <v>246</v>
      </c>
      <c r="AU667" s="18" t="s">
        <v>83</v>
      </c>
    </row>
    <row r="668" spans="2:65" s="1" customFormat="1" ht="24.2" customHeight="1">
      <c r="B668" s="133"/>
      <c r="C668" s="134" t="s">
        <v>2539</v>
      </c>
      <c r="D668" s="134" t="s">
        <v>239</v>
      </c>
      <c r="E668" s="135" t="s">
        <v>3263</v>
      </c>
      <c r="F668" s="136" t="s">
        <v>3264</v>
      </c>
      <c r="G668" s="137" t="s">
        <v>1076</v>
      </c>
      <c r="H668" s="138">
        <v>11034</v>
      </c>
      <c r="I668" s="139"/>
      <c r="J668" s="140">
        <f>ROUND(I668*H668,2)</f>
        <v>0</v>
      </c>
      <c r="K668" s="136" t="s">
        <v>243</v>
      </c>
      <c r="L668" s="33"/>
      <c r="M668" s="141" t="s">
        <v>1</v>
      </c>
      <c r="N668" s="142" t="s">
        <v>38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258</v>
      </c>
      <c r="AT668" s="145" t="s">
        <v>239</v>
      </c>
      <c r="AU668" s="145" t="s">
        <v>83</v>
      </c>
      <c r="AY668" s="18" t="s">
        <v>236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81</v>
      </c>
      <c r="BK668" s="146">
        <f>ROUND(I668*H668,2)</f>
        <v>0</v>
      </c>
      <c r="BL668" s="18" t="s">
        <v>258</v>
      </c>
      <c r="BM668" s="145" t="s">
        <v>2542</v>
      </c>
    </row>
    <row r="669" spans="2:65" s="1" customFormat="1" ht="11.25">
      <c r="B669" s="33"/>
      <c r="D669" s="147" t="s">
        <v>246</v>
      </c>
      <c r="F669" s="148" t="s">
        <v>3264</v>
      </c>
      <c r="I669" s="149"/>
      <c r="L669" s="33"/>
      <c r="M669" s="150"/>
      <c r="T669" s="57"/>
      <c r="AT669" s="18" t="s">
        <v>246</v>
      </c>
      <c r="AU669" s="18" t="s">
        <v>83</v>
      </c>
    </row>
    <row r="670" spans="2:65" s="1" customFormat="1" ht="24.2" customHeight="1">
      <c r="B670" s="133"/>
      <c r="C670" s="134" t="s">
        <v>2288</v>
      </c>
      <c r="D670" s="134" t="s">
        <v>239</v>
      </c>
      <c r="E670" s="135" t="s">
        <v>3265</v>
      </c>
      <c r="F670" s="136" t="s">
        <v>3266</v>
      </c>
      <c r="G670" s="137" t="s">
        <v>539</v>
      </c>
      <c r="H670" s="138">
        <v>17.399999999999999</v>
      </c>
      <c r="I670" s="139"/>
      <c r="J670" s="140">
        <f>ROUND(I670*H670,2)</f>
        <v>0</v>
      </c>
      <c r="K670" s="136" t="s">
        <v>2868</v>
      </c>
      <c r="L670" s="33"/>
      <c r="M670" s="141" t="s">
        <v>1</v>
      </c>
      <c r="N670" s="142" t="s">
        <v>38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258</v>
      </c>
      <c r="AT670" s="145" t="s">
        <v>239</v>
      </c>
      <c r="AU670" s="145" t="s">
        <v>83</v>
      </c>
      <c r="AY670" s="18" t="s">
        <v>236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81</v>
      </c>
      <c r="BK670" s="146">
        <f>ROUND(I670*H670,2)</f>
        <v>0</v>
      </c>
      <c r="BL670" s="18" t="s">
        <v>258</v>
      </c>
      <c r="BM670" s="145" t="s">
        <v>2547</v>
      </c>
    </row>
    <row r="671" spans="2:65" s="1" customFormat="1" ht="19.5">
      <c r="B671" s="33"/>
      <c r="D671" s="147" t="s">
        <v>246</v>
      </c>
      <c r="F671" s="148" t="s">
        <v>3266</v>
      </c>
      <c r="I671" s="149"/>
      <c r="L671" s="33"/>
      <c r="M671" s="150"/>
      <c r="T671" s="57"/>
      <c r="AT671" s="18" t="s">
        <v>246</v>
      </c>
      <c r="AU671" s="18" t="s">
        <v>83</v>
      </c>
    </row>
    <row r="672" spans="2:65" s="12" customFormat="1" ht="11.25">
      <c r="B672" s="151"/>
      <c r="D672" s="147" t="s">
        <v>247</v>
      </c>
      <c r="E672" s="152" t="s">
        <v>1</v>
      </c>
      <c r="F672" s="153" t="s">
        <v>3267</v>
      </c>
      <c r="H672" s="154">
        <v>6.4</v>
      </c>
      <c r="I672" s="155"/>
      <c r="L672" s="151"/>
      <c r="M672" s="156"/>
      <c r="T672" s="157"/>
      <c r="AT672" s="152" t="s">
        <v>247</v>
      </c>
      <c r="AU672" s="152" t="s">
        <v>83</v>
      </c>
      <c r="AV672" s="12" t="s">
        <v>83</v>
      </c>
      <c r="AW672" s="12" t="s">
        <v>30</v>
      </c>
      <c r="AX672" s="12" t="s">
        <v>73</v>
      </c>
      <c r="AY672" s="152" t="s">
        <v>236</v>
      </c>
    </row>
    <row r="673" spans="2:65" s="12" customFormat="1" ht="11.25">
      <c r="B673" s="151"/>
      <c r="D673" s="147" t="s">
        <v>247</v>
      </c>
      <c r="E673" s="152" t="s">
        <v>1</v>
      </c>
      <c r="F673" s="153" t="s">
        <v>3268</v>
      </c>
      <c r="H673" s="154">
        <v>4.8</v>
      </c>
      <c r="I673" s="155"/>
      <c r="L673" s="151"/>
      <c r="M673" s="156"/>
      <c r="T673" s="157"/>
      <c r="AT673" s="152" t="s">
        <v>247</v>
      </c>
      <c r="AU673" s="152" t="s">
        <v>83</v>
      </c>
      <c r="AV673" s="12" t="s">
        <v>83</v>
      </c>
      <c r="AW673" s="12" t="s">
        <v>30</v>
      </c>
      <c r="AX673" s="12" t="s">
        <v>73</v>
      </c>
      <c r="AY673" s="152" t="s">
        <v>236</v>
      </c>
    </row>
    <row r="674" spans="2:65" s="12" customFormat="1" ht="11.25">
      <c r="B674" s="151"/>
      <c r="D674" s="147" t="s">
        <v>247</v>
      </c>
      <c r="E674" s="152" t="s">
        <v>1</v>
      </c>
      <c r="F674" s="153" t="s">
        <v>3269</v>
      </c>
      <c r="H674" s="154">
        <v>3</v>
      </c>
      <c r="I674" s="155"/>
      <c r="L674" s="151"/>
      <c r="M674" s="156"/>
      <c r="T674" s="157"/>
      <c r="AT674" s="152" t="s">
        <v>247</v>
      </c>
      <c r="AU674" s="152" t="s">
        <v>83</v>
      </c>
      <c r="AV674" s="12" t="s">
        <v>83</v>
      </c>
      <c r="AW674" s="12" t="s">
        <v>30</v>
      </c>
      <c r="AX674" s="12" t="s">
        <v>73</v>
      </c>
      <c r="AY674" s="152" t="s">
        <v>236</v>
      </c>
    </row>
    <row r="675" spans="2:65" s="12" customFormat="1" ht="11.25">
      <c r="B675" s="151"/>
      <c r="D675" s="147" t="s">
        <v>247</v>
      </c>
      <c r="E675" s="152" t="s">
        <v>1</v>
      </c>
      <c r="F675" s="153" t="s">
        <v>3270</v>
      </c>
      <c r="H675" s="154">
        <v>3.2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5" customFormat="1" ht="11.25">
      <c r="B676" s="173"/>
      <c r="D676" s="147" t="s">
        <v>247</v>
      </c>
      <c r="E676" s="174" t="s">
        <v>1</v>
      </c>
      <c r="F676" s="175" t="s">
        <v>344</v>
      </c>
      <c r="H676" s="176">
        <v>17.399999999999999</v>
      </c>
      <c r="I676" s="177"/>
      <c r="L676" s="173"/>
      <c r="M676" s="178"/>
      <c r="T676" s="179"/>
      <c r="AT676" s="174" t="s">
        <v>247</v>
      </c>
      <c r="AU676" s="174" t="s">
        <v>83</v>
      </c>
      <c r="AV676" s="15" t="s">
        <v>258</v>
      </c>
      <c r="AW676" s="15" t="s">
        <v>30</v>
      </c>
      <c r="AX676" s="15" t="s">
        <v>81</v>
      </c>
      <c r="AY676" s="174" t="s">
        <v>236</v>
      </c>
    </row>
    <row r="677" spans="2:65" s="1" customFormat="1" ht="49.15" customHeight="1">
      <c r="B677" s="133"/>
      <c r="C677" s="134" t="s">
        <v>2550</v>
      </c>
      <c r="D677" s="134" t="s">
        <v>239</v>
      </c>
      <c r="E677" s="135" t="s">
        <v>3271</v>
      </c>
      <c r="F677" s="136" t="s">
        <v>3272</v>
      </c>
      <c r="G677" s="137" t="s">
        <v>340</v>
      </c>
      <c r="H677" s="138">
        <v>16</v>
      </c>
      <c r="I677" s="139"/>
      <c r="J677" s="140">
        <f>ROUND(I677*H677,2)</f>
        <v>0</v>
      </c>
      <c r="K677" s="136" t="s">
        <v>2868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258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258</v>
      </c>
      <c r="BM677" s="145" t="s">
        <v>2553</v>
      </c>
    </row>
    <row r="678" spans="2:65" s="1" customFormat="1" ht="29.25">
      <c r="B678" s="33"/>
      <c r="D678" s="147" t="s">
        <v>246</v>
      </c>
      <c r="F678" s="148" t="s">
        <v>3272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2" customFormat="1" ht="11.25">
      <c r="B679" s="151"/>
      <c r="D679" s="147" t="s">
        <v>247</v>
      </c>
      <c r="E679" s="152" t="s">
        <v>1</v>
      </c>
      <c r="F679" s="153" t="s">
        <v>3273</v>
      </c>
      <c r="H679" s="154">
        <v>16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 ht="11.25">
      <c r="B680" s="173"/>
      <c r="D680" s="147" t="s">
        <v>247</v>
      </c>
      <c r="E680" s="174" t="s">
        <v>1</v>
      </c>
      <c r="F680" s="175" t="s">
        <v>344</v>
      </c>
      <c r="H680" s="176">
        <v>16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37.9" customHeight="1">
      <c r="B681" s="133"/>
      <c r="C681" s="134" t="s">
        <v>2291</v>
      </c>
      <c r="D681" s="134" t="s">
        <v>239</v>
      </c>
      <c r="E681" s="135" t="s">
        <v>3115</v>
      </c>
      <c r="F681" s="136" t="s">
        <v>3116</v>
      </c>
      <c r="G681" s="137" t="s">
        <v>539</v>
      </c>
      <c r="H681" s="138">
        <v>147.23099999999999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258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258</v>
      </c>
      <c r="BM681" s="145" t="s">
        <v>2556</v>
      </c>
    </row>
    <row r="682" spans="2:65" s="1" customFormat="1" ht="19.5">
      <c r="B682" s="33"/>
      <c r="D682" s="147" t="s">
        <v>246</v>
      </c>
      <c r="F682" s="148" t="s">
        <v>3116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" customFormat="1" ht="37.9" customHeight="1">
      <c r="B683" s="133"/>
      <c r="C683" s="134" t="s">
        <v>2558</v>
      </c>
      <c r="D683" s="134" t="s">
        <v>239</v>
      </c>
      <c r="E683" s="135" t="s">
        <v>3117</v>
      </c>
      <c r="F683" s="136" t="s">
        <v>3118</v>
      </c>
      <c r="G683" s="137" t="s">
        <v>539</v>
      </c>
      <c r="H683" s="138">
        <v>36.808</v>
      </c>
      <c r="I683" s="139"/>
      <c r="J683" s="140">
        <f>ROUND(I683*H683,2)</f>
        <v>0</v>
      </c>
      <c r="K683" s="136" t="s">
        <v>243</v>
      </c>
      <c r="L683" s="33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258</v>
      </c>
      <c r="AT683" s="145" t="s">
        <v>239</v>
      </c>
      <c r="AU683" s="145" t="s">
        <v>83</v>
      </c>
      <c r="AY683" s="18" t="s">
        <v>236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258</v>
      </c>
      <c r="BM683" s="145" t="s">
        <v>2561</v>
      </c>
    </row>
    <row r="684" spans="2:65" s="1" customFormat="1" ht="19.5">
      <c r="B684" s="33"/>
      <c r="D684" s="147" t="s">
        <v>246</v>
      </c>
      <c r="F684" s="148" t="s">
        <v>3118</v>
      </c>
      <c r="I684" s="149"/>
      <c r="L684" s="33"/>
      <c r="M684" s="150"/>
      <c r="T684" s="57"/>
      <c r="AT684" s="18" t="s">
        <v>246</v>
      </c>
      <c r="AU684" s="18" t="s">
        <v>83</v>
      </c>
    </row>
    <row r="685" spans="2:65" s="1" customFormat="1" ht="16.5" customHeight="1">
      <c r="B685" s="133"/>
      <c r="C685" s="134" t="s">
        <v>2295</v>
      </c>
      <c r="D685" s="134" t="s">
        <v>239</v>
      </c>
      <c r="E685" s="135" t="s">
        <v>3119</v>
      </c>
      <c r="F685" s="136" t="s">
        <v>3120</v>
      </c>
      <c r="G685" s="137" t="s">
        <v>539</v>
      </c>
      <c r="H685" s="138">
        <v>147.23099999999999</v>
      </c>
      <c r="I685" s="139"/>
      <c r="J685" s="140">
        <f>ROUND(I685*H685,2)</f>
        <v>0</v>
      </c>
      <c r="K685" s="136" t="s">
        <v>2868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258</v>
      </c>
      <c r="AT685" s="145" t="s">
        <v>239</v>
      </c>
      <c r="AU685" s="145" t="s">
        <v>83</v>
      </c>
      <c r="AY685" s="18" t="s">
        <v>236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258</v>
      </c>
      <c r="BM685" s="145" t="s">
        <v>2564</v>
      </c>
    </row>
    <row r="686" spans="2:65" s="1" customFormat="1" ht="11.25">
      <c r="B686" s="33"/>
      <c r="D686" s="147" t="s">
        <v>246</v>
      </c>
      <c r="F686" s="148" t="s">
        <v>3120</v>
      </c>
      <c r="I686" s="149"/>
      <c r="L686" s="33"/>
      <c r="M686" s="150"/>
      <c r="T686" s="57"/>
      <c r="AT686" s="18" t="s">
        <v>246</v>
      </c>
      <c r="AU686" s="18" t="s">
        <v>83</v>
      </c>
    </row>
    <row r="687" spans="2:65" s="1" customFormat="1" ht="16.5" customHeight="1">
      <c r="B687" s="133"/>
      <c r="C687" s="134" t="s">
        <v>2567</v>
      </c>
      <c r="D687" s="134" t="s">
        <v>239</v>
      </c>
      <c r="E687" s="135" t="s">
        <v>3121</v>
      </c>
      <c r="F687" s="136" t="s">
        <v>3122</v>
      </c>
      <c r="G687" s="137" t="s">
        <v>539</v>
      </c>
      <c r="H687" s="138">
        <v>36.808</v>
      </c>
      <c r="I687" s="139"/>
      <c r="J687" s="140">
        <f>ROUND(I687*H687,2)</f>
        <v>0</v>
      </c>
      <c r="K687" s="136" t="s">
        <v>2868</v>
      </c>
      <c r="L687" s="33"/>
      <c r="M687" s="141" t="s">
        <v>1</v>
      </c>
      <c r="N687" s="142" t="s">
        <v>38</v>
      </c>
      <c r="P687" s="143">
        <f>O687*H687</f>
        <v>0</v>
      </c>
      <c r="Q687" s="143">
        <v>0</v>
      </c>
      <c r="R687" s="143">
        <f>Q687*H687</f>
        <v>0</v>
      </c>
      <c r="S687" s="143">
        <v>0</v>
      </c>
      <c r="T687" s="144">
        <f>S687*H687</f>
        <v>0</v>
      </c>
      <c r="AR687" s="145" t="s">
        <v>258</v>
      </c>
      <c r="AT687" s="145" t="s">
        <v>239</v>
      </c>
      <c r="AU687" s="145" t="s">
        <v>83</v>
      </c>
      <c r="AY687" s="18" t="s">
        <v>236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8" t="s">
        <v>81</v>
      </c>
      <c r="BK687" s="146">
        <f>ROUND(I687*H687,2)</f>
        <v>0</v>
      </c>
      <c r="BL687" s="18" t="s">
        <v>258</v>
      </c>
      <c r="BM687" s="145" t="s">
        <v>2570</v>
      </c>
    </row>
    <row r="688" spans="2:65" s="1" customFormat="1" ht="11.25">
      <c r="B688" s="33"/>
      <c r="D688" s="147" t="s">
        <v>246</v>
      </c>
      <c r="F688" s="148" t="s">
        <v>3122</v>
      </c>
      <c r="I688" s="149"/>
      <c r="L688" s="33"/>
      <c r="M688" s="150"/>
      <c r="T688" s="57"/>
      <c r="AT688" s="18" t="s">
        <v>246</v>
      </c>
      <c r="AU688" s="18" t="s">
        <v>83</v>
      </c>
    </row>
    <row r="689" spans="2:65" s="1" customFormat="1" ht="24.2" customHeight="1">
      <c r="B689" s="133"/>
      <c r="C689" s="134" t="s">
        <v>2298</v>
      </c>
      <c r="D689" s="134" t="s">
        <v>239</v>
      </c>
      <c r="E689" s="135" t="s">
        <v>1589</v>
      </c>
      <c r="F689" s="136" t="s">
        <v>1590</v>
      </c>
      <c r="G689" s="137" t="s">
        <v>539</v>
      </c>
      <c r="H689" s="138">
        <v>48.978000000000002</v>
      </c>
      <c r="I689" s="139"/>
      <c r="J689" s="140">
        <f>ROUND(I689*H689,2)</f>
        <v>0</v>
      </c>
      <c r="K689" s="136" t="s">
        <v>243</v>
      </c>
      <c r="L689" s="33"/>
      <c r="M689" s="141" t="s">
        <v>1</v>
      </c>
      <c r="N689" s="142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258</v>
      </c>
      <c r="AT689" s="145" t="s">
        <v>239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258</v>
      </c>
      <c r="BM689" s="145" t="s">
        <v>2573</v>
      </c>
    </row>
    <row r="690" spans="2:65" s="1" customFormat="1" ht="11.25">
      <c r="B690" s="33"/>
      <c r="D690" s="147" t="s">
        <v>246</v>
      </c>
      <c r="F690" s="148" t="s">
        <v>1590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" customFormat="1" ht="24.2" customHeight="1">
      <c r="B691" s="133"/>
      <c r="C691" s="180" t="s">
        <v>2574</v>
      </c>
      <c r="D691" s="180" t="s">
        <v>333</v>
      </c>
      <c r="E691" s="181" t="s">
        <v>3123</v>
      </c>
      <c r="F691" s="182" t="s">
        <v>3124</v>
      </c>
      <c r="G691" s="183" t="s">
        <v>424</v>
      </c>
      <c r="H691" s="184">
        <v>93.058000000000007</v>
      </c>
      <c r="I691" s="185"/>
      <c r="J691" s="186">
        <f>ROUND(I691*H691,2)</f>
        <v>0</v>
      </c>
      <c r="K691" s="182" t="s">
        <v>2868</v>
      </c>
      <c r="L691" s="187"/>
      <c r="M691" s="188" t="s">
        <v>1</v>
      </c>
      <c r="N691" s="189" t="s">
        <v>38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273</v>
      </c>
      <c r="AT691" s="145" t="s">
        <v>333</v>
      </c>
      <c r="AU691" s="145" t="s">
        <v>83</v>
      </c>
      <c r="AY691" s="18" t="s">
        <v>236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258</v>
      </c>
      <c r="BM691" s="145" t="s">
        <v>2577</v>
      </c>
    </row>
    <row r="692" spans="2:65" s="1" customFormat="1" ht="11.25">
      <c r="B692" s="33"/>
      <c r="D692" s="147" t="s">
        <v>246</v>
      </c>
      <c r="F692" s="148" t="s">
        <v>3124</v>
      </c>
      <c r="I692" s="149"/>
      <c r="L692" s="33"/>
      <c r="M692" s="150"/>
      <c r="T692" s="57"/>
      <c r="AT692" s="18" t="s">
        <v>246</v>
      </c>
      <c r="AU692" s="18" t="s">
        <v>83</v>
      </c>
    </row>
    <row r="693" spans="2:65" s="1" customFormat="1" ht="24.2" customHeight="1">
      <c r="B693" s="133"/>
      <c r="C693" s="134" t="s">
        <v>2301</v>
      </c>
      <c r="D693" s="134" t="s">
        <v>239</v>
      </c>
      <c r="E693" s="135" t="s">
        <v>3274</v>
      </c>
      <c r="F693" s="136" t="s">
        <v>3275</v>
      </c>
      <c r="G693" s="137" t="s">
        <v>539</v>
      </c>
      <c r="H693" s="138">
        <v>48.978000000000002</v>
      </c>
      <c r="I693" s="139"/>
      <c r="J693" s="140">
        <f>ROUND(I693*H693,2)</f>
        <v>0</v>
      </c>
      <c r="K693" s="136" t="s">
        <v>243</v>
      </c>
      <c r="L693" s="33"/>
      <c r="M693" s="141" t="s">
        <v>1</v>
      </c>
      <c r="N693" s="142" t="s">
        <v>38</v>
      </c>
      <c r="P693" s="143">
        <f>O693*H693</f>
        <v>0</v>
      </c>
      <c r="Q693" s="143">
        <v>0</v>
      </c>
      <c r="R693" s="143">
        <f>Q693*H693</f>
        <v>0</v>
      </c>
      <c r="S693" s="143">
        <v>0</v>
      </c>
      <c r="T693" s="144">
        <f>S693*H693</f>
        <v>0</v>
      </c>
      <c r="AR693" s="145" t="s">
        <v>258</v>
      </c>
      <c r="AT693" s="145" t="s">
        <v>239</v>
      </c>
      <c r="AU693" s="145" t="s">
        <v>83</v>
      </c>
      <c r="AY693" s="18" t="s">
        <v>236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8" t="s">
        <v>81</v>
      </c>
      <c r="BK693" s="146">
        <f>ROUND(I693*H693,2)</f>
        <v>0</v>
      </c>
      <c r="BL693" s="18" t="s">
        <v>258</v>
      </c>
      <c r="BM693" s="145" t="s">
        <v>2581</v>
      </c>
    </row>
    <row r="694" spans="2:65" s="1" customFormat="1" ht="19.5">
      <c r="B694" s="33"/>
      <c r="D694" s="147" t="s">
        <v>246</v>
      </c>
      <c r="F694" s="148" t="s">
        <v>3275</v>
      </c>
      <c r="I694" s="149"/>
      <c r="L694" s="33"/>
      <c r="M694" s="150"/>
      <c r="T694" s="57"/>
      <c r="AT694" s="18" t="s">
        <v>246</v>
      </c>
      <c r="AU694" s="18" t="s">
        <v>83</v>
      </c>
    </row>
    <row r="695" spans="2:65" s="1" customFormat="1" ht="37.9" customHeight="1">
      <c r="B695" s="133"/>
      <c r="C695" s="134" t="s">
        <v>2583</v>
      </c>
      <c r="D695" s="134" t="s">
        <v>239</v>
      </c>
      <c r="E695" s="135" t="s">
        <v>3125</v>
      </c>
      <c r="F695" s="136" t="s">
        <v>3126</v>
      </c>
      <c r="G695" s="137" t="s">
        <v>539</v>
      </c>
      <c r="H695" s="138">
        <v>48.978000000000002</v>
      </c>
      <c r="I695" s="139"/>
      <c r="J695" s="140">
        <f>ROUND(I695*H695,2)</f>
        <v>0</v>
      </c>
      <c r="K695" s="136" t="s">
        <v>243</v>
      </c>
      <c r="L695" s="33"/>
      <c r="M695" s="141" t="s">
        <v>1</v>
      </c>
      <c r="N695" s="142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258</v>
      </c>
      <c r="AT695" s="145" t="s">
        <v>239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258</v>
      </c>
      <c r="BM695" s="145" t="s">
        <v>2585</v>
      </c>
    </row>
    <row r="696" spans="2:65" s="1" customFormat="1" ht="19.5">
      <c r="B696" s="33"/>
      <c r="D696" s="147" t="s">
        <v>246</v>
      </c>
      <c r="F696" s="148" t="s">
        <v>3126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1" customFormat="1" ht="22.9" customHeight="1">
      <c r="B697" s="121"/>
      <c r="D697" s="122" t="s">
        <v>72</v>
      </c>
      <c r="E697" s="131" t="s">
        <v>83</v>
      </c>
      <c r="F697" s="131" t="s">
        <v>599</v>
      </c>
      <c r="I697" s="124"/>
      <c r="J697" s="132">
        <f>BK697</f>
        <v>0</v>
      </c>
      <c r="L697" s="121"/>
      <c r="M697" s="126"/>
      <c r="P697" s="127">
        <f>SUM(P698:P719)</f>
        <v>0</v>
      </c>
      <c r="R697" s="127">
        <f>SUM(R698:R719)</f>
        <v>0</v>
      </c>
      <c r="T697" s="128">
        <f>SUM(T698:T719)</f>
        <v>0</v>
      </c>
      <c r="AR697" s="122" t="s">
        <v>81</v>
      </c>
      <c r="AT697" s="129" t="s">
        <v>72</v>
      </c>
      <c r="AU697" s="129" t="s">
        <v>81</v>
      </c>
      <c r="AY697" s="122" t="s">
        <v>236</v>
      </c>
      <c r="BK697" s="130">
        <f>SUM(BK698:BK719)</f>
        <v>0</v>
      </c>
    </row>
    <row r="698" spans="2:65" s="1" customFormat="1" ht="24.2" customHeight="1">
      <c r="B698" s="133"/>
      <c r="C698" s="134" t="s">
        <v>2304</v>
      </c>
      <c r="D698" s="134" t="s">
        <v>239</v>
      </c>
      <c r="E698" s="135" t="s">
        <v>3276</v>
      </c>
      <c r="F698" s="136" t="s">
        <v>3277</v>
      </c>
      <c r="G698" s="137" t="s">
        <v>340</v>
      </c>
      <c r="H698" s="138">
        <v>18</v>
      </c>
      <c r="I698" s="139"/>
      <c r="J698" s="140">
        <f>ROUND(I698*H698,2)</f>
        <v>0</v>
      </c>
      <c r="K698" s="136" t="s">
        <v>2868</v>
      </c>
      <c r="L698" s="33"/>
      <c r="M698" s="141" t="s">
        <v>1</v>
      </c>
      <c r="N698" s="142" t="s">
        <v>38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258</v>
      </c>
      <c r="AT698" s="145" t="s">
        <v>239</v>
      </c>
      <c r="AU698" s="145" t="s">
        <v>83</v>
      </c>
      <c r="AY698" s="18" t="s">
        <v>236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81</v>
      </c>
      <c r="BK698" s="146">
        <f>ROUND(I698*H698,2)</f>
        <v>0</v>
      </c>
      <c r="BL698" s="18" t="s">
        <v>258</v>
      </c>
      <c r="BM698" s="145" t="s">
        <v>2588</v>
      </c>
    </row>
    <row r="699" spans="2:65" s="1" customFormat="1" ht="11.25">
      <c r="B699" s="33"/>
      <c r="D699" s="147" t="s">
        <v>246</v>
      </c>
      <c r="F699" s="148" t="s">
        <v>3277</v>
      </c>
      <c r="I699" s="149"/>
      <c r="L699" s="33"/>
      <c r="M699" s="150"/>
      <c r="T699" s="57"/>
      <c r="AT699" s="18" t="s">
        <v>246</v>
      </c>
      <c r="AU699" s="18" t="s">
        <v>83</v>
      </c>
    </row>
    <row r="700" spans="2:65" s="12" customFormat="1" ht="11.25">
      <c r="B700" s="151"/>
      <c r="D700" s="147" t="s">
        <v>247</v>
      </c>
      <c r="E700" s="152" t="s">
        <v>1</v>
      </c>
      <c r="F700" s="153" t="s">
        <v>3278</v>
      </c>
      <c r="H700" s="154">
        <v>18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 ht="11.25">
      <c r="B701" s="173"/>
      <c r="D701" s="147" t="s">
        <v>247</v>
      </c>
      <c r="E701" s="174" t="s">
        <v>1</v>
      </c>
      <c r="F701" s="175" t="s">
        <v>344</v>
      </c>
      <c r="H701" s="176">
        <v>18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16.5" customHeight="1">
      <c r="B702" s="133"/>
      <c r="C702" s="134" t="s">
        <v>2590</v>
      </c>
      <c r="D702" s="134" t="s">
        <v>239</v>
      </c>
      <c r="E702" s="135" t="s">
        <v>3176</v>
      </c>
      <c r="F702" s="136" t="s">
        <v>3177</v>
      </c>
      <c r="G702" s="137" t="s">
        <v>340</v>
      </c>
      <c r="H702" s="138">
        <v>18</v>
      </c>
      <c r="I702" s="139"/>
      <c r="J702" s="140">
        <f>ROUND(I702*H702,2)</f>
        <v>0</v>
      </c>
      <c r="K702" s="136" t="s">
        <v>243</v>
      </c>
      <c r="L702" s="33"/>
      <c r="M702" s="141" t="s">
        <v>1</v>
      </c>
      <c r="N702" s="142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258</v>
      </c>
      <c r="AT702" s="145" t="s">
        <v>239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2592</v>
      </c>
    </row>
    <row r="703" spans="2:65" s="1" customFormat="1" ht="11.25">
      <c r="B703" s="33"/>
      <c r="D703" s="147" t="s">
        <v>246</v>
      </c>
      <c r="F703" s="148" t="s">
        <v>3177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 ht="11.25">
      <c r="B704" s="151"/>
      <c r="D704" s="147" t="s">
        <v>247</v>
      </c>
      <c r="E704" s="152" t="s">
        <v>1</v>
      </c>
      <c r="F704" s="153" t="s">
        <v>3279</v>
      </c>
      <c r="H704" s="154">
        <v>18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 ht="11.25">
      <c r="B705" s="173"/>
      <c r="D705" s="147" t="s">
        <v>247</v>
      </c>
      <c r="E705" s="174" t="s">
        <v>1</v>
      </c>
      <c r="F705" s="175" t="s">
        <v>344</v>
      </c>
      <c r="H705" s="176">
        <v>18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16.5" customHeight="1">
      <c r="B706" s="133"/>
      <c r="C706" s="134" t="s">
        <v>2307</v>
      </c>
      <c r="D706" s="134" t="s">
        <v>239</v>
      </c>
      <c r="E706" s="135" t="s">
        <v>3280</v>
      </c>
      <c r="F706" s="136" t="s">
        <v>3281</v>
      </c>
      <c r="G706" s="137" t="s">
        <v>467</v>
      </c>
      <c r="H706" s="138">
        <v>36.200000000000003</v>
      </c>
      <c r="I706" s="139"/>
      <c r="J706" s="140">
        <f>ROUND(I706*H706,2)</f>
        <v>0</v>
      </c>
      <c r="K706" s="136" t="s">
        <v>243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2594</v>
      </c>
    </row>
    <row r="707" spans="2:65" s="1" customFormat="1" ht="11.25">
      <c r="B707" s="33"/>
      <c r="D707" s="147" t="s">
        <v>246</v>
      </c>
      <c r="F707" s="148" t="s">
        <v>3281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4" customFormat="1" ht="11.25">
      <c r="B708" s="167"/>
      <c r="D708" s="147" t="s">
        <v>247</v>
      </c>
      <c r="E708" s="168" t="s">
        <v>1</v>
      </c>
      <c r="F708" s="169" t="s">
        <v>3282</v>
      </c>
      <c r="H708" s="168" t="s">
        <v>1</v>
      </c>
      <c r="I708" s="170"/>
      <c r="L708" s="167"/>
      <c r="M708" s="171"/>
      <c r="T708" s="172"/>
      <c r="AT708" s="168" t="s">
        <v>247</v>
      </c>
      <c r="AU708" s="168" t="s">
        <v>83</v>
      </c>
      <c r="AV708" s="14" t="s">
        <v>81</v>
      </c>
      <c r="AW708" s="14" t="s">
        <v>30</v>
      </c>
      <c r="AX708" s="14" t="s">
        <v>73</v>
      </c>
      <c r="AY708" s="168" t="s">
        <v>236</v>
      </c>
    </row>
    <row r="709" spans="2:65" s="12" customFormat="1" ht="11.25">
      <c r="B709" s="151"/>
      <c r="D709" s="147" t="s">
        <v>247</v>
      </c>
      <c r="E709" s="152" t="s">
        <v>1</v>
      </c>
      <c r="F709" s="153" t="s">
        <v>3283</v>
      </c>
      <c r="H709" s="154">
        <v>16.7</v>
      </c>
      <c r="I709" s="155"/>
      <c r="L709" s="151"/>
      <c r="M709" s="156"/>
      <c r="T709" s="157"/>
      <c r="AT709" s="152" t="s">
        <v>247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236</v>
      </c>
    </row>
    <row r="710" spans="2:65" s="12" customFormat="1" ht="11.25">
      <c r="B710" s="151"/>
      <c r="D710" s="147" t="s">
        <v>247</v>
      </c>
      <c r="E710" s="152" t="s">
        <v>1</v>
      </c>
      <c r="F710" s="153" t="s">
        <v>3284</v>
      </c>
      <c r="H710" s="154">
        <v>9.9</v>
      </c>
      <c r="I710" s="155"/>
      <c r="L710" s="151"/>
      <c r="M710" s="156"/>
      <c r="T710" s="157"/>
      <c r="AT710" s="152" t="s">
        <v>247</v>
      </c>
      <c r="AU710" s="152" t="s">
        <v>83</v>
      </c>
      <c r="AV710" s="12" t="s">
        <v>83</v>
      </c>
      <c r="AW710" s="12" t="s">
        <v>30</v>
      </c>
      <c r="AX710" s="12" t="s">
        <v>73</v>
      </c>
      <c r="AY710" s="152" t="s">
        <v>236</v>
      </c>
    </row>
    <row r="711" spans="2:65" s="12" customFormat="1" ht="11.25">
      <c r="B711" s="151"/>
      <c r="D711" s="147" t="s">
        <v>247</v>
      </c>
      <c r="E711" s="152" t="s">
        <v>1</v>
      </c>
      <c r="F711" s="153" t="s">
        <v>3203</v>
      </c>
      <c r="H711" s="154">
        <v>4.8</v>
      </c>
      <c r="I711" s="155"/>
      <c r="L711" s="151"/>
      <c r="M711" s="156"/>
      <c r="T711" s="157"/>
      <c r="AT711" s="152" t="s">
        <v>247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236</v>
      </c>
    </row>
    <row r="712" spans="2:65" s="12" customFormat="1" ht="11.25">
      <c r="B712" s="151"/>
      <c r="D712" s="147" t="s">
        <v>247</v>
      </c>
      <c r="E712" s="152" t="s">
        <v>1</v>
      </c>
      <c r="F712" s="153" t="s">
        <v>3204</v>
      </c>
      <c r="H712" s="154">
        <v>4.8</v>
      </c>
      <c r="I712" s="155"/>
      <c r="L712" s="151"/>
      <c r="M712" s="156"/>
      <c r="T712" s="157"/>
      <c r="AT712" s="152" t="s">
        <v>247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236</v>
      </c>
    </row>
    <row r="713" spans="2:65" s="15" customFormat="1" ht="11.25">
      <c r="B713" s="173"/>
      <c r="D713" s="147" t="s">
        <v>247</v>
      </c>
      <c r="E713" s="174" t="s">
        <v>1</v>
      </c>
      <c r="F713" s="175" t="s">
        <v>344</v>
      </c>
      <c r="H713" s="176">
        <v>36.200000000000003</v>
      </c>
      <c r="I713" s="177"/>
      <c r="L713" s="173"/>
      <c r="M713" s="178"/>
      <c r="T713" s="179"/>
      <c r="AT713" s="174" t="s">
        <v>247</v>
      </c>
      <c r="AU713" s="174" t="s">
        <v>83</v>
      </c>
      <c r="AV713" s="15" t="s">
        <v>258</v>
      </c>
      <c r="AW713" s="15" t="s">
        <v>30</v>
      </c>
      <c r="AX713" s="15" t="s">
        <v>81</v>
      </c>
      <c r="AY713" s="174" t="s">
        <v>236</v>
      </c>
    </row>
    <row r="714" spans="2:65" s="1" customFormat="1" ht="24.2" customHeight="1">
      <c r="B714" s="133"/>
      <c r="C714" s="134" t="s">
        <v>2597</v>
      </c>
      <c r="D714" s="134" t="s">
        <v>239</v>
      </c>
      <c r="E714" s="135" t="s">
        <v>3285</v>
      </c>
      <c r="F714" s="136" t="s">
        <v>3286</v>
      </c>
      <c r="G714" s="137" t="s">
        <v>528</v>
      </c>
      <c r="H714" s="138">
        <v>2.25</v>
      </c>
      <c r="I714" s="139"/>
      <c r="J714" s="140">
        <f>ROUND(I714*H714,2)</f>
        <v>0</v>
      </c>
      <c r="K714" s="136" t="s">
        <v>243</v>
      </c>
      <c r="L714" s="33"/>
      <c r="M714" s="141" t="s">
        <v>1</v>
      </c>
      <c r="N714" s="142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258</v>
      </c>
      <c r="AT714" s="145" t="s">
        <v>239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2600</v>
      </c>
    </row>
    <row r="715" spans="2:65" s="1" customFormat="1" ht="11.25">
      <c r="B715" s="33"/>
      <c r="D715" s="147" t="s">
        <v>246</v>
      </c>
      <c r="F715" s="148" t="s">
        <v>3286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" customFormat="1" ht="24.2" customHeight="1">
      <c r="B716" s="133"/>
      <c r="C716" s="134" t="s">
        <v>2310</v>
      </c>
      <c r="D716" s="134" t="s">
        <v>239</v>
      </c>
      <c r="E716" s="135" t="s">
        <v>3287</v>
      </c>
      <c r="F716" s="136" t="s">
        <v>3288</v>
      </c>
      <c r="G716" s="137" t="s">
        <v>528</v>
      </c>
      <c r="H716" s="138">
        <v>33.75</v>
      </c>
      <c r="I716" s="139"/>
      <c r="J716" s="140">
        <f>ROUND(I716*H716,2)</f>
        <v>0</v>
      </c>
      <c r="K716" s="136" t="s">
        <v>243</v>
      </c>
      <c r="L716" s="33"/>
      <c r="M716" s="141" t="s">
        <v>1</v>
      </c>
      <c r="N716" s="142" t="s">
        <v>38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258</v>
      </c>
      <c r="AT716" s="145" t="s">
        <v>239</v>
      </c>
      <c r="AU716" s="145" t="s">
        <v>83</v>
      </c>
      <c r="AY716" s="18" t="s">
        <v>236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8" t="s">
        <v>81</v>
      </c>
      <c r="BK716" s="146">
        <f>ROUND(I716*H716,2)</f>
        <v>0</v>
      </c>
      <c r="BL716" s="18" t="s">
        <v>258</v>
      </c>
      <c r="BM716" s="145" t="s">
        <v>3289</v>
      </c>
    </row>
    <row r="717" spans="2:65" s="1" customFormat="1" ht="19.5">
      <c r="B717" s="33"/>
      <c r="D717" s="147" t="s">
        <v>246</v>
      </c>
      <c r="F717" s="148" t="s">
        <v>3288</v>
      </c>
      <c r="I717" s="149"/>
      <c r="L717" s="33"/>
      <c r="M717" s="150"/>
      <c r="T717" s="57"/>
      <c r="AT717" s="18" t="s">
        <v>246</v>
      </c>
      <c r="AU717" s="18" t="s">
        <v>83</v>
      </c>
    </row>
    <row r="718" spans="2:65" s="1" customFormat="1" ht="24.2" customHeight="1">
      <c r="B718" s="133"/>
      <c r="C718" s="134" t="s">
        <v>3290</v>
      </c>
      <c r="D718" s="134" t="s">
        <v>239</v>
      </c>
      <c r="E718" s="135" t="s">
        <v>3291</v>
      </c>
      <c r="F718" s="136" t="s">
        <v>3292</v>
      </c>
      <c r="G718" s="137" t="s">
        <v>528</v>
      </c>
      <c r="H718" s="138">
        <v>9</v>
      </c>
      <c r="I718" s="139"/>
      <c r="J718" s="140">
        <f>ROUND(I718*H718,2)</f>
        <v>0</v>
      </c>
      <c r="K718" s="136" t="s">
        <v>243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3293</v>
      </c>
    </row>
    <row r="719" spans="2:65" s="1" customFormat="1" ht="19.5">
      <c r="B719" s="33"/>
      <c r="D719" s="147" t="s">
        <v>246</v>
      </c>
      <c r="F719" s="148" t="s">
        <v>3292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1" customFormat="1" ht="22.9" customHeight="1">
      <c r="B720" s="121"/>
      <c r="D720" s="122" t="s">
        <v>72</v>
      </c>
      <c r="E720" s="131" t="s">
        <v>258</v>
      </c>
      <c r="F720" s="131" t="s">
        <v>1602</v>
      </c>
      <c r="I720" s="124"/>
      <c r="J720" s="132">
        <f>BK720</f>
        <v>0</v>
      </c>
      <c r="L720" s="121"/>
      <c r="M720" s="126"/>
      <c r="P720" s="127">
        <f>SUM(P721:P754)</f>
        <v>0</v>
      </c>
      <c r="R720" s="127">
        <f>SUM(R721:R754)</f>
        <v>0</v>
      </c>
      <c r="T720" s="128">
        <f>SUM(T721:T754)</f>
        <v>0</v>
      </c>
      <c r="AR720" s="122" t="s">
        <v>81</v>
      </c>
      <c r="AT720" s="129" t="s">
        <v>72</v>
      </c>
      <c r="AU720" s="129" t="s">
        <v>81</v>
      </c>
      <c r="AY720" s="122" t="s">
        <v>236</v>
      </c>
      <c r="BK720" s="130">
        <f>SUM(BK721:BK754)</f>
        <v>0</v>
      </c>
    </row>
    <row r="721" spans="2:65" s="1" customFormat="1" ht="16.5" customHeight="1">
      <c r="B721" s="133"/>
      <c r="C721" s="134" t="s">
        <v>2313</v>
      </c>
      <c r="D721" s="134" t="s">
        <v>239</v>
      </c>
      <c r="E721" s="135" t="s">
        <v>3294</v>
      </c>
      <c r="F721" s="136" t="s">
        <v>3295</v>
      </c>
      <c r="G721" s="137" t="s">
        <v>539</v>
      </c>
      <c r="H721" s="138">
        <v>186.29400000000001</v>
      </c>
      <c r="I721" s="139"/>
      <c r="J721" s="140">
        <f>ROUND(I721*H721,2)</f>
        <v>0</v>
      </c>
      <c r="K721" s="136" t="s">
        <v>243</v>
      </c>
      <c r="L721" s="33"/>
      <c r="M721" s="141" t="s">
        <v>1</v>
      </c>
      <c r="N721" s="142" t="s">
        <v>38</v>
      </c>
      <c r="P721" s="143">
        <f>O721*H721</f>
        <v>0</v>
      </c>
      <c r="Q721" s="143">
        <v>0</v>
      </c>
      <c r="R721" s="143">
        <f>Q721*H721</f>
        <v>0</v>
      </c>
      <c r="S721" s="143">
        <v>0</v>
      </c>
      <c r="T721" s="144">
        <f>S721*H721</f>
        <v>0</v>
      </c>
      <c r="AR721" s="145" t="s">
        <v>258</v>
      </c>
      <c r="AT721" s="145" t="s">
        <v>239</v>
      </c>
      <c r="AU721" s="145" t="s">
        <v>83</v>
      </c>
      <c r="AY721" s="18" t="s">
        <v>236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81</v>
      </c>
      <c r="BK721" s="146">
        <f>ROUND(I721*H721,2)</f>
        <v>0</v>
      </c>
      <c r="BL721" s="18" t="s">
        <v>258</v>
      </c>
      <c r="BM721" s="145" t="s">
        <v>3296</v>
      </c>
    </row>
    <row r="722" spans="2:65" s="1" customFormat="1" ht="11.25">
      <c r="B722" s="33"/>
      <c r="D722" s="147" t="s">
        <v>246</v>
      </c>
      <c r="F722" s="148" t="s">
        <v>3295</v>
      </c>
      <c r="I722" s="149"/>
      <c r="L722" s="33"/>
      <c r="M722" s="150"/>
      <c r="T722" s="57"/>
      <c r="AT722" s="18" t="s">
        <v>246</v>
      </c>
      <c r="AU722" s="18" t="s">
        <v>83</v>
      </c>
    </row>
    <row r="723" spans="2:65" s="1" customFormat="1" ht="24.2" customHeight="1">
      <c r="B723" s="133"/>
      <c r="C723" s="134" t="s">
        <v>3297</v>
      </c>
      <c r="D723" s="134" t="s">
        <v>239</v>
      </c>
      <c r="E723" s="135" t="s">
        <v>1581</v>
      </c>
      <c r="F723" s="136" t="s">
        <v>1582</v>
      </c>
      <c r="G723" s="137" t="s">
        <v>539</v>
      </c>
      <c r="H723" s="138">
        <v>186.29400000000001</v>
      </c>
      <c r="I723" s="139"/>
      <c r="J723" s="140">
        <f>ROUND(I723*H723,2)</f>
        <v>0</v>
      </c>
      <c r="K723" s="136" t="s">
        <v>243</v>
      </c>
      <c r="L723" s="33"/>
      <c r="M723" s="141" t="s">
        <v>1</v>
      </c>
      <c r="N723" s="142" t="s">
        <v>38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258</v>
      </c>
      <c r="AT723" s="145" t="s">
        <v>239</v>
      </c>
      <c r="AU723" s="145" t="s">
        <v>83</v>
      </c>
      <c r="AY723" s="18" t="s">
        <v>236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81</v>
      </c>
      <c r="BK723" s="146">
        <f>ROUND(I723*H723,2)</f>
        <v>0</v>
      </c>
      <c r="BL723" s="18" t="s">
        <v>258</v>
      </c>
      <c r="BM723" s="145" t="s">
        <v>3298</v>
      </c>
    </row>
    <row r="724" spans="2:65" s="1" customFormat="1" ht="19.5">
      <c r="B724" s="33"/>
      <c r="D724" s="147" t="s">
        <v>246</v>
      </c>
      <c r="F724" s="148" t="s">
        <v>1582</v>
      </c>
      <c r="I724" s="149"/>
      <c r="L724" s="33"/>
      <c r="M724" s="150"/>
      <c r="T724" s="57"/>
      <c r="AT724" s="18" t="s">
        <v>246</v>
      </c>
      <c r="AU724" s="18" t="s">
        <v>83</v>
      </c>
    </row>
    <row r="725" spans="2:65" s="1" customFormat="1" ht="37.9" customHeight="1">
      <c r="B725" s="133"/>
      <c r="C725" s="134" t="s">
        <v>2317</v>
      </c>
      <c r="D725" s="134" t="s">
        <v>239</v>
      </c>
      <c r="E725" s="135" t="s">
        <v>3125</v>
      </c>
      <c r="F725" s="136" t="s">
        <v>3126</v>
      </c>
      <c r="G725" s="137" t="s">
        <v>539</v>
      </c>
      <c r="H725" s="138">
        <v>186.29400000000001</v>
      </c>
      <c r="I725" s="139"/>
      <c r="J725" s="140">
        <f>ROUND(I725*H725,2)</f>
        <v>0</v>
      </c>
      <c r="K725" s="136" t="s">
        <v>243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258</v>
      </c>
      <c r="AT725" s="145" t="s">
        <v>239</v>
      </c>
      <c r="AU725" s="145" t="s">
        <v>83</v>
      </c>
      <c r="AY725" s="18" t="s">
        <v>236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258</v>
      </c>
      <c r="BM725" s="145" t="s">
        <v>3299</v>
      </c>
    </row>
    <row r="726" spans="2:65" s="1" customFormat="1" ht="19.5">
      <c r="B726" s="33"/>
      <c r="D726" s="147" t="s">
        <v>246</v>
      </c>
      <c r="F726" s="148" t="s">
        <v>3126</v>
      </c>
      <c r="I726" s="149"/>
      <c r="L726" s="33"/>
      <c r="M726" s="150"/>
      <c r="T726" s="57"/>
      <c r="AT726" s="18" t="s">
        <v>246</v>
      </c>
      <c r="AU726" s="18" t="s">
        <v>83</v>
      </c>
    </row>
    <row r="727" spans="2:65" s="1" customFormat="1" ht="24.2" customHeight="1">
      <c r="B727" s="133"/>
      <c r="C727" s="134" t="s">
        <v>3300</v>
      </c>
      <c r="D727" s="134" t="s">
        <v>239</v>
      </c>
      <c r="E727" s="135" t="s">
        <v>3301</v>
      </c>
      <c r="F727" s="136" t="s">
        <v>3302</v>
      </c>
      <c r="G727" s="137" t="s">
        <v>340</v>
      </c>
      <c r="H727" s="138">
        <v>182</v>
      </c>
      <c r="I727" s="139"/>
      <c r="J727" s="140">
        <f>ROUND(I727*H727,2)</f>
        <v>0</v>
      </c>
      <c r="K727" s="136" t="s">
        <v>243</v>
      </c>
      <c r="L727" s="33"/>
      <c r="M727" s="141" t="s">
        <v>1</v>
      </c>
      <c r="N727" s="142" t="s">
        <v>38</v>
      </c>
      <c r="P727" s="143">
        <f>O727*H727</f>
        <v>0</v>
      </c>
      <c r="Q727" s="143">
        <v>0</v>
      </c>
      <c r="R727" s="143">
        <f>Q727*H727</f>
        <v>0</v>
      </c>
      <c r="S727" s="143">
        <v>0</v>
      </c>
      <c r="T727" s="144">
        <f>S727*H727</f>
        <v>0</v>
      </c>
      <c r="AR727" s="145" t="s">
        <v>258</v>
      </c>
      <c r="AT727" s="145" t="s">
        <v>239</v>
      </c>
      <c r="AU727" s="145" t="s">
        <v>83</v>
      </c>
      <c r="AY727" s="18" t="s">
        <v>236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8" t="s">
        <v>81</v>
      </c>
      <c r="BK727" s="146">
        <f>ROUND(I727*H727,2)</f>
        <v>0</v>
      </c>
      <c r="BL727" s="18" t="s">
        <v>258</v>
      </c>
      <c r="BM727" s="145" t="s">
        <v>3303</v>
      </c>
    </row>
    <row r="728" spans="2:65" s="1" customFormat="1" ht="11.25">
      <c r="B728" s="33"/>
      <c r="D728" s="147" t="s">
        <v>246</v>
      </c>
      <c r="F728" s="148" t="s">
        <v>3302</v>
      </c>
      <c r="I728" s="149"/>
      <c r="L728" s="33"/>
      <c r="M728" s="150"/>
      <c r="T728" s="57"/>
      <c r="AT728" s="18" t="s">
        <v>246</v>
      </c>
      <c r="AU728" s="18" t="s">
        <v>83</v>
      </c>
    </row>
    <row r="729" spans="2:65" s="1" customFormat="1" ht="16.5" customHeight="1">
      <c r="B729" s="133"/>
      <c r="C729" s="180" t="s">
        <v>2320</v>
      </c>
      <c r="D729" s="180" t="s">
        <v>333</v>
      </c>
      <c r="E729" s="181" t="s">
        <v>3304</v>
      </c>
      <c r="F729" s="182" t="s">
        <v>3305</v>
      </c>
      <c r="G729" s="183" t="s">
        <v>340</v>
      </c>
      <c r="H729" s="184">
        <v>183.82</v>
      </c>
      <c r="I729" s="185"/>
      <c r="J729" s="186">
        <f>ROUND(I729*H729,2)</f>
        <v>0</v>
      </c>
      <c r="K729" s="182" t="s">
        <v>2868</v>
      </c>
      <c r="L729" s="187"/>
      <c r="M729" s="188" t="s">
        <v>1</v>
      </c>
      <c r="N729" s="189" t="s">
        <v>38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273</v>
      </c>
      <c r="AT729" s="145" t="s">
        <v>333</v>
      </c>
      <c r="AU729" s="145" t="s">
        <v>83</v>
      </c>
      <c r="AY729" s="18" t="s">
        <v>236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81</v>
      </c>
      <c r="BK729" s="146">
        <f>ROUND(I729*H729,2)</f>
        <v>0</v>
      </c>
      <c r="BL729" s="18" t="s">
        <v>258</v>
      </c>
      <c r="BM729" s="145" t="s">
        <v>3306</v>
      </c>
    </row>
    <row r="730" spans="2:65" s="1" customFormat="1" ht="11.25">
      <c r="B730" s="33"/>
      <c r="D730" s="147" t="s">
        <v>246</v>
      </c>
      <c r="F730" s="148" t="s">
        <v>3305</v>
      </c>
      <c r="I730" s="149"/>
      <c r="L730" s="33"/>
      <c r="M730" s="150"/>
      <c r="T730" s="57"/>
      <c r="AT730" s="18" t="s">
        <v>246</v>
      </c>
      <c r="AU730" s="18" t="s">
        <v>83</v>
      </c>
    </row>
    <row r="731" spans="2:65" s="12" customFormat="1" ht="11.25">
      <c r="B731" s="151"/>
      <c r="D731" s="147" t="s">
        <v>247</v>
      </c>
      <c r="E731" s="152" t="s">
        <v>1</v>
      </c>
      <c r="F731" s="153" t="s">
        <v>3307</v>
      </c>
      <c r="H731" s="154">
        <v>183.82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5" customFormat="1" ht="11.25">
      <c r="B732" s="173"/>
      <c r="D732" s="147" t="s">
        <v>247</v>
      </c>
      <c r="E732" s="174" t="s">
        <v>1</v>
      </c>
      <c r="F732" s="175" t="s">
        <v>344</v>
      </c>
      <c r="H732" s="176">
        <v>183.82</v>
      </c>
      <c r="I732" s="177"/>
      <c r="L732" s="173"/>
      <c r="M732" s="178"/>
      <c r="T732" s="179"/>
      <c r="AT732" s="174" t="s">
        <v>247</v>
      </c>
      <c r="AU732" s="174" t="s">
        <v>83</v>
      </c>
      <c r="AV732" s="15" t="s">
        <v>258</v>
      </c>
      <c r="AW732" s="15" t="s">
        <v>30</v>
      </c>
      <c r="AX732" s="15" t="s">
        <v>81</v>
      </c>
      <c r="AY732" s="174" t="s">
        <v>236</v>
      </c>
    </row>
    <row r="733" spans="2:65" s="1" customFormat="1" ht="24.2" customHeight="1">
      <c r="B733" s="133"/>
      <c r="C733" s="134" t="s">
        <v>3308</v>
      </c>
      <c r="D733" s="134" t="s">
        <v>239</v>
      </c>
      <c r="E733" s="135" t="s">
        <v>3309</v>
      </c>
      <c r="F733" s="136" t="s">
        <v>3310</v>
      </c>
      <c r="G733" s="137" t="s">
        <v>340</v>
      </c>
      <c r="H733" s="138">
        <v>29</v>
      </c>
      <c r="I733" s="139"/>
      <c r="J733" s="140">
        <f>ROUND(I733*H733,2)</f>
        <v>0</v>
      </c>
      <c r="K733" s="136" t="s">
        <v>2868</v>
      </c>
      <c r="L733" s="33"/>
      <c r="M733" s="141" t="s">
        <v>1</v>
      </c>
      <c r="N733" s="142" t="s">
        <v>38</v>
      </c>
      <c r="P733" s="143">
        <f>O733*H733</f>
        <v>0</v>
      </c>
      <c r="Q733" s="143">
        <v>0</v>
      </c>
      <c r="R733" s="143">
        <f>Q733*H733</f>
        <v>0</v>
      </c>
      <c r="S733" s="143">
        <v>0</v>
      </c>
      <c r="T733" s="144">
        <f>S733*H733</f>
        <v>0</v>
      </c>
      <c r="AR733" s="145" t="s">
        <v>258</v>
      </c>
      <c r="AT733" s="145" t="s">
        <v>239</v>
      </c>
      <c r="AU733" s="145" t="s">
        <v>83</v>
      </c>
      <c r="AY733" s="18" t="s">
        <v>236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8" t="s">
        <v>81</v>
      </c>
      <c r="BK733" s="146">
        <f>ROUND(I733*H733,2)</f>
        <v>0</v>
      </c>
      <c r="BL733" s="18" t="s">
        <v>258</v>
      </c>
      <c r="BM733" s="145" t="s">
        <v>3311</v>
      </c>
    </row>
    <row r="734" spans="2:65" s="1" customFormat="1" ht="19.5">
      <c r="B734" s="33"/>
      <c r="D734" s="147" t="s">
        <v>246</v>
      </c>
      <c r="F734" s="148" t="s">
        <v>3310</v>
      </c>
      <c r="I734" s="149"/>
      <c r="L734" s="33"/>
      <c r="M734" s="150"/>
      <c r="T734" s="57"/>
      <c r="AT734" s="18" t="s">
        <v>246</v>
      </c>
      <c r="AU734" s="18" t="s">
        <v>83</v>
      </c>
    </row>
    <row r="735" spans="2:65" s="12" customFormat="1" ht="11.25">
      <c r="B735" s="151"/>
      <c r="D735" s="147" t="s">
        <v>247</v>
      </c>
      <c r="E735" s="152" t="s">
        <v>1</v>
      </c>
      <c r="F735" s="153" t="s">
        <v>3312</v>
      </c>
      <c r="H735" s="154">
        <v>29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5" customFormat="1" ht="11.25">
      <c r="B736" s="173"/>
      <c r="D736" s="147" t="s">
        <v>247</v>
      </c>
      <c r="E736" s="174" t="s">
        <v>1</v>
      </c>
      <c r="F736" s="175" t="s">
        <v>344</v>
      </c>
      <c r="H736" s="176">
        <v>29</v>
      </c>
      <c r="I736" s="177"/>
      <c r="L736" s="173"/>
      <c r="M736" s="178"/>
      <c r="T736" s="179"/>
      <c r="AT736" s="174" t="s">
        <v>247</v>
      </c>
      <c r="AU736" s="174" t="s">
        <v>83</v>
      </c>
      <c r="AV736" s="15" t="s">
        <v>258</v>
      </c>
      <c r="AW736" s="15" t="s">
        <v>30</v>
      </c>
      <c r="AX736" s="15" t="s">
        <v>81</v>
      </c>
      <c r="AY736" s="174" t="s">
        <v>236</v>
      </c>
    </row>
    <row r="737" spans="2:65" s="1" customFormat="1" ht="24.2" customHeight="1">
      <c r="B737" s="133"/>
      <c r="C737" s="180" t="s">
        <v>2323</v>
      </c>
      <c r="D737" s="180" t="s">
        <v>333</v>
      </c>
      <c r="E737" s="181" t="s">
        <v>3313</v>
      </c>
      <c r="F737" s="182" t="s">
        <v>3314</v>
      </c>
      <c r="G737" s="183" t="s">
        <v>340</v>
      </c>
      <c r="H737" s="184">
        <v>4</v>
      </c>
      <c r="I737" s="185"/>
      <c r="J737" s="186">
        <f>ROUND(I737*H737,2)</f>
        <v>0</v>
      </c>
      <c r="K737" s="182" t="s">
        <v>243</v>
      </c>
      <c r="L737" s="187"/>
      <c r="M737" s="188" t="s">
        <v>1</v>
      </c>
      <c r="N737" s="189" t="s">
        <v>38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273</v>
      </c>
      <c r="AT737" s="145" t="s">
        <v>333</v>
      </c>
      <c r="AU737" s="145" t="s">
        <v>83</v>
      </c>
      <c r="AY737" s="18" t="s">
        <v>236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81</v>
      </c>
      <c r="BK737" s="146">
        <f>ROUND(I737*H737,2)</f>
        <v>0</v>
      </c>
      <c r="BL737" s="18" t="s">
        <v>258</v>
      </c>
      <c r="BM737" s="145" t="s">
        <v>3315</v>
      </c>
    </row>
    <row r="738" spans="2:65" s="1" customFormat="1" ht="11.25">
      <c r="B738" s="33"/>
      <c r="D738" s="147" t="s">
        <v>246</v>
      </c>
      <c r="F738" s="148" t="s">
        <v>3314</v>
      </c>
      <c r="I738" s="149"/>
      <c r="L738" s="33"/>
      <c r="M738" s="150"/>
      <c r="T738" s="57"/>
      <c r="AT738" s="18" t="s">
        <v>246</v>
      </c>
      <c r="AU738" s="18" t="s">
        <v>83</v>
      </c>
    </row>
    <row r="739" spans="2:65" s="1" customFormat="1" ht="24.2" customHeight="1">
      <c r="B739" s="133"/>
      <c r="C739" s="180" t="s">
        <v>3316</v>
      </c>
      <c r="D739" s="180" t="s">
        <v>333</v>
      </c>
      <c r="E739" s="181" t="s">
        <v>3317</v>
      </c>
      <c r="F739" s="182" t="s">
        <v>3318</v>
      </c>
      <c r="G739" s="183" t="s">
        <v>340</v>
      </c>
      <c r="H739" s="184">
        <v>10</v>
      </c>
      <c r="I739" s="185"/>
      <c r="J739" s="186">
        <f>ROUND(I739*H739,2)</f>
        <v>0</v>
      </c>
      <c r="K739" s="182" t="s">
        <v>243</v>
      </c>
      <c r="L739" s="187"/>
      <c r="M739" s="188" t="s">
        <v>1</v>
      </c>
      <c r="N739" s="189" t="s">
        <v>38</v>
      </c>
      <c r="P739" s="143">
        <f>O739*H739</f>
        <v>0</v>
      </c>
      <c r="Q739" s="143">
        <v>0</v>
      </c>
      <c r="R739" s="143">
        <f>Q739*H739</f>
        <v>0</v>
      </c>
      <c r="S739" s="143">
        <v>0</v>
      </c>
      <c r="T739" s="144">
        <f>S739*H739</f>
        <v>0</v>
      </c>
      <c r="AR739" s="145" t="s">
        <v>273</v>
      </c>
      <c r="AT739" s="145" t="s">
        <v>333</v>
      </c>
      <c r="AU739" s="145" t="s">
        <v>83</v>
      </c>
      <c r="AY739" s="18" t="s">
        <v>236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81</v>
      </c>
      <c r="BK739" s="146">
        <f>ROUND(I739*H739,2)</f>
        <v>0</v>
      </c>
      <c r="BL739" s="18" t="s">
        <v>258</v>
      </c>
      <c r="BM739" s="145" t="s">
        <v>3319</v>
      </c>
    </row>
    <row r="740" spans="2:65" s="1" customFormat="1" ht="11.25">
      <c r="B740" s="33"/>
      <c r="D740" s="147" t="s">
        <v>246</v>
      </c>
      <c r="F740" s="148" t="s">
        <v>3318</v>
      </c>
      <c r="I740" s="149"/>
      <c r="L740" s="33"/>
      <c r="M740" s="150"/>
      <c r="T740" s="57"/>
      <c r="AT740" s="18" t="s">
        <v>246</v>
      </c>
      <c r="AU740" s="18" t="s">
        <v>83</v>
      </c>
    </row>
    <row r="741" spans="2:65" s="1" customFormat="1" ht="24.2" customHeight="1">
      <c r="B741" s="133"/>
      <c r="C741" s="180" t="s">
        <v>2326</v>
      </c>
      <c r="D741" s="180" t="s">
        <v>333</v>
      </c>
      <c r="E741" s="181" t="s">
        <v>3320</v>
      </c>
      <c r="F741" s="182" t="s">
        <v>3321</v>
      </c>
      <c r="G741" s="183" t="s">
        <v>340</v>
      </c>
      <c r="H741" s="184">
        <v>1</v>
      </c>
      <c r="I741" s="185"/>
      <c r="J741" s="186">
        <f>ROUND(I741*H741,2)</f>
        <v>0</v>
      </c>
      <c r="K741" s="182" t="s">
        <v>243</v>
      </c>
      <c r="L741" s="187"/>
      <c r="M741" s="188" t="s">
        <v>1</v>
      </c>
      <c r="N741" s="189" t="s">
        <v>38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273</v>
      </c>
      <c r="AT741" s="145" t="s">
        <v>333</v>
      </c>
      <c r="AU741" s="145" t="s">
        <v>83</v>
      </c>
      <c r="AY741" s="18" t="s">
        <v>236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81</v>
      </c>
      <c r="BK741" s="146">
        <f>ROUND(I741*H741,2)</f>
        <v>0</v>
      </c>
      <c r="BL741" s="18" t="s">
        <v>258</v>
      </c>
      <c r="BM741" s="145" t="s">
        <v>3322</v>
      </c>
    </row>
    <row r="742" spans="2:65" s="1" customFormat="1" ht="11.25">
      <c r="B742" s="33"/>
      <c r="D742" s="147" t="s">
        <v>246</v>
      </c>
      <c r="F742" s="148" t="s">
        <v>3321</v>
      </c>
      <c r="I742" s="149"/>
      <c r="L742" s="33"/>
      <c r="M742" s="150"/>
      <c r="T742" s="57"/>
      <c r="AT742" s="18" t="s">
        <v>246</v>
      </c>
      <c r="AU742" s="18" t="s">
        <v>83</v>
      </c>
    </row>
    <row r="743" spans="2:65" s="1" customFormat="1" ht="24.2" customHeight="1">
      <c r="B743" s="133"/>
      <c r="C743" s="180" t="s">
        <v>3323</v>
      </c>
      <c r="D743" s="180" t="s">
        <v>333</v>
      </c>
      <c r="E743" s="181" t="s">
        <v>3324</v>
      </c>
      <c r="F743" s="182" t="s">
        <v>3325</v>
      </c>
      <c r="G743" s="183" t="s">
        <v>340</v>
      </c>
      <c r="H743" s="184">
        <v>14</v>
      </c>
      <c r="I743" s="185"/>
      <c r="J743" s="186">
        <f>ROUND(I743*H743,2)</f>
        <v>0</v>
      </c>
      <c r="K743" s="182" t="s">
        <v>243</v>
      </c>
      <c r="L743" s="187"/>
      <c r="M743" s="188" t="s">
        <v>1</v>
      </c>
      <c r="N743" s="189" t="s">
        <v>38</v>
      </c>
      <c r="P743" s="143">
        <f>O743*H743</f>
        <v>0</v>
      </c>
      <c r="Q743" s="143">
        <v>0</v>
      </c>
      <c r="R743" s="143">
        <f>Q743*H743</f>
        <v>0</v>
      </c>
      <c r="S743" s="143">
        <v>0</v>
      </c>
      <c r="T743" s="144">
        <f>S743*H743</f>
        <v>0</v>
      </c>
      <c r="AR743" s="145" t="s">
        <v>273</v>
      </c>
      <c r="AT743" s="145" t="s">
        <v>333</v>
      </c>
      <c r="AU743" s="145" t="s">
        <v>83</v>
      </c>
      <c r="AY743" s="18" t="s">
        <v>236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258</v>
      </c>
      <c r="BM743" s="145" t="s">
        <v>3326</v>
      </c>
    </row>
    <row r="744" spans="2:65" s="1" customFormat="1" ht="11.25">
      <c r="B744" s="33"/>
      <c r="D744" s="147" t="s">
        <v>246</v>
      </c>
      <c r="F744" s="148" t="s">
        <v>3325</v>
      </c>
      <c r="I744" s="149"/>
      <c r="L744" s="33"/>
      <c r="M744" s="150"/>
      <c r="T744" s="57"/>
      <c r="AT744" s="18" t="s">
        <v>246</v>
      </c>
      <c r="AU744" s="18" t="s">
        <v>83</v>
      </c>
    </row>
    <row r="745" spans="2:65" s="1" customFormat="1" ht="24.2" customHeight="1">
      <c r="B745" s="133"/>
      <c r="C745" s="134" t="s">
        <v>2329</v>
      </c>
      <c r="D745" s="134" t="s">
        <v>239</v>
      </c>
      <c r="E745" s="135" t="s">
        <v>3327</v>
      </c>
      <c r="F745" s="136" t="s">
        <v>3328</v>
      </c>
      <c r="G745" s="137" t="s">
        <v>340</v>
      </c>
      <c r="H745" s="138">
        <v>11</v>
      </c>
      <c r="I745" s="139"/>
      <c r="J745" s="140">
        <f>ROUND(I745*H745,2)</f>
        <v>0</v>
      </c>
      <c r="K745" s="136" t="s">
        <v>2868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0</v>
      </c>
      <c r="T745" s="144">
        <f>S745*H745</f>
        <v>0</v>
      </c>
      <c r="AR745" s="145" t="s">
        <v>258</v>
      </c>
      <c r="AT745" s="145" t="s">
        <v>239</v>
      </c>
      <c r="AU745" s="145" t="s">
        <v>83</v>
      </c>
      <c r="AY745" s="18" t="s">
        <v>236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258</v>
      </c>
      <c r="BM745" s="145" t="s">
        <v>3329</v>
      </c>
    </row>
    <row r="746" spans="2:65" s="1" customFormat="1" ht="19.5">
      <c r="B746" s="33"/>
      <c r="D746" s="147" t="s">
        <v>246</v>
      </c>
      <c r="F746" s="148" t="s">
        <v>3328</v>
      </c>
      <c r="I746" s="149"/>
      <c r="L746" s="33"/>
      <c r="M746" s="150"/>
      <c r="T746" s="57"/>
      <c r="AT746" s="18" t="s">
        <v>246</v>
      </c>
      <c r="AU746" s="18" t="s">
        <v>83</v>
      </c>
    </row>
    <row r="747" spans="2:65" s="1" customFormat="1" ht="24.2" customHeight="1">
      <c r="B747" s="133"/>
      <c r="C747" s="180" t="s">
        <v>3330</v>
      </c>
      <c r="D747" s="180" t="s">
        <v>333</v>
      </c>
      <c r="E747" s="181" t="s">
        <v>3331</v>
      </c>
      <c r="F747" s="182" t="s">
        <v>3332</v>
      </c>
      <c r="G747" s="183" t="s">
        <v>340</v>
      </c>
      <c r="H747" s="184">
        <v>11</v>
      </c>
      <c r="I747" s="185"/>
      <c r="J747" s="186">
        <f>ROUND(I747*H747,2)</f>
        <v>0</v>
      </c>
      <c r="K747" s="182" t="s">
        <v>243</v>
      </c>
      <c r="L747" s="187"/>
      <c r="M747" s="188" t="s">
        <v>1</v>
      </c>
      <c r="N747" s="189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273</v>
      </c>
      <c r="AT747" s="145" t="s">
        <v>333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258</v>
      </c>
      <c r="BM747" s="145" t="s">
        <v>3333</v>
      </c>
    </row>
    <row r="748" spans="2:65" s="1" customFormat="1" ht="11.25">
      <c r="B748" s="33"/>
      <c r="D748" s="147" t="s">
        <v>246</v>
      </c>
      <c r="F748" s="148" t="s">
        <v>3332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" customFormat="1" ht="24.2" customHeight="1">
      <c r="B749" s="133"/>
      <c r="C749" s="134" t="s">
        <v>2334</v>
      </c>
      <c r="D749" s="134" t="s">
        <v>239</v>
      </c>
      <c r="E749" s="135" t="s">
        <v>3334</v>
      </c>
      <c r="F749" s="136" t="s">
        <v>3335</v>
      </c>
      <c r="G749" s="137" t="s">
        <v>340</v>
      </c>
      <c r="H749" s="138">
        <v>31</v>
      </c>
      <c r="I749" s="139"/>
      <c r="J749" s="140">
        <f>ROUND(I749*H749,2)</f>
        <v>0</v>
      </c>
      <c r="K749" s="136" t="s">
        <v>243</v>
      </c>
      <c r="L749" s="33"/>
      <c r="M749" s="141" t="s">
        <v>1</v>
      </c>
      <c r="N749" s="142" t="s">
        <v>38</v>
      </c>
      <c r="P749" s="143">
        <f>O749*H749</f>
        <v>0</v>
      </c>
      <c r="Q749" s="143">
        <v>0</v>
      </c>
      <c r="R749" s="143">
        <f>Q749*H749</f>
        <v>0</v>
      </c>
      <c r="S749" s="143">
        <v>0</v>
      </c>
      <c r="T749" s="144">
        <f>S749*H749</f>
        <v>0</v>
      </c>
      <c r="AR749" s="145" t="s">
        <v>258</v>
      </c>
      <c r="AT749" s="145" t="s">
        <v>239</v>
      </c>
      <c r="AU749" s="145" t="s">
        <v>83</v>
      </c>
      <c r="AY749" s="18" t="s">
        <v>236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81</v>
      </c>
      <c r="BK749" s="146">
        <f>ROUND(I749*H749,2)</f>
        <v>0</v>
      </c>
      <c r="BL749" s="18" t="s">
        <v>258</v>
      </c>
      <c r="BM749" s="145" t="s">
        <v>3336</v>
      </c>
    </row>
    <row r="750" spans="2:65" s="1" customFormat="1" ht="11.25">
      <c r="B750" s="33"/>
      <c r="D750" s="147" t="s">
        <v>246</v>
      </c>
      <c r="F750" s="148" t="s">
        <v>3335</v>
      </c>
      <c r="I750" s="149"/>
      <c r="L750" s="33"/>
      <c r="M750" s="150"/>
      <c r="T750" s="57"/>
      <c r="AT750" s="18" t="s">
        <v>246</v>
      </c>
      <c r="AU750" s="18" t="s">
        <v>83</v>
      </c>
    </row>
    <row r="751" spans="2:65" s="1" customFormat="1" ht="33" customHeight="1">
      <c r="B751" s="133"/>
      <c r="C751" s="134" t="s">
        <v>3337</v>
      </c>
      <c r="D751" s="134" t="s">
        <v>239</v>
      </c>
      <c r="E751" s="135" t="s">
        <v>1609</v>
      </c>
      <c r="F751" s="136" t="s">
        <v>1610</v>
      </c>
      <c r="G751" s="137" t="s">
        <v>539</v>
      </c>
      <c r="H751" s="138">
        <v>201.25899999999999</v>
      </c>
      <c r="I751" s="139"/>
      <c r="J751" s="140">
        <f>ROUND(I751*H751,2)</f>
        <v>0</v>
      </c>
      <c r="K751" s="136" t="s">
        <v>243</v>
      </c>
      <c r="L751" s="33"/>
      <c r="M751" s="141" t="s">
        <v>1</v>
      </c>
      <c r="N751" s="142" t="s">
        <v>38</v>
      </c>
      <c r="P751" s="143">
        <f>O751*H751</f>
        <v>0</v>
      </c>
      <c r="Q751" s="143">
        <v>0</v>
      </c>
      <c r="R751" s="143">
        <f>Q751*H751</f>
        <v>0</v>
      </c>
      <c r="S751" s="143">
        <v>0</v>
      </c>
      <c r="T751" s="144">
        <f>S751*H751</f>
        <v>0</v>
      </c>
      <c r="AR751" s="145" t="s">
        <v>258</v>
      </c>
      <c r="AT751" s="145" t="s">
        <v>239</v>
      </c>
      <c r="AU751" s="145" t="s">
        <v>83</v>
      </c>
      <c r="AY751" s="18" t="s">
        <v>236</v>
      </c>
      <c r="BE751" s="146">
        <f>IF(N751="základní",J751,0)</f>
        <v>0</v>
      </c>
      <c r="BF751" s="146">
        <f>IF(N751="snížená",J751,0)</f>
        <v>0</v>
      </c>
      <c r="BG751" s="146">
        <f>IF(N751="zákl. přenesená",J751,0)</f>
        <v>0</v>
      </c>
      <c r="BH751" s="146">
        <f>IF(N751="sníž. přenesená",J751,0)</f>
        <v>0</v>
      </c>
      <c r="BI751" s="146">
        <f>IF(N751="nulová",J751,0)</f>
        <v>0</v>
      </c>
      <c r="BJ751" s="18" t="s">
        <v>81</v>
      </c>
      <c r="BK751" s="146">
        <f>ROUND(I751*H751,2)</f>
        <v>0</v>
      </c>
      <c r="BL751" s="18" t="s">
        <v>258</v>
      </c>
      <c r="BM751" s="145" t="s">
        <v>3338</v>
      </c>
    </row>
    <row r="752" spans="2:65" s="1" customFormat="1" ht="19.5">
      <c r="B752" s="33"/>
      <c r="D752" s="147" t="s">
        <v>246</v>
      </c>
      <c r="F752" s="148" t="s">
        <v>1610</v>
      </c>
      <c r="I752" s="149"/>
      <c r="L752" s="33"/>
      <c r="M752" s="150"/>
      <c r="T752" s="57"/>
      <c r="AT752" s="18" t="s">
        <v>246</v>
      </c>
      <c r="AU752" s="18" t="s">
        <v>83</v>
      </c>
    </row>
    <row r="753" spans="2:65" s="1" customFormat="1" ht="24.2" customHeight="1">
      <c r="B753" s="133"/>
      <c r="C753" s="134" t="s">
        <v>2337</v>
      </c>
      <c r="D753" s="134" t="s">
        <v>239</v>
      </c>
      <c r="E753" s="135" t="s">
        <v>3339</v>
      </c>
      <c r="F753" s="136" t="s">
        <v>3340</v>
      </c>
      <c r="G753" s="137" t="s">
        <v>539</v>
      </c>
      <c r="H753" s="138">
        <v>14.965</v>
      </c>
      <c r="I753" s="139"/>
      <c r="J753" s="140">
        <f>ROUND(I753*H753,2)</f>
        <v>0</v>
      </c>
      <c r="K753" s="136" t="s">
        <v>243</v>
      </c>
      <c r="L753" s="33"/>
      <c r="M753" s="141" t="s">
        <v>1</v>
      </c>
      <c r="N753" s="142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258</v>
      </c>
      <c r="AT753" s="145" t="s">
        <v>239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258</v>
      </c>
      <c r="BM753" s="145" t="s">
        <v>3341</v>
      </c>
    </row>
    <row r="754" spans="2:65" s="1" customFormat="1" ht="19.5">
      <c r="B754" s="33"/>
      <c r="D754" s="147" t="s">
        <v>246</v>
      </c>
      <c r="F754" s="148" t="s">
        <v>3340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1" customFormat="1" ht="22.9" customHeight="1">
      <c r="B755" s="121"/>
      <c r="D755" s="122" t="s">
        <v>72</v>
      </c>
      <c r="E755" s="131" t="s">
        <v>235</v>
      </c>
      <c r="F755" s="131" t="s">
        <v>636</v>
      </c>
      <c r="I755" s="124"/>
      <c r="J755" s="132">
        <f>BK755</f>
        <v>0</v>
      </c>
      <c r="L755" s="121"/>
      <c r="M755" s="126"/>
      <c r="P755" s="127">
        <f>SUM(P756:P761)</f>
        <v>0</v>
      </c>
      <c r="R755" s="127">
        <f>SUM(R756:R761)</f>
        <v>0</v>
      </c>
      <c r="T755" s="128">
        <f>SUM(T756:T761)</f>
        <v>0</v>
      </c>
      <c r="AR755" s="122" t="s">
        <v>81</v>
      </c>
      <c r="AT755" s="129" t="s">
        <v>72</v>
      </c>
      <c r="AU755" s="129" t="s">
        <v>81</v>
      </c>
      <c r="AY755" s="122" t="s">
        <v>236</v>
      </c>
      <c r="BK755" s="130">
        <f>SUM(BK756:BK761)</f>
        <v>0</v>
      </c>
    </row>
    <row r="756" spans="2:65" s="1" customFormat="1" ht="16.5" customHeight="1">
      <c r="B756" s="133"/>
      <c r="C756" s="134" t="s">
        <v>3342</v>
      </c>
      <c r="D756" s="134" t="s">
        <v>239</v>
      </c>
      <c r="E756" s="135" t="s">
        <v>3343</v>
      </c>
      <c r="F756" s="136" t="s">
        <v>3344</v>
      </c>
      <c r="G756" s="137" t="s">
        <v>467</v>
      </c>
      <c r="H756" s="138">
        <v>458.36500000000001</v>
      </c>
      <c r="I756" s="139"/>
      <c r="J756" s="140">
        <f>ROUND(I756*H756,2)</f>
        <v>0</v>
      </c>
      <c r="K756" s="136" t="s">
        <v>2868</v>
      </c>
      <c r="L756" s="33"/>
      <c r="M756" s="141" t="s">
        <v>1</v>
      </c>
      <c r="N756" s="142" t="s">
        <v>38</v>
      </c>
      <c r="P756" s="143">
        <f>O756*H756</f>
        <v>0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258</v>
      </c>
      <c r="AT756" s="145" t="s">
        <v>239</v>
      </c>
      <c r="AU756" s="145" t="s">
        <v>83</v>
      </c>
      <c r="AY756" s="18" t="s">
        <v>236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81</v>
      </c>
      <c r="BK756" s="146">
        <f>ROUND(I756*H756,2)</f>
        <v>0</v>
      </c>
      <c r="BL756" s="18" t="s">
        <v>258</v>
      </c>
      <c r="BM756" s="145" t="s">
        <v>3345</v>
      </c>
    </row>
    <row r="757" spans="2:65" s="1" customFormat="1" ht="11.25">
      <c r="B757" s="33"/>
      <c r="D757" s="147" t="s">
        <v>246</v>
      </c>
      <c r="F757" s="148" t="s">
        <v>3344</v>
      </c>
      <c r="I757" s="149"/>
      <c r="L757" s="33"/>
      <c r="M757" s="150"/>
      <c r="T757" s="57"/>
      <c r="AT757" s="18" t="s">
        <v>246</v>
      </c>
      <c r="AU757" s="18" t="s">
        <v>83</v>
      </c>
    </row>
    <row r="758" spans="2:65" s="1" customFormat="1" ht="24.2" customHeight="1">
      <c r="B758" s="133"/>
      <c r="C758" s="134" t="s">
        <v>2341</v>
      </c>
      <c r="D758" s="134" t="s">
        <v>239</v>
      </c>
      <c r="E758" s="135" t="s">
        <v>3274</v>
      </c>
      <c r="F758" s="136" t="s">
        <v>3275</v>
      </c>
      <c r="G758" s="137" t="s">
        <v>539</v>
      </c>
      <c r="H758" s="138">
        <v>91.673000000000002</v>
      </c>
      <c r="I758" s="139"/>
      <c r="J758" s="140">
        <f>ROUND(I758*H758,2)</f>
        <v>0</v>
      </c>
      <c r="K758" s="136" t="s">
        <v>243</v>
      </c>
      <c r="L758" s="33"/>
      <c r="M758" s="141" t="s">
        <v>1</v>
      </c>
      <c r="N758" s="142" t="s">
        <v>38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258</v>
      </c>
      <c r="AT758" s="145" t="s">
        <v>239</v>
      </c>
      <c r="AU758" s="145" t="s">
        <v>83</v>
      </c>
      <c r="AY758" s="18" t="s">
        <v>236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81</v>
      </c>
      <c r="BK758" s="146">
        <f>ROUND(I758*H758,2)</f>
        <v>0</v>
      </c>
      <c r="BL758" s="18" t="s">
        <v>258</v>
      </c>
      <c r="BM758" s="145" t="s">
        <v>3346</v>
      </c>
    </row>
    <row r="759" spans="2:65" s="1" customFormat="1" ht="19.5">
      <c r="B759" s="33"/>
      <c r="D759" s="147" t="s">
        <v>246</v>
      </c>
      <c r="F759" s="148" t="s">
        <v>3275</v>
      </c>
      <c r="I759" s="149"/>
      <c r="L759" s="33"/>
      <c r="M759" s="150"/>
      <c r="T759" s="57"/>
      <c r="AT759" s="18" t="s">
        <v>246</v>
      </c>
      <c r="AU759" s="18" t="s">
        <v>83</v>
      </c>
    </row>
    <row r="760" spans="2:65" s="1" customFormat="1" ht="37.9" customHeight="1">
      <c r="B760" s="133"/>
      <c r="C760" s="134" t="s">
        <v>3347</v>
      </c>
      <c r="D760" s="134" t="s">
        <v>239</v>
      </c>
      <c r="E760" s="135" t="s">
        <v>3125</v>
      </c>
      <c r="F760" s="136" t="s">
        <v>3126</v>
      </c>
      <c r="G760" s="137" t="s">
        <v>539</v>
      </c>
      <c r="H760" s="138">
        <v>91.673000000000002</v>
      </c>
      <c r="I760" s="139"/>
      <c r="J760" s="140">
        <f>ROUND(I760*H760,2)</f>
        <v>0</v>
      </c>
      <c r="K760" s="136" t="s">
        <v>243</v>
      </c>
      <c r="L760" s="33"/>
      <c r="M760" s="141" t="s">
        <v>1</v>
      </c>
      <c r="N760" s="142" t="s">
        <v>38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258</v>
      </c>
      <c r="AT760" s="145" t="s">
        <v>239</v>
      </c>
      <c r="AU760" s="145" t="s">
        <v>83</v>
      </c>
      <c r="AY760" s="18" t="s">
        <v>236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81</v>
      </c>
      <c r="BK760" s="146">
        <f>ROUND(I760*H760,2)</f>
        <v>0</v>
      </c>
      <c r="BL760" s="18" t="s">
        <v>258</v>
      </c>
      <c r="BM760" s="145" t="s">
        <v>3348</v>
      </c>
    </row>
    <row r="761" spans="2:65" s="1" customFormat="1" ht="19.5">
      <c r="B761" s="33"/>
      <c r="D761" s="147" t="s">
        <v>246</v>
      </c>
      <c r="F761" s="148" t="s">
        <v>3126</v>
      </c>
      <c r="I761" s="149"/>
      <c r="L761" s="33"/>
      <c r="M761" s="150"/>
      <c r="T761" s="57"/>
      <c r="AT761" s="18" t="s">
        <v>246</v>
      </c>
      <c r="AU761" s="18" t="s">
        <v>83</v>
      </c>
    </row>
    <row r="762" spans="2:65" s="11" customFormat="1" ht="22.9" customHeight="1">
      <c r="B762" s="121"/>
      <c r="D762" s="122" t="s">
        <v>72</v>
      </c>
      <c r="E762" s="131" t="s">
        <v>273</v>
      </c>
      <c r="F762" s="131" t="s">
        <v>724</v>
      </c>
      <c r="I762" s="124"/>
      <c r="J762" s="132">
        <f>BK762</f>
        <v>0</v>
      </c>
      <c r="L762" s="121"/>
      <c r="M762" s="126"/>
      <c r="P762" s="127">
        <f>SUM(P763:P1504)</f>
        <v>0</v>
      </c>
      <c r="R762" s="127">
        <f>SUM(R763:R1504)</f>
        <v>0</v>
      </c>
      <c r="T762" s="128">
        <f>SUM(T763:T1504)</f>
        <v>0</v>
      </c>
      <c r="AR762" s="122" t="s">
        <v>81</v>
      </c>
      <c r="AT762" s="129" t="s">
        <v>72</v>
      </c>
      <c r="AU762" s="129" t="s">
        <v>81</v>
      </c>
      <c r="AY762" s="122" t="s">
        <v>236</v>
      </c>
      <c r="BK762" s="130">
        <f>SUM(BK763:BK1504)</f>
        <v>0</v>
      </c>
    </row>
    <row r="763" spans="2:65" s="1" customFormat="1" ht="44.25" customHeight="1">
      <c r="B763" s="133"/>
      <c r="C763" s="134" t="s">
        <v>2342</v>
      </c>
      <c r="D763" s="134" t="s">
        <v>239</v>
      </c>
      <c r="E763" s="135" t="s">
        <v>3349</v>
      </c>
      <c r="F763" s="136" t="s">
        <v>3350</v>
      </c>
      <c r="G763" s="137" t="s">
        <v>528</v>
      </c>
      <c r="H763" s="138">
        <v>35.65</v>
      </c>
      <c r="I763" s="139"/>
      <c r="J763" s="140">
        <f>ROUND(I763*H763,2)</f>
        <v>0</v>
      </c>
      <c r="K763" s="136" t="s">
        <v>2868</v>
      </c>
      <c r="L763" s="33"/>
      <c r="M763" s="141" t="s">
        <v>1</v>
      </c>
      <c r="N763" s="142" t="s">
        <v>38</v>
      </c>
      <c r="P763" s="143">
        <f>O763*H763</f>
        <v>0</v>
      </c>
      <c r="Q763" s="143">
        <v>0</v>
      </c>
      <c r="R763" s="143">
        <f>Q763*H763</f>
        <v>0</v>
      </c>
      <c r="S763" s="143">
        <v>0</v>
      </c>
      <c r="T763" s="144">
        <f>S763*H763</f>
        <v>0</v>
      </c>
      <c r="AR763" s="145" t="s">
        <v>258</v>
      </c>
      <c r="AT763" s="145" t="s">
        <v>239</v>
      </c>
      <c r="AU763" s="145" t="s">
        <v>83</v>
      </c>
      <c r="AY763" s="18" t="s">
        <v>236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81</v>
      </c>
      <c r="BK763" s="146">
        <f>ROUND(I763*H763,2)</f>
        <v>0</v>
      </c>
      <c r="BL763" s="18" t="s">
        <v>258</v>
      </c>
      <c r="BM763" s="145" t="s">
        <v>3351</v>
      </c>
    </row>
    <row r="764" spans="2:65" s="1" customFormat="1" ht="29.25">
      <c r="B764" s="33"/>
      <c r="D764" s="147" t="s">
        <v>246</v>
      </c>
      <c r="F764" s="148" t="s">
        <v>3350</v>
      </c>
      <c r="I764" s="149"/>
      <c r="L764" s="33"/>
      <c r="M764" s="150"/>
      <c r="T764" s="57"/>
      <c r="AT764" s="18" t="s">
        <v>246</v>
      </c>
      <c r="AU764" s="18" t="s">
        <v>83</v>
      </c>
    </row>
    <row r="765" spans="2:65" s="14" customFormat="1" ht="11.25">
      <c r="B765" s="167"/>
      <c r="D765" s="147" t="s">
        <v>247</v>
      </c>
      <c r="E765" s="168" t="s">
        <v>1</v>
      </c>
      <c r="F765" s="169" t="s">
        <v>3352</v>
      </c>
      <c r="H765" s="168" t="s">
        <v>1</v>
      </c>
      <c r="I765" s="170"/>
      <c r="L765" s="167"/>
      <c r="M765" s="171"/>
      <c r="T765" s="172"/>
      <c r="AT765" s="168" t="s">
        <v>247</v>
      </c>
      <c r="AU765" s="168" t="s">
        <v>83</v>
      </c>
      <c r="AV765" s="14" t="s">
        <v>81</v>
      </c>
      <c r="AW765" s="14" t="s">
        <v>30</v>
      </c>
      <c r="AX765" s="14" t="s">
        <v>73</v>
      </c>
      <c r="AY765" s="168" t="s">
        <v>236</v>
      </c>
    </row>
    <row r="766" spans="2:65" s="14" customFormat="1" ht="22.5">
      <c r="B766" s="167"/>
      <c r="D766" s="147" t="s">
        <v>247</v>
      </c>
      <c r="E766" s="168" t="s">
        <v>1</v>
      </c>
      <c r="F766" s="169" t="s">
        <v>3353</v>
      </c>
      <c r="H766" s="168" t="s">
        <v>1</v>
      </c>
      <c r="I766" s="170"/>
      <c r="L766" s="167"/>
      <c r="M766" s="171"/>
      <c r="T766" s="172"/>
      <c r="AT766" s="168" t="s">
        <v>247</v>
      </c>
      <c r="AU766" s="168" t="s">
        <v>83</v>
      </c>
      <c r="AV766" s="14" t="s">
        <v>81</v>
      </c>
      <c r="AW766" s="14" t="s">
        <v>30</v>
      </c>
      <c r="AX766" s="14" t="s">
        <v>73</v>
      </c>
      <c r="AY766" s="168" t="s">
        <v>236</v>
      </c>
    </row>
    <row r="767" spans="2:65" s="14" customFormat="1" ht="11.25">
      <c r="B767" s="167"/>
      <c r="D767" s="147" t="s">
        <v>247</v>
      </c>
      <c r="E767" s="168" t="s">
        <v>1</v>
      </c>
      <c r="F767" s="169" t="s">
        <v>3354</v>
      </c>
      <c r="H767" s="168" t="s">
        <v>1</v>
      </c>
      <c r="I767" s="170"/>
      <c r="L767" s="167"/>
      <c r="M767" s="171"/>
      <c r="T767" s="172"/>
      <c r="AT767" s="168" t="s">
        <v>247</v>
      </c>
      <c r="AU767" s="168" t="s">
        <v>83</v>
      </c>
      <c r="AV767" s="14" t="s">
        <v>81</v>
      </c>
      <c r="AW767" s="14" t="s">
        <v>30</v>
      </c>
      <c r="AX767" s="14" t="s">
        <v>73</v>
      </c>
      <c r="AY767" s="168" t="s">
        <v>236</v>
      </c>
    </row>
    <row r="768" spans="2:65" s="12" customFormat="1" ht="11.25">
      <c r="B768" s="151"/>
      <c r="D768" s="147" t="s">
        <v>247</v>
      </c>
      <c r="E768" s="152" t="s">
        <v>1</v>
      </c>
      <c r="F768" s="153" t="s">
        <v>3355</v>
      </c>
      <c r="H768" s="154">
        <v>38</v>
      </c>
      <c r="I768" s="155"/>
      <c r="L768" s="151"/>
      <c r="M768" s="156"/>
      <c r="T768" s="157"/>
      <c r="AT768" s="152" t="s">
        <v>247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236</v>
      </c>
    </row>
    <row r="769" spans="2:65" s="15" customFormat="1" ht="11.25">
      <c r="B769" s="173"/>
      <c r="D769" s="147" t="s">
        <v>247</v>
      </c>
      <c r="E769" s="174" t="s">
        <v>1</v>
      </c>
      <c r="F769" s="175" t="s">
        <v>344</v>
      </c>
      <c r="H769" s="176">
        <v>38</v>
      </c>
      <c r="I769" s="177"/>
      <c r="L769" s="173"/>
      <c r="M769" s="178"/>
      <c r="T769" s="179"/>
      <c r="AT769" s="174" t="s">
        <v>247</v>
      </c>
      <c r="AU769" s="174" t="s">
        <v>83</v>
      </c>
      <c r="AV769" s="15" t="s">
        <v>258</v>
      </c>
      <c r="AW769" s="15" t="s">
        <v>30</v>
      </c>
      <c r="AX769" s="15" t="s">
        <v>73</v>
      </c>
      <c r="AY769" s="174" t="s">
        <v>236</v>
      </c>
    </row>
    <row r="770" spans="2:65" s="12" customFormat="1" ht="11.25">
      <c r="B770" s="151"/>
      <c r="D770" s="147" t="s">
        <v>247</v>
      </c>
      <c r="E770" s="152" t="s">
        <v>1</v>
      </c>
      <c r="F770" s="153" t="s">
        <v>3356</v>
      </c>
      <c r="H770" s="154">
        <v>33.6</v>
      </c>
      <c r="I770" s="155"/>
      <c r="L770" s="151"/>
      <c r="M770" s="156"/>
      <c r="T770" s="157"/>
      <c r="AT770" s="152" t="s">
        <v>247</v>
      </c>
      <c r="AU770" s="152" t="s">
        <v>83</v>
      </c>
      <c r="AV770" s="12" t="s">
        <v>83</v>
      </c>
      <c r="AW770" s="12" t="s">
        <v>30</v>
      </c>
      <c r="AX770" s="12" t="s">
        <v>73</v>
      </c>
      <c r="AY770" s="152" t="s">
        <v>236</v>
      </c>
    </row>
    <row r="771" spans="2:65" s="15" customFormat="1" ht="11.25">
      <c r="B771" s="173"/>
      <c r="D771" s="147" t="s">
        <v>247</v>
      </c>
      <c r="E771" s="174" t="s">
        <v>1</v>
      </c>
      <c r="F771" s="175" t="s">
        <v>344</v>
      </c>
      <c r="H771" s="176">
        <v>33.6</v>
      </c>
      <c r="I771" s="177"/>
      <c r="L771" s="173"/>
      <c r="M771" s="178"/>
      <c r="T771" s="179"/>
      <c r="AT771" s="174" t="s">
        <v>247</v>
      </c>
      <c r="AU771" s="174" t="s">
        <v>83</v>
      </c>
      <c r="AV771" s="15" t="s">
        <v>258</v>
      </c>
      <c r="AW771" s="15" t="s">
        <v>30</v>
      </c>
      <c r="AX771" s="15" t="s">
        <v>73</v>
      </c>
      <c r="AY771" s="174" t="s">
        <v>236</v>
      </c>
    </row>
    <row r="772" spans="2:65" s="12" customFormat="1" ht="11.25">
      <c r="B772" s="151"/>
      <c r="D772" s="147" t="s">
        <v>247</v>
      </c>
      <c r="E772" s="152" t="s">
        <v>1</v>
      </c>
      <c r="F772" s="153" t="s">
        <v>3357</v>
      </c>
      <c r="H772" s="154">
        <v>35.65</v>
      </c>
      <c r="I772" s="155"/>
      <c r="L772" s="151"/>
      <c r="M772" s="156"/>
      <c r="T772" s="157"/>
      <c r="AT772" s="152" t="s">
        <v>247</v>
      </c>
      <c r="AU772" s="152" t="s">
        <v>83</v>
      </c>
      <c r="AV772" s="12" t="s">
        <v>83</v>
      </c>
      <c r="AW772" s="12" t="s">
        <v>30</v>
      </c>
      <c r="AX772" s="12" t="s">
        <v>73</v>
      </c>
      <c r="AY772" s="152" t="s">
        <v>236</v>
      </c>
    </row>
    <row r="773" spans="2:65" s="15" customFormat="1" ht="11.25">
      <c r="B773" s="173"/>
      <c r="D773" s="147" t="s">
        <v>247</v>
      </c>
      <c r="E773" s="174" t="s">
        <v>1</v>
      </c>
      <c r="F773" s="175" t="s">
        <v>344</v>
      </c>
      <c r="H773" s="176">
        <v>35.65</v>
      </c>
      <c r="I773" s="177"/>
      <c r="L773" s="173"/>
      <c r="M773" s="178"/>
      <c r="T773" s="179"/>
      <c r="AT773" s="174" t="s">
        <v>247</v>
      </c>
      <c r="AU773" s="174" t="s">
        <v>83</v>
      </c>
      <c r="AV773" s="15" t="s">
        <v>258</v>
      </c>
      <c r="AW773" s="15" t="s">
        <v>30</v>
      </c>
      <c r="AX773" s="15" t="s">
        <v>81</v>
      </c>
      <c r="AY773" s="174" t="s">
        <v>236</v>
      </c>
    </row>
    <row r="774" spans="2:65" s="1" customFormat="1" ht="24.2" customHeight="1">
      <c r="B774" s="133"/>
      <c r="C774" s="180" t="s">
        <v>3358</v>
      </c>
      <c r="D774" s="180" t="s">
        <v>333</v>
      </c>
      <c r="E774" s="181" t="s">
        <v>3359</v>
      </c>
      <c r="F774" s="182" t="s">
        <v>3360</v>
      </c>
      <c r="G774" s="183" t="s">
        <v>528</v>
      </c>
      <c r="H774" s="184">
        <v>36.006999999999998</v>
      </c>
      <c r="I774" s="185"/>
      <c r="J774" s="186">
        <f>ROUND(I774*H774,2)</f>
        <v>0</v>
      </c>
      <c r="K774" s="182" t="s">
        <v>243</v>
      </c>
      <c r="L774" s="187"/>
      <c r="M774" s="188" t="s">
        <v>1</v>
      </c>
      <c r="N774" s="189" t="s">
        <v>38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273</v>
      </c>
      <c r="AT774" s="145" t="s">
        <v>333</v>
      </c>
      <c r="AU774" s="145" t="s">
        <v>83</v>
      </c>
      <c r="AY774" s="18" t="s">
        <v>236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8" t="s">
        <v>81</v>
      </c>
      <c r="BK774" s="146">
        <f>ROUND(I774*H774,2)</f>
        <v>0</v>
      </c>
      <c r="BL774" s="18" t="s">
        <v>258</v>
      </c>
      <c r="BM774" s="145" t="s">
        <v>3361</v>
      </c>
    </row>
    <row r="775" spans="2:65" s="1" customFormat="1" ht="11.25">
      <c r="B775" s="33"/>
      <c r="D775" s="147" t="s">
        <v>246</v>
      </c>
      <c r="F775" s="148" t="s">
        <v>3360</v>
      </c>
      <c r="I775" s="149"/>
      <c r="L775" s="33"/>
      <c r="M775" s="150"/>
      <c r="T775" s="57"/>
      <c r="AT775" s="18" t="s">
        <v>246</v>
      </c>
      <c r="AU775" s="18" t="s">
        <v>83</v>
      </c>
    </row>
    <row r="776" spans="2:65" s="12" customFormat="1" ht="11.25">
      <c r="B776" s="151"/>
      <c r="D776" s="147" t="s">
        <v>247</v>
      </c>
      <c r="E776" s="152" t="s">
        <v>1</v>
      </c>
      <c r="F776" s="153" t="s">
        <v>3362</v>
      </c>
      <c r="H776" s="154">
        <v>36.006999999999998</v>
      </c>
      <c r="I776" s="155"/>
      <c r="L776" s="151"/>
      <c r="M776" s="156"/>
      <c r="T776" s="157"/>
      <c r="AT776" s="152" t="s">
        <v>247</v>
      </c>
      <c r="AU776" s="152" t="s">
        <v>83</v>
      </c>
      <c r="AV776" s="12" t="s">
        <v>83</v>
      </c>
      <c r="AW776" s="12" t="s">
        <v>30</v>
      </c>
      <c r="AX776" s="12" t="s">
        <v>73</v>
      </c>
      <c r="AY776" s="152" t="s">
        <v>236</v>
      </c>
    </row>
    <row r="777" spans="2:65" s="15" customFormat="1" ht="11.25">
      <c r="B777" s="173"/>
      <c r="D777" s="147" t="s">
        <v>247</v>
      </c>
      <c r="E777" s="174" t="s">
        <v>1</v>
      </c>
      <c r="F777" s="175" t="s">
        <v>344</v>
      </c>
      <c r="H777" s="176">
        <v>36.006999999999998</v>
      </c>
      <c r="I777" s="177"/>
      <c r="L777" s="173"/>
      <c r="M777" s="178"/>
      <c r="T777" s="179"/>
      <c r="AT777" s="174" t="s">
        <v>247</v>
      </c>
      <c r="AU777" s="174" t="s">
        <v>83</v>
      </c>
      <c r="AV777" s="15" t="s">
        <v>258</v>
      </c>
      <c r="AW777" s="15" t="s">
        <v>30</v>
      </c>
      <c r="AX777" s="15" t="s">
        <v>81</v>
      </c>
      <c r="AY777" s="174" t="s">
        <v>236</v>
      </c>
    </row>
    <row r="778" spans="2:65" s="1" customFormat="1" ht="37.9" customHeight="1">
      <c r="B778" s="133"/>
      <c r="C778" s="134" t="s">
        <v>2346</v>
      </c>
      <c r="D778" s="134" t="s">
        <v>239</v>
      </c>
      <c r="E778" s="135" t="s">
        <v>3363</v>
      </c>
      <c r="F778" s="136" t="s">
        <v>3364</v>
      </c>
      <c r="G778" s="137" t="s">
        <v>528</v>
      </c>
      <c r="H778" s="138">
        <v>235.85</v>
      </c>
      <c r="I778" s="139"/>
      <c r="J778" s="140">
        <f>ROUND(I778*H778,2)</f>
        <v>0</v>
      </c>
      <c r="K778" s="136" t="s">
        <v>2868</v>
      </c>
      <c r="L778" s="33"/>
      <c r="M778" s="141" t="s">
        <v>1</v>
      </c>
      <c r="N778" s="142" t="s">
        <v>38</v>
      </c>
      <c r="P778" s="143">
        <f>O778*H778</f>
        <v>0</v>
      </c>
      <c r="Q778" s="143">
        <v>0</v>
      </c>
      <c r="R778" s="143">
        <f>Q778*H778</f>
        <v>0</v>
      </c>
      <c r="S778" s="143">
        <v>0</v>
      </c>
      <c r="T778" s="144">
        <f>S778*H778</f>
        <v>0</v>
      </c>
      <c r="AR778" s="145" t="s">
        <v>258</v>
      </c>
      <c r="AT778" s="145" t="s">
        <v>239</v>
      </c>
      <c r="AU778" s="145" t="s">
        <v>83</v>
      </c>
      <c r="AY778" s="18" t="s">
        <v>236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8" t="s">
        <v>81</v>
      </c>
      <c r="BK778" s="146">
        <f>ROUND(I778*H778,2)</f>
        <v>0</v>
      </c>
      <c r="BL778" s="18" t="s">
        <v>258</v>
      </c>
      <c r="BM778" s="145" t="s">
        <v>3365</v>
      </c>
    </row>
    <row r="779" spans="2:65" s="1" customFormat="1" ht="29.25">
      <c r="B779" s="33"/>
      <c r="D779" s="147" t="s">
        <v>246</v>
      </c>
      <c r="F779" s="148" t="s">
        <v>3364</v>
      </c>
      <c r="I779" s="149"/>
      <c r="L779" s="33"/>
      <c r="M779" s="150"/>
      <c r="T779" s="57"/>
      <c r="AT779" s="18" t="s">
        <v>246</v>
      </c>
      <c r="AU779" s="18" t="s">
        <v>83</v>
      </c>
    </row>
    <row r="780" spans="2:65" s="14" customFormat="1" ht="11.25">
      <c r="B780" s="167"/>
      <c r="D780" s="147" t="s">
        <v>247</v>
      </c>
      <c r="E780" s="168" t="s">
        <v>1</v>
      </c>
      <c r="F780" s="169" t="s">
        <v>3366</v>
      </c>
      <c r="H780" s="168" t="s">
        <v>1</v>
      </c>
      <c r="I780" s="170"/>
      <c r="L780" s="167"/>
      <c r="M780" s="171"/>
      <c r="T780" s="172"/>
      <c r="AT780" s="168" t="s">
        <v>247</v>
      </c>
      <c r="AU780" s="168" t="s">
        <v>83</v>
      </c>
      <c r="AV780" s="14" t="s">
        <v>81</v>
      </c>
      <c r="AW780" s="14" t="s">
        <v>30</v>
      </c>
      <c r="AX780" s="14" t="s">
        <v>73</v>
      </c>
      <c r="AY780" s="168" t="s">
        <v>236</v>
      </c>
    </row>
    <row r="781" spans="2:65" s="14" customFormat="1" ht="22.5">
      <c r="B781" s="167"/>
      <c r="D781" s="147" t="s">
        <v>247</v>
      </c>
      <c r="E781" s="168" t="s">
        <v>1</v>
      </c>
      <c r="F781" s="169" t="s">
        <v>3367</v>
      </c>
      <c r="H781" s="168" t="s">
        <v>1</v>
      </c>
      <c r="I781" s="170"/>
      <c r="L781" s="167"/>
      <c r="M781" s="171"/>
      <c r="T781" s="172"/>
      <c r="AT781" s="168" t="s">
        <v>247</v>
      </c>
      <c r="AU781" s="168" t="s">
        <v>83</v>
      </c>
      <c r="AV781" s="14" t="s">
        <v>81</v>
      </c>
      <c r="AW781" s="14" t="s">
        <v>30</v>
      </c>
      <c r="AX781" s="14" t="s">
        <v>73</v>
      </c>
      <c r="AY781" s="168" t="s">
        <v>236</v>
      </c>
    </row>
    <row r="782" spans="2:65" s="14" customFormat="1" ht="22.5">
      <c r="B782" s="167"/>
      <c r="D782" s="147" t="s">
        <v>247</v>
      </c>
      <c r="E782" s="168" t="s">
        <v>1</v>
      </c>
      <c r="F782" s="169" t="s">
        <v>3368</v>
      </c>
      <c r="H782" s="168" t="s">
        <v>1</v>
      </c>
      <c r="I782" s="170"/>
      <c r="L782" s="167"/>
      <c r="M782" s="171"/>
      <c r="T782" s="172"/>
      <c r="AT782" s="168" t="s">
        <v>247</v>
      </c>
      <c r="AU782" s="168" t="s">
        <v>83</v>
      </c>
      <c r="AV782" s="14" t="s">
        <v>81</v>
      </c>
      <c r="AW782" s="14" t="s">
        <v>30</v>
      </c>
      <c r="AX782" s="14" t="s">
        <v>73</v>
      </c>
      <c r="AY782" s="168" t="s">
        <v>236</v>
      </c>
    </row>
    <row r="783" spans="2:65" s="14" customFormat="1" ht="11.25">
      <c r="B783" s="167"/>
      <c r="D783" s="147" t="s">
        <v>247</v>
      </c>
      <c r="E783" s="168" t="s">
        <v>1</v>
      </c>
      <c r="F783" s="169" t="s">
        <v>3354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2" customFormat="1" ht="11.25">
      <c r="B784" s="151"/>
      <c r="D784" s="147" t="s">
        <v>247</v>
      </c>
      <c r="E784" s="152" t="s">
        <v>1</v>
      </c>
      <c r="F784" s="153" t="s">
        <v>3369</v>
      </c>
      <c r="H784" s="154">
        <v>236</v>
      </c>
      <c r="I784" s="155"/>
      <c r="L784" s="151"/>
      <c r="M784" s="156"/>
      <c r="T784" s="157"/>
      <c r="AT784" s="152" t="s">
        <v>247</v>
      </c>
      <c r="AU784" s="152" t="s">
        <v>83</v>
      </c>
      <c r="AV784" s="12" t="s">
        <v>83</v>
      </c>
      <c r="AW784" s="12" t="s">
        <v>30</v>
      </c>
      <c r="AX784" s="12" t="s">
        <v>73</v>
      </c>
      <c r="AY784" s="152" t="s">
        <v>236</v>
      </c>
    </row>
    <row r="785" spans="2:65" s="15" customFormat="1" ht="11.25">
      <c r="B785" s="173"/>
      <c r="D785" s="147" t="s">
        <v>247</v>
      </c>
      <c r="E785" s="174" t="s">
        <v>1</v>
      </c>
      <c r="F785" s="175" t="s">
        <v>344</v>
      </c>
      <c r="H785" s="176">
        <v>236</v>
      </c>
      <c r="I785" s="177"/>
      <c r="L785" s="173"/>
      <c r="M785" s="178"/>
      <c r="T785" s="179"/>
      <c r="AT785" s="174" t="s">
        <v>247</v>
      </c>
      <c r="AU785" s="174" t="s">
        <v>83</v>
      </c>
      <c r="AV785" s="15" t="s">
        <v>258</v>
      </c>
      <c r="AW785" s="15" t="s">
        <v>30</v>
      </c>
      <c r="AX785" s="15" t="s">
        <v>73</v>
      </c>
      <c r="AY785" s="174" t="s">
        <v>236</v>
      </c>
    </row>
    <row r="786" spans="2:65" s="14" customFormat="1" ht="11.25">
      <c r="B786" s="167"/>
      <c r="D786" s="147" t="s">
        <v>247</v>
      </c>
      <c r="E786" s="168" t="s">
        <v>1</v>
      </c>
      <c r="F786" s="169" t="s">
        <v>3370</v>
      </c>
      <c r="H786" s="168" t="s">
        <v>1</v>
      </c>
      <c r="I786" s="170"/>
      <c r="L786" s="167"/>
      <c r="M786" s="171"/>
      <c r="T786" s="172"/>
      <c r="AT786" s="168" t="s">
        <v>247</v>
      </c>
      <c r="AU786" s="168" t="s">
        <v>83</v>
      </c>
      <c r="AV786" s="14" t="s">
        <v>81</v>
      </c>
      <c r="AW786" s="14" t="s">
        <v>30</v>
      </c>
      <c r="AX786" s="14" t="s">
        <v>73</v>
      </c>
      <c r="AY786" s="168" t="s">
        <v>236</v>
      </c>
    </row>
    <row r="787" spans="2:65" s="12" customFormat="1" ht="11.25">
      <c r="B787" s="151"/>
      <c r="D787" s="147" t="s">
        <v>247</v>
      </c>
      <c r="E787" s="152" t="s">
        <v>1</v>
      </c>
      <c r="F787" s="153" t="s">
        <v>3371</v>
      </c>
      <c r="H787" s="154">
        <v>216.72</v>
      </c>
      <c r="I787" s="155"/>
      <c r="L787" s="151"/>
      <c r="M787" s="156"/>
      <c r="T787" s="157"/>
      <c r="AT787" s="152" t="s">
        <v>247</v>
      </c>
      <c r="AU787" s="152" t="s">
        <v>83</v>
      </c>
      <c r="AV787" s="12" t="s">
        <v>83</v>
      </c>
      <c r="AW787" s="12" t="s">
        <v>30</v>
      </c>
      <c r="AX787" s="12" t="s">
        <v>73</v>
      </c>
      <c r="AY787" s="152" t="s">
        <v>236</v>
      </c>
    </row>
    <row r="788" spans="2:65" s="15" customFormat="1" ht="11.25">
      <c r="B788" s="173"/>
      <c r="D788" s="147" t="s">
        <v>247</v>
      </c>
      <c r="E788" s="174" t="s">
        <v>1</v>
      </c>
      <c r="F788" s="175" t="s">
        <v>344</v>
      </c>
      <c r="H788" s="176">
        <v>216.72</v>
      </c>
      <c r="I788" s="177"/>
      <c r="L788" s="173"/>
      <c r="M788" s="178"/>
      <c r="T788" s="179"/>
      <c r="AT788" s="174" t="s">
        <v>247</v>
      </c>
      <c r="AU788" s="174" t="s">
        <v>83</v>
      </c>
      <c r="AV788" s="15" t="s">
        <v>258</v>
      </c>
      <c r="AW788" s="15" t="s">
        <v>30</v>
      </c>
      <c r="AX788" s="15" t="s">
        <v>73</v>
      </c>
      <c r="AY788" s="174" t="s">
        <v>236</v>
      </c>
    </row>
    <row r="789" spans="2:65" s="14" customFormat="1" ht="11.25">
      <c r="B789" s="167"/>
      <c r="D789" s="147" t="s">
        <v>247</v>
      </c>
      <c r="E789" s="168" t="s">
        <v>1</v>
      </c>
      <c r="F789" s="169" t="s">
        <v>3372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2" customFormat="1" ht="11.25">
      <c r="B790" s="151"/>
      <c r="D790" s="147" t="s">
        <v>247</v>
      </c>
      <c r="E790" s="152" t="s">
        <v>1</v>
      </c>
      <c r="F790" s="153" t="s">
        <v>3373</v>
      </c>
      <c r="H790" s="154">
        <v>235.85</v>
      </c>
      <c r="I790" s="155"/>
      <c r="L790" s="151"/>
      <c r="M790" s="156"/>
      <c r="T790" s="157"/>
      <c r="AT790" s="152" t="s">
        <v>247</v>
      </c>
      <c r="AU790" s="152" t="s">
        <v>83</v>
      </c>
      <c r="AV790" s="12" t="s">
        <v>83</v>
      </c>
      <c r="AW790" s="12" t="s">
        <v>30</v>
      </c>
      <c r="AX790" s="12" t="s">
        <v>73</v>
      </c>
      <c r="AY790" s="152" t="s">
        <v>236</v>
      </c>
    </row>
    <row r="791" spans="2:65" s="15" customFormat="1" ht="11.25">
      <c r="B791" s="173"/>
      <c r="D791" s="147" t="s">
        <v>247</v>
      </c>
      <c r="E791" s="174" t="s">
        <v>1</v>
      </c>
      <c r="F791" s="175" t="s">
        <v>344</v>
      </c>
      <c r="H791" s="176">
        <v>235.85</v>
      </c>
      <c r="I791" s="177"/>
      <c r="L791" s="173"/>
      <c r="M791" s="178"/>
      <c r="T791" s="179"/>
      <c r="AT791" s="174" t="s">
        <v>247</v>
      </c>
      <c r="AU791" s="174" t="s">
        <v>83</v>
      </c>
      <c r="AV791" s="15" t="s">
        <v>258</v>
      </c>
      <c r="AW791" s="15" t="s">
        <v>30</v>
      </c>
      <c r="AX791" s="15" t="s">
        <v>81</v>
      </c>
      <c r="AY791" s="174" t="s">
        <v>236</v>
      </c>
    </row>
    <row r="792" spans="2:65" s="1" customFormat="1" ht="24.2" customHeight="1">
      <c r="B792" s="133"/>
      <c r="C792" s="134" t="s">
        <v>3374</v>
      </c>
      <c r="D792" s="134" t="s">
        <v>239</v>
      </c>
      <c r="E792" s="135" t="s">
        <v>3375</v>
      </c>
      <c r="F792" s="136" t="s">
        <v>3376</v>
      </c>
      <c r="G792" s="137" t="s">
        <v>528</v>
      </c>
      <c r="H792" s="138">
        <v>6</v>
      </c>
      <c r="I792" s="139"/>
      <c r="J792" s="140">
        <f>ROUND(I792*H792,2)</f>
        <v>0</v>
      </c>
      <c r="K792" s="136" t="s">
        <v>2868</v>
      </c>
      <c r="L792" s="33"/>
      <c r="M792" s="141" t="s">
        <v>1</v>
      </c>
      <c r="N792" s="142" t="s">
        <v>38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258</v>
      </c>
      <c r="AT792" s="145" t="s">
        <v>239</v>
      </c>
      <c r="AU792" s="145" t="s">
        <v>83</v>
      </c>
      <c r="AY792" s="18" t="s">
        <v>236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81</v>
      </c>
      <c r="BK792" s="146">
        <f>ROUND(I792*H792,2)</f>
        <v>0</v>
      </c>
      <c r="BL792" s="18" t="s">
        <v>258</v>
      </c>
      <c r="BM792" s="145" t="s">
        <v>3377</v>
      </c>
    </row>
    <row r="793" spans="2:65" s="1" customFormat="1" ht="19.5">
      <c r="B793" s="33"/>
      <c r="D793" s="147" t="s">
        <v>246</v>
      </c>
      <c r="F793" s="148" t="s">
        <v>3376</v>
      </c>
      <c r="I793" s="149"/>
      <c r="L793" s="33"/>
      <c r="M793" s="150"/>
      <c r="T793" s="57"/>
      <c r="AT793" s="18" t="s">
        <v>246</v>
      </c>
      <c r="AU793" s="18" t="s">
        <v>83</v>
      </c>
    </row>
    <row r="794" spans="2:65" s="14" customFormat="1" ht="11.25">
      <c r="B794" s="167"/>
      <c r="D794" s="147" t="s">
        <v>247</v>
      </c>
      <c r="E794" s="168" t="s">
        <v>1</v>
      </c>
      <c r="F794" s="169" t="s">
        <v>3378</v>
      </c>
      <c r="H794" s="168" t="s">
        <v>1</v>
      </c>
      <c r="I794" s="170"/>
      <c r="L794" s="167"/>
      <c r="M794" s="171"/>
      <c r="T794" s="172"/>
      <c r="AT794" s="168" t="s">
        <v>247</v>
      </c>
      <c r="AU794" s="168" t="s">
        <v>83</v>
      </c>
      <c r="AV794" s="14" t="s">
        <v>81</v>
      </c>
      <c r="AW794" s="14" t="s">
        <v>30</v>
      </c>
      <c r="AX794" s="14" t="s">
        <v>73</v>
      </c>
      <c r="AY794" s="168" t="s">
        <v>236</v>
      </c>
    </row>
    <row r="795" spans="2:65" s="12" customFormat="1" ht="11.25">
      <c r="B795" s="151"/>
      <c r="D795" s="147" t="s">
        <v>247</v>
      </c>
      <c r="E795" s="152" t="s">
        <v>1</v>
      </c>
      <c r="F795" s="153" t="s">
        <v>3379</v>
      </c>
      <c r="H795" s="154">
        <v>0.3</v>
      </c>
      <c r="I795" s="155"/>
      <c r="L795" s="151"/>
      <c r="M795" s="156"/>
      <c r="T795" s="157"/>
      <c r="AT795" s="152" t="s">
        <v>247</v>
      </c>
      <c r="AU795" s="152" t="s">
        <v>83</v>
      </c>
      <c r="AV795" s="12" t="s">
        <v>83</v>
      </c>
      <c r="AW795" s="12" t="s">
        <v>30</v>
      </c>
      <c r="AX795" s="12" t="s">
        <v>73</v>
      </c>
      <c r="AY795" s="152" t="s">
        <v>236</v>
      </c>
    </row>
    <row r="796" spans="2:65" s="12" customFormat="1" ht="11.25">
      <c r="B796" s="151"/>
      <c r="D796" s="147" t="s">
        <v>247</v>
      </c>
      <c r="E796" s="152" t="s">
        <v>1</v>
      </c>
      <c r="F796" s="153" t="s">
        <v>3380</v>
      </c>
      <c r="H796" s="154">
        <v>4</v>
      </c>
      <c r="I796" s="155"/>
      <c r="L796" s="151"/>
      <c r="M796" s="156"/>
      <c r="T796" s="157"/>
      <c r="AT796" s="152" t="s">
        <v>247</v>
      </c>
      <c r="AU796" s="152" t="s">
        <v>83</v>
      </c>
      <c r="AV796" s="12" t="s">
        <v>83</v>
      </c>
      <c r="AW796" s="12" t="s">
        <v>30</v>
      </c>
      <c r="AX796" s="12" t="s">
        <v>73</v>
      </c>
      <c r="AY796" s="152" t="s">
        <v>236</v>
      </c>
    </row>
    <row r="797" spans="2:65" s="12" customFormat="1" ht="11.25">
      <c r="B797" s="151"/>
      <c r="D797" s="147" t="s">
        <v>247</v>
      </c>
      <c r="E797" s="152" t="s">
        <v>1</v>
      </c>
      <c r="F797" s="153" t="s">
        <v>3381</v>
      </c>
      <c r="H797" s="154">
        <v>1.7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5" customFormat="1" ht="11.25">
      <c r="B798" s="173"/>
      <c r="D798" s="147" t="s">
        <v>247</v>
      </c>
      <c r="E798" s="174" t="s">
        <v>1</v>
      </c>
      <c r="F798" s="175" t="s">
        <v>344</v>
      </c>
      <c r="H798" s="176">
        <v>6</v>
      </c>
      <c r="I798" s="177"/>
      <c r="L798" s="173"/>
      <c r="M798" s="178"/>
      <c r="T798" s="179"/>
      <c r="AT798" s="174" t="s">
        <v>247</v>
      </c>
      <c r="AU798" s="174" t="s">
        <v>83</v>
      </c>
      <c r="AV798" s="15" t="s">
        <v>258</v>
      </c>
      <c r="AW798" s="15" t="s">
        <v>30</v>
      </c>
      <c r="AX798" s="15" t="s">
        <v>81</v>
      </c>
      <c r="AY798" s="174" t="s">
        <v>236</v>
      </c>
    </row>
    <row r="799" spans="2:65" s="1" customFormat="1" ht="44.25" customHeight="1">
      <c r="B799" s="133"/>
      <c r="C799" s="134" t="s">
        <v>2350</v>
      </c>
      <c r="D799" s="134" t="s">
        <v>239</v>
      </c>
      <c r="E799" s="135" t="s">
        <v>3382</v>
      </c>
      <c r="F799" s="136" t="s">
        <v>3383</v>
      </c>
      <c r="G799" s="137" t="s">
        <v>528</v>
      </c>
      <c r="H799" s="138">
        <v>348.45</v>
      </c>
      <c r="I799" s="139"/>
      <c r="J799" s="140">
        <f>ROUND(I799*H799,2)</f>
        <v>0</v>
      </c>
      <c r="K799" s="136" t="s">
        <v>2868</v>
      </c>
      <c r="L799" s="33"/>
      <c r="M799" s="141" t="s">
        <v>1</v>
      </c>
      <c r="N799" s="142" t="s">
        <v>38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258</v>
      </c>
      <c r="AT799" s="145" t="s">
        <v>239</v>
      </c>
      <c r="AU799" s="145" t="s">
        <v>83</v>
      </c>
      <c r="AY799" s="18" t="s">
        <v>236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81</v>
      </c>
      <c r="BK799" s="146">
        <f>ROUND(I799*H799,2)</f>
        <v>0</v>
      </c>
      <c r="BL799" s="18" t="s">
        <v>258</v>
      </c>
      <c r="BM799" s="145" t="s">
        <v>3384</v>
      </c>
    </row>
    <row r="800" spans="2:65" s="1" customFormat="1" ht="29.25">
      <c r="B800" s="33"/>
      <c r="D800" s="147" t="s">
        <v>246</v>
      </c>
      <c r="F800" s="148" t="s">
        <v>3383</v>
      </c>
      <c r="I800" s="149"/>
      <c r="L800" s="33"/>
      <c r="M800" s="150"/>
      <c r="T800" s="57"/>
      <c r="AT800" s="18" t="s">
        <v>246</v>
      </c>
      <c r="AU800" s="18" t="s">
        <v>83</v>
      </c>
    </row>
    <row r="801" spans="2:65" s="14" customFormat="1" ht="11.25">
      <c r="B801" s="167"/>
      <c r="D801" s="147" t="s">
        <v>247</v>
      </c>
      <c r="E801" s="168" t="s">
        <v>1</v>
      </c>
      <c r="F801" s="169" t="s">
        <v>3366</v>
      </c>
      <c r="H801" s="168" t="s">
        <v>1</v>
      </c>
      <c r="I801" s="170"/>
      <c r="L801" s="167"/>
      <c r="M801" s="171"/>
      <c r="T801" s="172"/>
      <c r="AT801" s="168" t="s">
        <v>247</v>
      </c>
      <c r="AU801" s="168" t="s">
        <v>83</v>
      </c>
      <c r="AV801" s="14" t="s">
        <v>81</v>
      </c>
      <c r="AW801" s="14" t="s">
        <v>30</v>
      </c>
      <c r="AX801" s="14" t="s">
        <v>73</v>
      </c>
      <c r="AY801" s="168" t="s">
        <v>236</v>
      </c>
    </row>
    <row r="802" spans="2:65" s="14" customFormat="1" ht="22.5">
      <c r="B802" s="167"/>
      <c r="D802" s="147" t="s">
        <v>247</v>
      </c>
      <c r="E802" s="168" t="s">
        <v>1</v>
      </c>
      <c r="F802" s="169" t="s">
        <v>3385</v>
      </c>
      <c r="H802" s="168" t="s">
        <v>1</v>
      </c>
      <c r="I802" s="170"/>
      <c r="L802" s="167"/>
      <c r="M802" s="171"/>
      <c r="T802" s="172"/>
      <c r="AT802" s="168" t="s">
        <v>247</v>
      </c>
      <c r="AU802" s="168" t="s">
        <v>83</v>
      </c>
      <c r="AV802" s="14" t="s">
        <v>81</v>
      </c>
      <c r="AW802" s="14" t="s">
        <v>30</v>
      </c>
      <c r="AX802" s="14" t="s">
        <v>73</v>
      </c>
      <c r="AY802" s="168" t="s">
        <v>236</v>
      </c>
    </row>
    <row r="803" spans="2:65" s="14" customFormat="1" ht="22.5">
      <c r="B803" s="167"/>
      <c r="D803" s="147" t="s">
        <v>247</v>
      </c>
      <c r="E803" s="168" t="s">
        <v>1</v>
      </c>
      <c r="F803" s="169" t="s">
        <v>3386</v>
      </c>
      <c r="H803" s="168" t="s">
        <v>1</v>
      </c>
      <c r="I803" s="170"/>
      <c r="L803" s="167"/>
      <c r="M803" s="171"/>
      <c r="T803" s="172"/>
      <c r="AT803" s="168" t="s">
        <v>247</v>
      </c>
      <c r="AU803" s="168" t="s">
        <v>83</v>
      </c>
      <c r="AV803" s="14" t="s">
        <v>81</v>
      </c>
      <c r="AW803" s="14" t="s">
        <v>30</v>
      </c>
      <c r="AX803" s="14" t="s">
        <v>73</v>
      </c>
      <c r="AY803" s="168" t="s">
        <v>236</v>
      </c>
    </row>
    <row r="804" spans="2:65" s="14" customFormat="1" ht="11.25">
      <c r="B804" s="167"/>
      <c r="D804" s="147" t="s">
        <v>247</v>
      </c>
      <c r="E804" s="168" t="s">
        <v>1</v>
      </c>
      <c r="F804" s="169" t="s">
        <v>3354</v>
      </c>
      <c r="H804" s="168" t="s">
        <v>1</v>
      </c>
      <c r="I804" s="170"/>
      <c r="L804" s="167"/>
      <c r="M804" s="171"/>
      <c r="T804" s="172"/>
      <c r="AT804" s="168" t="s">
        <v>247</v>
      </c>
      <c r="AU804" s="168" t="s">
        <v>83</v>
      </c>
      <c r="AV804" s="14" t="s">
        <v>81</v>
      </c>
      <c r="AW804" s="14" t="s">
        <v>30</v>
      </c>
      <c r="AX804" s="14" t="s">
        <v>73</v>
      </c>
      <c r="AY804" s="168" t="s">
        <v>236</v>
      </c>
    </row>
    <row r="805" spans="2:65" s="12" customFormat="1" ht="11.25">
      <c r="B805" s="151"/>
      <c r="D805" s="147" t="s">
        <v>247</v>
      </c>
      <c r="E805" s="152" t="s">
        <v>1</v>
      </c>
      <c r="F805" s="153" t="s">
        <v>3387</v>
      </c>
      <c r="H805" s="154">
        <v>348</v>
      </c>
      <c r="I805" s="155"/>
      <c r="L805" s="151"/>
      <c r="M805" s="156"/>
      <c r="T805" s="157"/>
      <c r="AT805" s="152" t="s">
        <v>247</v>
      </c>
      <c r="AU805" s="152" t="s">
        <v>83</v>
      </c>
      <c r="AV805" s="12" t="s">
        <v>83</v>
      </c>
      <c r="AW805" s="12" t="s">
        <v>30</v>
      </c>
      <c r="AX805" s="12" t="s">
        <v>73</v>
      </c>
      <c r="AY805" s="152" t="s">
        <v>236</v>
      </c>
    </row>
    <row r="806" spans="2:65" s="15" customFormat="1" ht="11.25">
      <c r="B806" s="173"/>
      <c r="D806" s="147" t="s">
        <v>247</v>
      </c>
      <c r="E806" s="174" t="s">
        <v>1</v>
      </c>
      <c r="F806" s="175" t="s">
        <v>344</v>
      </c>
      <c r="H806" s="176">
        <v>348</v>
      </c>
      <c r="I806" s="177"/>
      <c r="L806" s="173"/>
      <c r="M806" s="178"/>
      <c r="T806" s="179"/>
      <c r="AT806" s="174" t="s">
        <v>247</v>
      </c>
      <c r="AU806" s="174" t="s">
        <v>83</v>
      </c>
      <c r="AV806" s="15" t="s">
        <v>258</v>
      </c>
      <c r="AW806" s="15" t="s">
        <v>30</v>
      </c>
      <c r="AX806" s="15" t="s">
        <v>73</v>
      </c>
      <c r="AY806" s="174" t="s">
        <v>236</v>
      </c>
    </row>
    <row r="807" spans="2:65" s="14" customFormat="1" ht="11.25">
      <c r="B807" s="167"/>
      <c r="D807" s="147" t="s">
        <v>247</v>
      </c>
      <c r="E807" s="168" t="s">
        <v>1</v>
      </c>
      <c r="F807" s="169" t="s">
        <v>3370</v>
      </c>
      <c r="H807" s="168" t="s">
        <v>1</v>
      </c>
      <c r="I807" s="170"/>
      <c r="L807" s="167"/>
      <c r="M807" s="171"/>
      <c r="T807" s="172"/>
      <c r="AT807" s="168" t="s">
        <v>247</v>
      </c>
      <c r="AU807" s="168" t="s">
        <v>83</v>
      </c>
      <c r="AV807" s="14" t="s">
        <v>81</v>
      </c>
      <c r="AW807" s="14" t="s">
        <v>30</v>
      </c>
      <c r="AX807" s="14" t="s">
        <v>73</v>
      </c>
      <c r="AY807" s="168" t="s">
        <v>236</v>
      </c>
    </row>
    <row r="808" spans="2:65" s="12" customFormat="1" ht="11.25">
      <c r="B808" s="151"/>
      <c r="D808" s="147" t="s">
        <v>247</v>
      </c>
      <c r="E808" s="152" t="s">
        <v>1</v>
      </c>
      <c r="F808" s="153" t="s">
        <v>3388</v>
      </c>
      <c r="H808" s="154">
        <v>325.31</v>
      </c>
      <c r="I808" s="155"/>
      <c r="L808" s="151"/>
      <c r="M808" s="156"/>
      <c r="T808" s="157"/>
      <c r="AT808" s="152" t="s">
        <v>247</v>
      </c>
      <c r="AU808" s="152" t="s">
        <v>83</v>
      </c>
      <c r="AV808" s="12" t="s">
        <v>83</v>
      </c>
      <c r="AW808" s="12" t="s">
        <v>30</v>
      </c>
      <c r="AX808" s="12" t="s">
        <v>73</v>
      </c>
      <c r="AY808" s="152" t="s">
        <v>236</v>
      </c>
    </row>
    <row r="809" spans="2:65" s="15" customFormat="1" ht="11.25">
      <c r="B809" s="173"/>
      <c r="D809" s="147" t="s">
        <v>247</v>
      </c>
      <c r="E809" s="174" t="s">
        <v>1</v>
      </c>
      <c r="F809" s="175" t="s">
        <v>344</v>
      </c>
      <c r="H809" s="176">
        <v>325.31</v>
      </c>
      <c r="I809" s="177"/>
      <c r="L809" s="173"/>
      <c r="M809" s="178"/>
      <c r="T809" s="179"/>
      <c r="AT809" s="174" t="s">
        <v>247</v>
      </c>
      <c r="AU809" s="174" t="s">
        <v>83</v>
      </c>
      <c r="AV809" s="15" t="s">
        <v>258</v>
      </c>
      <c r="AW809" s="15" t="s">
        <v>30</v>
      </c>
      <c r="AX809" s="15" t="s">
        <v>73</v>
      </c>
      <c r="AY809" s="174" t="s">
        <v>236</v>
      </c>
    </row>
    <row r="810" spans="2:65" s="14" customFormat="1" ht="11.25">
      <c r="B810" s="167"/>
      <c r="D810" s="147" t="s">
        <v>247</v>
      </c>
      <c r="E810" s="168" t="s">
        <v>1</v>
      </c>
      <c r="F810" s="169" t="s">
        <v>3372</v>
      </c>
      <c r="H810" s="168" t="s">
        <v>1</v>
      </c>
      <c r="I810" s="170"/>
      <c r="L810" s="167"/>
      <c r="M810" s="171"/>
      <c r="T810" s="172"/>
      <c r="AT810" s="168" t="s">
        <v>247</v>
      </c>
      <c r="AU810" s="168" t="s">
        <v>83</v>
      </c>
      <c r="AV810" s="14" t="s">
        <v>81</v>
      </c>
      <c r="AW810" s="14" t="s">
        <v>30</v>
      </c>
      <c r="AX810" s="14" t="s">
        <v>73</v>
      </c>
      <c r="AY810" s="168" t="s">
        <v>236</v>
      </c>
    </row>
    <row r="811" spans="2:65" s="12" customFormat="1" ht="11.25">
      <c r="B811" s="151"/>
      <c r="D811" s="147" t="s">
        <v>247</v>
      </c>
      <c r="E811" s="152" t="s">
        <v>1</v>
      </c>
      <c r="F811" s="153" t="s">
        <v>3389</v>
      </c>
      <c r="H811" s="154">
        <v>348.45</v>
      </c>
      <c r="I811" s="155"/>
      <c r="L811" s="151"/>
      <c r="M811" s="156"/>
      <c r="T811" s="157"/>
      <c r="AT811" s="152" t="s">
        <v>247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236</v>
      </c>
    </row>
    <row r="812" spans="2:65" s="15" customFormat="1" ht="11.25">
      <c r="B812" s="173"/>
      <c r="D812" s="147" t="s">
        <v>247</v>
      </c>
      <c r="E812" s="174" t="s">
        <v>1</v>
      </c>
      <c r="F812" s="175" t="s">
        <v>344</v>
      </c>
      <c r="H812" s="176">
        <v>348.45</v>
      </c>
      <c r="I812" s="177"/>
      <c r="L812" s="173"/>
      <c r="M812" s="178"/>
      <c r="T812" s="179"/>
      <c r="AT812" s="174" t="s">
        <v>247</v>
      </c>
      <c r="AU812" s="174" t="s">
        <v>83</v>
      </c>
      <c r="AV812" s="15" t="s">
        <v>258</v>
      </c>
      <c r="AW812" s="15" t="s">
        <v>30</v>
      </c>
      <c r="AX812" s="15" t="s">
        <v>81</v>
      </c>
      <c r="AY812" s="174" t="s">
        <v>236</v>
      </c>
    </row>
    <row r="813" spans="2:65" s="1" customFormat="1" ht="24.2" customHeight="1">
      <c r="B813" s="133"/>
      <c r="C813" s="134" t="s">
        <v>3390</v>
      </c>
      <c r="D813" s="134" t="s">
        <v>239</v>
      </c>
      <c r="E813" s="135" t="s">
        <v>3391</v>
      </c>
      <c r="F813" s="136" t="s">
        <v>3392</v>
      </c>
      <c r="G813" s="137" t="s">
        <v>528</v>
      </c>
      <c r="H813" s="138">
        <v>12.1</v>
      </c>
      <c r="I813" s="139"/>
      <c r="J813" s="140">
        <f>ROUND(I813*H813,2)</f>
        <v>0</v>
      </c>
      <c r="K813" s="136" t="s">
        <v>2868</v>
      </c>
      <c r="L813" s="33"/>
      <c r="M813" s="141" t="s">
        <v>1</v>
      </c>
      <c r="N813" s="142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258</v>
      </c>
      <c r="AT813" s="145" t="s">
        <v>239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258</v>
      </c>
      <c r="BM813" s="145" t="s">
        <v>3393</v>
      </c>
    </row>
    <row r="814" spans="2:65" s="1" customFormat="1" ht="19.5">
      <c r="B814" s="33"/>
      <c r="D814" s="147" t="s">
        <v>246</v>
      </c>
      <c r="F814" s="148" t="s">
        <v>3392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4" customFormat="1" ht="11.25">
      <c r="B815" s="167"/>
      <c r="D815" s="147" t="s">
        <v>247</v>
      </c>
      <c r="E815" s="168" t="s">
        <v>1</v>
      </c>
      <c r="F815" s="169" t="s">
        <v>3394</v>
      </c>
      <c r="H815" s="168" t="s">
        <v>1</v>
      </c>
      <c r="I815" s="170"/>
      <c r="L815" s="167"/>
      <c r="M815" s="171"/>
      <c r="T815" s="172"/>
      <c r="AT815" s="168" t="s">
        <v>247</v>
      </c>
      <c r="AU815" s="168" t="s">
        <v>83</v>
      </c>
      <c r="AV815" s="14" t="s">
        <v>81</v>
      </c>
      <c r="AW815" s="14" t="s">
        <v>30</v>
      </c>
      <c r="AX815" s="14" t="s">
        <v>73</v>
      </c>
      <c r="AY815" s="168" t="s">
        <v>236</v>
      </c>
    </row>
    <row r="816" spans="2:65" s="12" customFormat="1" ht="11.25">
      <c r="B816" s="151"/>
      <c r="D816" s="147" t="s">
        <v>247</v>
      </c>
      <c r="E816" s="152" t="s">
        <v>1</v>
      </c>
      <c r="F816" s="153" t="s">
        <v>3395</v>
      </c>
      <c r="H816" s="154">
        <v>8</v>
      </c>
      <c r="I816" s="155"/>
      <c r="L816" s="151"/>
      <c r="M816" s="156"/>
      <c r="T816" s="157"/>
      <c r="AT816" s="152" t="s">
        <v>247</v>
      </c>
      <c r="AU816" s="152" t="s">
        <v>83</v>
      </c>
      <c r="AV816" s="12" t="s">
        <v>83</v>
      </c>
      <c r="AW816" s="12" t="s">
        <v>30</v>
      </c>
      <c r="AX816" s="12" t="s">
        <v>73</v>
      </c>
      <c r="AY816" s="152" t="s">
        <v>236</v>
      </c>
    </row>
    <row r="817" spans="2:65" s="12" customFormat="1" ht="11.25">
      <c r="B817" s="151"/>
      <c r="D817" s="147" t="s">
        <v>247</v>
      </c>
      <c r="E817" s="152" t="s">
        <v>1</v>
      </c>
      <c r="F817" s="153" t="s">
        <v>3396</v>
      </c>
      <c r="H817" s="154">
        <v>1.5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2" customFormat="1" ht="11.25">
      <c r="B818" s="151"/>
      <c r="D818" s="147" t="s">
        <v>247</v>
      </c>
      <c r="E818" s="152" t="s">
        <v>1</v>
      </c>
      <c r="F818" s="153" t="s">
        <v>3397</v>
      </c>
      <c r="H818" s="154">
        <v>2.6</v>
      </c>
      <c r="I818" s="155"/>
      <c r="L818" s="151"/>
      <c r="M818" s="156"/>
      <c r="T818" s="157"/>
      <c r="AT818" s="152" t="s">
        <v>247</v>
      </c>
      <c r="AU818" s="152" t="s">
        <v>83</v>
      </c>
      <c r="AV818" s="12" t="s">
        <v>83</v>
      </c>
      <c r="AW818" s="12" t="s">
        <v>30</v>
      </c>
      <c r="AX818" s="12" t="s">
        <v>73</v>
      </c>
      <c r="AY818" s="152" t="s">
        <v>236</v>
      </c>
    </row>
    <row r="819" spans="2:65" s="15" customFormat="1" ht="11.25">
      <c r="B819" s="173"/>
      <c r="D819" s="147" t="s">
        <v>247</v>
      </c>
      <c r="E819" s="174" t="s">
        <v>1</v>
      </c>
      <c r="F819" s="175" t="s">
        <v>344</v>
      </c>
      <c r="H819" s="176">
        <v>12.1</v>
      </c>
      <c r="I819" s="177"/>
      <c r="L819" s="173"/>
      <c r="M819" s="178"/>
      <c r="T819" s="179"/>
      <c r="AT819" s="174" t="s">
        <v>247</v>
      </c>
      <c r="AU819" s="174" t="s">
        <v>83</v>
      </c>
      <c r="AV819" s="15" t="s">
        <v>258</v>
      </c>
      <c r="AW819" s="15" t="s">
        <v>30</v>
      </c>
      <c r="AX819" s="15" t="s">
        <v>81</v>
      </c>
      <c r="AY819" s="174" t="s">
        <v>236</v>
      </c>
    </row>
    <row r="820" spans="2:65" s="1" customFormat="1" ht="44.25" customHeight="1">
      <c r="B820" s="133"/>
      <c r="C820" s="134" t="s">
        <v>2355</v>
      </c>
      <c r="D820" s="134" t="s">
        <v>239</v>
      </c>
      <c r="E820" s="135" t="s">
        <v>3398</v>
      </c>
      <c r="F820" s="136" t="s">
        <v>3399</v>
      </c>
      <c r="G820" s="137" t="s">
        <v>528</v>
      </c>
      <c r="H820" s="138">
        <v>34.200000000000003</v>
      </c>
      <c r="I820" s="139"/>
      <c r="J820" s="140">
        <f>ROUND(I820*H820,2)</f>
        <v>0</v>
      </c>
      <c r="K820" s="136" t="s">
        <v>2868</v>
      </c>
      <c r="L820" s="33"/>
      <c r="M820" s="141" t="s">
        <v>1</v>
      </c>
      <c r="N820" s="142" t="s">
        <v>38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258</v>
      </c>
      <c r="AT820" s="145" t="s">
        <v>239</v>
      </c>
      <c r="AU820" s="145" t="s">
        <v>83</v>
      </c>
      <c r="AY820" s="18" t="s">
        <v>236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258</v>
      </c>
      <c r="BM820" s="145" t="s">
        <v>3400</v>
      </c>
    </row>
    <row r="821" spans="2:65" s="1" customFormat="1" ht="29.25">
      <c r="B821" s="33"/>
      <c r="D821" s="147" t="s">
        <v>246</v>
      </c>
      <c r="F821" s="148" t="s">
        <v>3399</v>
      </c>
      <c r="I821" s="149"/>
      <c r="L821" s="33"/>
      <c r="M821" s="150"/>
      <c r="T821" s="57"/>
      <c r="AT821" s="18" t="s">
        <v>246</v>
      </c>
      <c r="AU821" s="18" t="s">
        <v>83</v>
      </c>
    </row>
    <row r="822" spans="2:65" s="14" customFormat="1" ht="11.25">
      <c r="B822" s="167"/>
      <c r="D822" s="147" t="s">
        <v>247</v>
      </c>
      <c r="E822" s="168" t="s">
        <v>1</v>
      </c>
      <c r="F822" s="169" t="s">
        <v>3352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4" customFormat="1" ht="22.5">
      <c r="B823" s="167"/>
      <c r="D823" s="147" t="s">
        <v>247</v>
      </c>
      <c r="E823" s="168" t="s">
        <v>1</v>
      </c>
      <c r="F823" s="169" t="s">
        <v>3353</v>
      </c>
      <c r="H823" s="168" t="s">
        <v>1</v>
      </c>
      <c r="I823" s="170"/>
      <c r="L823" s="167"/>
      <c r="M823" s="171"/>
      <c r="T823" s="172"/>
      <c r="AT823" s="168" t="s">
        <v>247</v>
      </c>
      <c r="AU823" s="168" t="s">
        <v>83</v>
      </c>
      <c r="AV823" s="14" t="s">
        <v>81</v>
      </c>
      <c r="AW823" s="14" t="s">
        <v>30</v>
      </c>
      <c r="AX823" s="14" t="s">
        <v>73</v>
      </c>
      <c r="AY823" s="168" t="s">
        <v>236</v>
      </c>
    </row>
    <row r="824" spans="2:65" s="14" customFormat="1" ht="11.25">
      <c r="B824" s="167"/>
      <c r="D824" s="147" t="s">
        <v>247</v>
      </c>
      <c r="E824" s="168" t="s">
        <v>1</v>
      </c>
      <c r="F824" s="169" t="s">
        <v>3354</v>
      </c>
      <c r="H824" s="168" t="s">
        <v>1</v>
      </c>
      <c r="I824" s="170"/>
      <c r="L824" s="167"/>
      <c r="M824" s="171"/>
      <c r="T824" s="172"/>
      <c r="AT824" s="168" t="s">
        <v>247</v>
      </c>
      <c r="AU824" s="168" t="s">
        <v>83</v>
      </c>
      <c r="AV824" s="14" t="s">
        <v>81</v>
      </c>
      <c r="AW824" s="14" t="s">
        <v>30</v>
      </c>
      <c r="AX824" s="14" t="s">
        <v>73</v>
      </c>
      <c r="AY824" s="168" t="s">
        <v>236</v>
      </c>
    </row>
    <row r="825" spans="2:65" s="12" customFormat="1" ht="11.25">
      <c r="B825" s="151"/>
      <c r="D825" s="147" t="s">
        <v>247</v>
      </c>
      <c r="E825" s="152" t="s">
        <v>1</v>
      </c>
      <c r="F825" s="153" t="s">
        <v>3401</v>
      </c>
      <c r="H825" s="154">
        <v>37</v>
      </c>
      <c r="I825" s="155"/>
      <c r="L825" s="151"/>
      <c r="M825" s="156"/>
      <c r="T825" s="157"/>
      <c r="AT825" s="152" t="s">
        <v>247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236</v>
      </c>
    </row>
    <row r="826" spans="2:65" s="15" customFormat="1" ht="11.25">
      <c r="B826" s="173"/>
      <c r="D826" s="147" t="s">
        <v>247</v>
      </c>
      <c r="E826" s="174" t="s">
        <v>1</v>
      </c>
      <c r="F826" s="175" t="s">
        <v>344</v>
      </c>
      <c r="H826" s="176">
        <v>37</v>
      </c>
      <c r="I826" s="177"/>
      <c r="L826" s="173"/>
      <c r="M826" s="178"/>
      <c r="T826" s="179"/>
      <c r="AT826" s="174" t="s">
        <v>247</v>
      </c>
      <c r="AU826" s="174" t="s">
        <v>83</v>
      </c>
      <c r="AV826" s="15" t="s">
        <v>258</v>
      </c>
      <c r="AW826" s="15" t="s">
        <v>30</v>
      </c>
      <c r="AX826" s="15" t="s">
        <v>73</v>
      </c>
      <c r="AY826" s="174" t="s">
        <v>236</v>
      </c>
    </row>
    <row r="827" spans="2:65" s="12" customFormat="1" ht="11.25">
      <c r="B827" s="151"/>
      <c r="D827" s="147" t="s">
        <v>247</v>
      </c>
      <c r="E827" s="152" t="s">
        <v>1</v>
      </c>
      <c r="F827" s="153" t="s">
        <v>3402</v>
      </c>
      <c r="H827" s="154">
        <v>34.200000000000003</v>
      </c>
      <c r="I827" s="155"/>
      <c r="L827" s="151"/>
      <c r="M827" s="156"/>
      <c r="T827" s="157"/>
      <c r="AT827" s="152" t="s">
        <v>247</v>
      </c>
      <c r="AU827" s="152" t="s">
        <v>83</v>
      </c>
      <c r="AV827" s="12" t="s">
        <v>83</v>
      </c>
      <c r="AW827" s="12" t="s">
        <v>30</v>
      </c>
      <c r="AX827" s="12" t="s">
        <v>73</v>
      </c>
      <c r="AY827" s="152" t="s">
        <v>236</v>
      </c>
    </row>
    <row r="828" spans="2:65" s="15" customFormat="1" ht="11.25">
      <c r="B828" s="173"/>
      <c r="D828" s="147" t="s">
        <v>247</v>
      </c>
      <c r="E828" s="174" t="s">
        <v>1</v>
      </c>
      <c r="F828" s="175" t="s">
        <v>344</v>
      </c>
      <c r="H828" s="176">
        <v>34.200000000000003</v>
      </c>
      <c r="I828" s="177"/>
      <c r="L828" s="173"/>
      <c r="M828" s="178"/>
      <c r="T828" s="179"/>
      <c r="AT828" s="174" t="s">
        <v>247</v>
      </c>
      <c r="AU828" s="174" t="s">
        <v>83</v>
      </c>
      <c r="AV828" s="15" t="s">
        <v>258</v>
      </c>
      <c r="AW828" s="15" t="s">
        <v>30</v>
      </c>
      <c r="AX828" s="15" t="s">
        <v>81</v>
      </c>
      <c r="AY828" s="174" t="s">
        <v>236</v>
      </c>
    </row>
    <row r="829" spans="2:65" s="1" customFormat="1" ht="24.2" customHeight="1">
      <c r="B829" s="133"/>
      <c r="C829" s="180" t="s">
        <v>3403</v>
      </c>
      <c r="D829" s="180" t="s">
        <v>333</v>
      </c>
      <c r="E829" s="181" t="s">
        <v>3404</v>
      </c>
      <c r="F829" s="182" t="s">
        <v>3405</v>
      </c>
      <c r="G829" s="183" t="s">
        <v>528</v>
      </c>
      <c r="H829" s="184">
        <v>34.542000000000002</v>
      </c>
      <c r="I829" s="185"/>
      <c r="J829" s="186">
        <f>ROUND(I829*H829,2)</f>
        <v>0</v>
      </c>
      <c r="K829" s="182" t="s">
        <v>243</v>
      </c>
      <c r="L829" s="187"/>
      <c r="M829" s="188" t="s">
        <v>1</v>
      </c>
      <c r="N829" s="189" t="s">
        <v>38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273</v>
      </c>
      <c r="AT829" s="145" t="s">
        <v>333</v>
      </c>
      <c r="AU829" s="145" t="s">
        <v>83</v>
      </c>
      <c r="AY829" s="18" t="s">
        <v>236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81</v>
      </c>
      <c r="BK829" s="146">
        <f>ROUND(I829*H829,2)</f>
        <v>0</v>
      </c>
      <c r="BL829" s="18" t="s">
        <v>258</v>
      </c>
      <c r="BM829" s="145" t="s">
        <v>3406</v>
      </c>
    </row>
    <row r="830" spans="2:65" s="1" customFormat="1" ht="11.25">
      <c r="B830" s="33"/>
      <c r="D830" s="147" t="s">
        <v>246</v>
      </c>
      <c r="F830" s="148" t="s">
        <v>3405</v>
      </c>
      <c r="I830" s="149"/>
      <c r="L830" s="33"/>
      <c r="M830" s="150"/>
      <c r="T830" s="57"/>
      <c r="AT830" s="18" t="s">
        <v>246</v>
      </c>
      <c r="AU830" s="18" t="s">
        <v>83</v>
      </c>
    </row>
    <row r="831" spans="2:65" s="12" customFormat="1" ht="11.25">
      <c r="B831" s="151"/>
      <c r="D831" s="147" t="s">
        <v>247</v>
      </c>
      <c r="E831" s="152" t="s">
        <v>1</v>
      </c>
      <c r="F831" s="153" t="s">
        <v>3407</v>
      </c>
      <c r="H831" s="154">
        <v>34.542000000000002</v>
      </c>
      <c r="I831" s="155"/>
      <c r="L831" s="151"/>
      <c r="M831" s="156"/>
      <c r="T831" s="157"/>
      <c r="AT831" s="152" t="s">
        <v>247</v>
      </c>
      <c r="AU831" s="152" t="s">
        <v>83</v>
      </c>
      <c r="AV831" s="12" t="s">
        <v>83</v>
      </c>
      <c r="AW831" s="12" t="s">
        <v>30</v>
      </c>
      <c r="AX831" s="12" t="s">
        <v>73</v>
      </c>
      <c r="AY831" s="152" t="s">
        <v>236</v>
      </c>
    </row>
    <row r="832" spans="2:65" s="15" customFormat="1" ht="11.25">
      <c r="B832" s="173"/>
      <c r="D832" s="147" t="s">
        <v>247</v>
      </c>
      <c r="E832" s="174" t="s">
        <v>1</v>
      </c>
      <c r="F832" s="175" t="s">
        <v>344</v>
      </c>
      <c r="H832" s="176">
        <v>34.542000000000002</v>
      </c>
      <c r="I832" s="177"/>
      <c r="L832" s="173"/>
      <c r="M832" s="178"/>
      <c r="T832" s="179"/>
      <c r="AT832" s="174" t="s">
        <v>247</v>
      </c>
      <c r="AU832" s="174" t="s">
        <v>83</v>
      </c>
      <c r="AV832" s="15" t="s">
        <v>258</v>
      </c>
      <c r="AW832" s="15" t="s">
        <v>30</v>
      </c>
      <c r="AX832" s="15" t="s">
        <v>81</v>
      </c>
      <c r="AY832" s="174" t="s">
        <v>236</v>
      </c>
    </row>
    <row r="833" spans="2:65" s="1" customFormat="1" ht="44.25" customHeight="1">
      <c r="B833" s="133"/>
      <c r="C833" s="134" t="s">
        <v>2358</v>
      </c>
      <c r="D833" s="134" t="s">
        <v>239</v>
      </c>
      <c r="E833" s="135" t="s">
        <v>3349</v>
      </c>
      <c r="F833" s="136" t="s">
        <v>3350</v>
      </c>
      <c r="G833" s="137" t="s">
        <v>528</v>
      </c>
      <c r="H833" s="138">
        <v>21.45</v>
      </c>
      <c r="I833" s="139"/>
      <c r="J833" s="140">
        <f>ROUND(I833*H833,2)</f>
        <v>0</v>
      </c>
      <c r="K833" s="136" t="s">
        <v>2868</v>
      </c>
      <c r="L833" s="33"/>
      <c r="M833" s="141" t="s">
        <v>1</v>
      </c>
      <c r="N833" s="142" t="s">
        <v>38</v>
      </c>
      <c r="P833" s="143">
        <f>O833*H833</f>
        <v>0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258</v>
      </c>
      <c r="AT833" s="145" t="s">
        <v>239</v>
      </c>
      <c r="AU833" s="145" t="s">
        <v>83</v>
      </c>
      <c r="AY833" s="18" t="s">
        <v>236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8" t="s">
        <v>81</v>
      </c>
      <c r="BK833" s="146">
        <f>ROUND(I833*H833,2)</f>
        <v>0</v>
      </c>
      <c r="BL833" s="18" t="s">
        <v>258</v>
      </c>
      <c r="BM833" s="145" t="s">
        <v>3408</v>
      </c>
    </row>
    <row r="834" spans="2:65" s="1" customFormat="1" ht="29.25">
      <c r="B834" s="33"/>
      <c r="D834" s="147" t="s">
        <v>246</v>
      </c>
      <c r="F834" s="148" t="s">
        <v>3350</v>
      </c>
      <c r="I834" s="149"/>
      <c r="L834" s="33"/>
      <c r="M834" s="150"/>
      <c r="T834" s="57"/>
      <c r="AT834" s="18" t="s">
        <v>246</v>
      </c>
      <c r="AU834" s="18" t="s">
        <v>83</v>
      </c>
    </row>
    <row r="835" spans="2:65" s="14" customFormat="1" ht="11.25">
      <c r="B835" s="167"/>
      <c r="D835" s="147" t="s">
        <v>247</v>
      </c>
      <c r="E835" s="168" t="s">
        <v>1</v>
      </c>
      <c r="F835" s="169" t="s">
        <v>3352</v>
      </c>
      <c r="H835" s="168" t="s">
        <v>1</v>
      </c>
      <c r="I835" s="170"/>
      <c r="L835" s="167"/>
      <c r="M835" s="171"/>
      <c r="T835" s="172"/>
      <c r="AT835" s="168" t="s">
        <v>247</v>
      </c>
      <c r="AU835" s="168" t="s">
        <v>83</v>
      </c>
      <c r="AV835" s="14" t="s">
        <v>81</v>
      </c>
      <c r="AW835" s="14" t="s">
        <v>30</v>
      </c>
      <c r="AX835" s="14" t="s">
        <v>73</v>
      </c>
      <c r="AY835" s="168" t="s">
        <v>236</v>
      </c>
    </row>
    <row r="836" spans="2:65" s="14" customFormat="1" ht="22.5">
      <c r="B836" s="167"/>
      <c r="D836" s="147" t="s">
        <v>247</v>
      </c>
      <c r="E836" s="168" t="s">
        <v>1</v>
      </c>
      <c r="F836" s="169" t="s">
        <v>3353</v>
      </c>
      <c r="H836" s="168" t="s">
        <v>1</v>
      </c>
      <c r="I836" s="170"/>
      <c r="L836" s="167"/>
      <c r="M836" s="171"/>
      <c r="T836" s="172"/>
      <c r="AT836" s="168" t="s">
        <v>247</v>
      </c>
      <c r="AU836" s="168" t="s">
        <v>83</v>
      </c>
      <c r="AV836" s="14" t="s">
        <v>81</v>
      </c>
      <c r="AW836" s="14" t="s">
        <v>30</v>
      </c>
      <c r="AX836" s="14" t="s">
        <v>73</v>
      </c>
      <c r="AY836" s="168" t="s">
        <v>236</v>
      </c>
    </row>
    <row r="837" spans="2:65" s="14" customFormat="1" ht="11.25">
      <c r="B837" s="167"/>
      <c r="D837" s="147" t="s">
        <v>247</v>
      </c>
      <c r="E837" s="168" t="s">
        <v>1</v>
      </c>
      <c r="F837" s="169" t="s">
        <v>3354</v>
      </c>
      <c r="H837" s="168" t="s">
        <v>1</v>
      </c>
      <c r="I837" s="170"/>
      <c r="L837" s="167"/>
      <c r="M837" s="171"/>
      <c r="T837" s="172"/>
      <c r="AT837" s="168" t="s">
        <v>247</v>
      </c>
      <c r="AU837" s="168" t="s">
        <v>83</v>
      </c>
      <c r="AV837" s="14" t="s">
        <v>81</v>
      </c>
      <c r="AW837" s="14" t="s">
        <v>30</v>
      </c>
      <c r="AX837" s="14" t="s">
        <v>73</v>
      </c>
      <c r="AY837" s="168" t="s">
        <v>236</v>
      </c>
    </row>
    <row r="838" spans="2:65" s="12" customFormat="1" ht="11.25">
      <c r="B838" s="151"/>
      <c r="D838" s="147" t="s">
        <v>247</v>
      </c>
      <c r="E838" s="152" t="s">
        <v>1</v>
      </c>
      <c r="F838" s="153" t="s">
        <v>3409</v>
      </c>
      <c r="H838" s="154">
        <v>23.5</v>
      </c>
      <c r="I838" s="155"/>
      <c r="L838" s="151"/>
      <c r="M838" s="156"/>
      <c r="T838" s="157"/>
      <c r="AT838" s="152" t="s">
        <v>247</v>
      </c>
      <c r="AU838" s="152" t="s">
        <v>83</v>
      </c>
      <c r="AV838" s="12" t="s">
        <v>83</v>
      </c>
      <c r="AW838" s="12" t="s">
        <v>30</v>
      </c>
      <c r="AX838" s="12" t="s">
        <v>73</v>
      </c>
      <c r="AY838" s="152" t="s">
        <v>236</v>
      </c>
    </row>
    <row r="839" spans="2:65" s="15" customFormat="1" ht="11.25">
      <c r="B839" s="173"/>
      <c r="D839" s="147" t="s">
        <v>247</v>
      </c>
      <c r="E839" s="174" t="s">
        <v>1</v>
      </c>
      <c r="F839" s="175" t="s">
        <v>344</v>
      </c>
      <c r="H839" s="176">
        <v>23.5</v>
      </c>
      <c r="I839" s="177"/>
      <c r="L839" s="173"/>
      <c r="M839" s="178"/>
      <c r="T839" s="179"/>
      <c r="AT839" s="174" t="s">
        <v>247</v>
      </c>
      <c r="AU839" s="174" t="s">
        <v>83</v>
      </c>
      <c r="AV839" s="15" t="s">
        <v>258</v>
      </c>
      <c r="AW839" s="15" t="s">
        <v>30</v>
      </c>
      <c r="AX839" s="15" t="s">
        <v>73</v>
      </c>
      <c r="AY839" s="174" t="s">
        <v>236</v>
      </c>
    </row>
    <row r="840" spans="2:65" s="12" customFormat="1" ht="11.25">
      <c r="B840" s="151"/>
      <c r="D840" s="147" t="s">
        <v>247</v>
      </c>
      <c r="E840" s="152" t="s">
        <v>1</v>
      </c>
      <c r="F840" s="153" t="s">
        <v>3410</v>
      </c>
      <c r="H840" s="154">
        <v>21.45</v>
      </c>
      <c r="I840" s="155"/>
      <c r="L840" s="151"/>
      <c r="M840" s="156"/>
      <c r="T840" s="157"/>
      <c r="AT840" s="152" t="s">
        <v>247</v>
      </c>
      <c r="AU840" s="152" t="s">
        <v>83</v>
      </c>
      <c r="AV840" s="12" t="s">
        <v>83</v>
      </c>
      <c r="AW840" s="12" t="s">
        <v>30</v>
      </c>
      <c r="AX840" s="12" t="s">
        <v>73</v>
      </c>
      <c r="AY840" s="152" t="s">
        <v>236</v>
      </c>
    </row>
    <row r="841" spans="2:65" s="15" customFormat="1" ht="11.25">
      <c r="B841" s="173"/>
      <c r="D841" s="147" t="s">
        <v>247</v>
      </c>
      <c r="E841" s="174" t="s">
        <v>1</v>
      </c>
      <c r="F841" s="175" t="s">
        <v>344</v>
      </c>
      <c r="H841" s="176">
        <v>21.45</v>
      </c>
      <c r="I841" s="177"/>
      <c r="L841" s="173"/>
      <c r="M841" s="178"/>
      <c r="T841" s="179"/>
      <c r="AT841" s="174" t="s">
        <v>247</v>
      </c>
      <c r="AU841" s="174" t="s">
        <v>83</v>
      </c>
      <c r="AV841" s="15" t="s">
        <v>258</v>
      </c>
      <c r="AW841" s="15" t="s">
        <v>30</v>
      </c>
      <c r="AX841" s="15" t="s">
        <v>81</v>
      </c>
      <c r="AY841" s="174" t="s">
        <v>236</v>
      </c>
    </row>
    <row r="842" spans="2:65" s="1" customFormat="1" ht="24.2" customHeight="1">
      <c r="B842" s="133"/>
      <c r="C842" s="180" t="s">
        <v>3411</v>
      </c>
      <c r="D842" s="180" t="s">
        <v>333</v>
      </c>
      <c r="E842" s="181" t="s">
        <v>3359</v>
      </c>
      <c r="F842" s="182" t="s">
        <v>3360</v>
      </c>
      <c r="G842" s="183" t="s">
        <v>528</v>
      </c>
      <c r="H842" s="184">
        <v>21.664999999999999</v>
      </c>
      <c r="I842" s="185"/>
      <c r="J842" s="186">
        <f>ROUND(I842*H842,2)</f>
        <v>0</v>
      </c>
      <c r="K842" s="182" t="s">
        <v>243</v>
      </c>
      <c r="L842" s="187"/>
      <c r="M842" s="188" t="s">
        <v>1</v>
      </c>
      <c r="N842" s="189" t="s">
        <v>38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273</v>
      </c>
      <c r="AT842" s="145" t="s">
        <v>333</v>
      </c>
      <c r="AU842" s="145" t="s">
        <v>83</v>
      </c>
      <c r="AY842" s="18" t="s">
        <v>236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258</v>
      </c>
      <c r="BM842" s="145" t="s">
        <v>3412</v>
      </c>
    </row>
    <row r="843" spans="2:65" s="1" customFormat="1" ht="11.25">
      <c r="B843" s="33"/>
      <c r="D843" s="147" t="s">
        <v>246</v>
      </c>
      <c r="F843" s="148" t="s">
        <v>3360</v>
      </c>
      <c r="I843" s="149"/>
      <c r="L843" s="33"/>
      <c r="M843" s="150"/>
      <c r="T843" s="57"/>
      <c r="AT843" s="18" t="s">
        <v>246</v>
      </c>
      <c r="AU843" s="18" t="s">
        <v>83</v>
      </c>
    </row>
    <row r="844" spans="2:65" s="12" customFormat="1" ht="11.25">
      <c r="B844" s="151"/>
      <c r="D844" s="147" t="s">
        <v>247</v>
      </c>
      <c r="E844" s="152" t="s">
        <v>1</v>
      </c>
      <c r="F844" s="153" t="s">
        <v>3413</v>
      </c>
      <c r="H844" s="154">
        <v>21.664999999999999</v>
      </c>
      <c r="I844" s="155"/>
      <c r="L844" s="151"/>
      <c r="M844" s="156"/>
      <c r="T844" s="157"/>
      <c r="AT844" s="152" t="s">
        <v>247</v>
      </c>
      <c r="AU844" s="152" t="s">
        <v>83</v>
      </c>
      <c r="AV844" s="12" t="s">
        <v>83</v>
      </c>
      <c r="AW844" s="12" t="s">
        <v>30</v>
      </c>
      <c r="AX844" s="12" t="s">
        <v>73</v>
      </c>
      <c r="AY844" s="152" t="s">
        <v>236</v>
      </c>
    </row>
    <row r="845" spans="2:65" s="15" customFormat="1" ht="11.25">
      <c r="B845" s="173"/>
      <c r="D845" s="147" t="s">
        <v>247</v>
      </c>
      <c r="E845" s="174" t="s">
        <v>1</v>
      </c>
      <c r="F845" s="175" t="s">
        <v>344</v>
      </c>
      <c r="H845" s="176">
        <v>21.664999999999999</v>
      </c>
      <c r="I845" s="177"/>
      <c r="L845" s="173"/>
      <c r="M845" s="178"/>
      <c r="T845" s="179"/>
      <c r="AT845" s="174" t="s">
        <v>247</v>
      </c>
      <c r="AU845" s="174" t="s">
        <v>83</v>
      </c>
      <c r="AV845" s="15" t="s">
        <v>258</v>
      </c>
      <c r="AW845" s="15" t="s">
        <v>30</v>
      </c>
      <c r="AX845" s="15" t="s">
        <v>81</v>
      </c>
      <c r="AY845" s="174" t="s">
        <v>236</v>
      </c>
    </row>
    <row r="846" spans="2:65" s="1" customFormat="1" ht="44.25" customHeight="1">
      <c r="B846" s="133"/>
      <c r="C846" s="134" t="s">
        <v>2362</v>
      </c>
      <c r="D846" s="134" t="s">
        <v>239</v>
      </c>
      <c r="E846" s="135" t="s">
        <v>3414</v>
      </c>
      <c r="F846" s="136" t="s">
        <v>3415</v>
      </c>
      <c r="G846" s="137" t="s">
        <v>528</v>
      </c>
      <c r="H846" s="138">
        <v>21.45</v>
      </c>
      <c r="I846" s="139"/>
      <c r="J846" s="140">
        <f>ROUND(I846*H846,2)</f>
        <v>0</v>
      </c>
      <c r="K846" s="136" t="s">
        <v>2868</v>
      </c>
      <c r="L846" s="33"/>
      <c r="M846" s="141" t="s">
        <v>1</v>
      </c>
      <c r="N846" s="142" t="s">
        <v>38</v>
      </c>
      <c r="P846" s="143">
        <f>O846*H846</f>
        <v>0</v>
      </c>
      <c r="Q846" s="143">
        <v>0</v>
      </c>
      <c r="R846" s="143">
        <f>Q846*H846</f>
        <v>0</v>
      </c>
      <c r="S846" s="143">
        <v>0</v>
      </c>
      <c r="T846" s="144">
        <f>S846*H846</f>
        <v>0</v>
      </c>
      <c r="AR846" s="145" t="s">
        <v>258</v>
      </c>
      <c r="AT846" s="145" t="s">
        <v>239</v>
      </c>
      <c r="AU846" s="145" t="s">
        <v>83</v>
      </c>
      <c r="AY846" s="18" t="s">
        <v>236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81</v>
      </c>
      <c r="BK846" s="146">
        <f>ROUND(I846*H846,2)</f>
        <v>0</v>
      </c>
      <c r="BL846" s="18" t="s">
        <v>258</v>
      </c>
      <c r="BM846" s="145" t="s">
        <v>3416</v>
      </c>
    </row>
    <row r="847" spans="2:65" s="1" customFormat="1" ht="29.25">
      <c r="B847" s="33"/>
      <c r="D847" s="147" t="s">
        <v>246</v>
      </c>
      <c r="F847" s="148" t="s">
        <v>3415</v>
      </c>
      <c r="I847" s="149"/>
      <c r="L847" s="33"/>
      <c r="M847" s="150"/>
      <c r="T847" s="57"/>
      <c r="AT847" s="18" t="s">
        <v>246</v>
      </c>
      <c r="AU847" s="18" t="s">
        <v>83</v>
      </c>
    </row>
    <row r="848" spans="2:65" s="14" customFormat="1" ht="11.25">
      <c r="B848" s="167"/>
      <c r="D848" s="147" t="s">
        <v>247</v>
      </c>
      <c r="E848" s="168" t="s">
        <v>1</v>
      </c>
      <c r="F848" s="169" t="s">
        <v>3352</v>
      </c>
      <c r="H848" s="168" t="s">
        <v>1</v>
      </c>
      <c r="I848" s="170"/>
      <c r="L848" s="167"/>
      <c r="M848" s="171"/>
      <c r="T848" s="172"/>
      <c r="AT848" s="168" t="s">
        <v>247</v>
      </c>
      <c r="AU848" s="168" t="s">
        <v>83</v>
      </c>
      <c r="AV848" s="14" t="s">
        <v>81</v>
      </c>
      <c r="AW848" s="14" t="s">
        <v>30</v>
      </c>
      <c r="AX848" s="14" t="s">
        <v>73</v>
      </c>
      <c r="AY848" s="168" t="s">
        <v>236</v>
      </c>
    </row>
    <row r="849" spans="2:65" s="14" customFormat="1" ht="22.5">
      <c r="B849" s="167"/>
      <c r="D849" s="147" t="s">
        <v>247</v>
      </c>
      <c r="E849" s="168" t="s">
        <v>1</v>
      </c>
      <c r="F849" s="169" t="s">
        <v>3353</v>
      </c>
      <c r="H849" s="168" t="s">
        <v>1</v>
      </c>
      <c r="I849" s="170"/>
      <c r="L849" s="167"/>
      <c r="M849" s="171"/>
      <c r="T849" s="172"/>
      <c r="AT849" s="168" t="s">
        <v>247</v>
      </c>
      <c r="AU849" s="168" t="s">
        <v>83</v>
      </c>
      <c r="AV849" s="14" t="s">
        <v>81</v>
      </c>
      <c r="AW849" s="14" t="s">
        <v>30</v>
      </c>
      <c r="AX849" s="14" t="s">
        <v>73</v>
      </c>
      <c r="AY849" s="168" t="s">
        <v>236</v>
      </c>
    </row>
    <row r="850" spans="2:65" s="14" customFormat="1" ht="11.25">
      <c r="B850" s="167"/>
      <c r="D850" s="147" t="s">
        <v>247</v>
      </c>
      <c r="E850" s="168" t="s">
        <v>1</v>
      </c>
      <c r="F850" s="169" t="s">
        <v>3354</v>
      </c>
      <c r="H850" s="168" t="s">
        <v>1</v>
      </c>
      <c r="I850" s="170"/>
      <c r="L850" s="167"/>
      <c r="M850" s="171"/>
      <c r="T850" s="172"/>
      <c r="AT850" s="168" t="s">
        <v>247</v>
      </c>
      <c r="AU850" s="168" t="s">
        <v>83</v>
      </c>
      <c r="AV850" s="14" t="s">
        <v>81</v>
      </c>
      <c r="AW850" s="14" t="s">
        <v>30</v>
      </c>
      <c r="AX850" s="14" t="s">
        <v>73</v>
      </c>
      <c r="AY850" s="168" t="s">
        <v>236</v>
      </c>
    </row>
    <row r="851" spans="2:65" s="12" customFormat="1" ht="11.25">
      <c r="B851" s="151"/>
      <c r="D851" s="147" t="s">
        <v>247</v>
      </c>
      <c r="E851" s="152" t="s">
        <v>1</v>
      </c>
      <c r="F851" s="153" t="s">
        <v>3417</v>
      </c>
      <c r="H851" s="154">
        <v>23.5</v>
      </c>
      <c r="I851" s="155"/>
      <c r="L851" s="151"/>
      <c r="M851" s="156"/>
      <c r="T851" s="157"/>
      <c r="AT851" s="152" t="s">
        <v>247</v>
      </c>
      <c r="AU851" s="152" t="s">
        <v>83</v>
      </c>
      <c r="AV851" s="12" t="s">
        <v>83</v>
      </c>
      <c r="AW851" s="12" t="s">
        <v>30</v>
      </c>
      <c r="AX851" s="12" t="s">
        <v>73</v>
      </c>
      <c r="AY851" s="152" t="s">
        <v>236</v>
      </c>
    </row>
    <row r="852" spans="2:65" s="15" customFormat="1" ht="11.25">
      <c r="B852" s="173"/>
      <c r="D852" s="147" t="s">
        <v>247</v>
      </c>
      <c r="E852" s="174" t="s">
        <v>1</v>
      </c>
      <c r="F852" s="175" t="s">
        <v>344</v>
      </c>
      <c r="H852" s="176">
        <v>23.5</v>
      </c>
      <c r="I852" s="177"/>
      <c r="L852" s="173"/>
      <c r="M852" s="178"/>
      <c r="T852" s="179"/>
      <c r="AT852" s="174" t="s">
        <v>247</v>
      </c>
      <c r="AU852" s="174" t="s">
        <v>83</v>
      </c>
      <c r="AV852" s="15" t="s">
        <v>258</v>
      </c>
      <c r="AW852" s="15" t="s">
        <v>30</v>
      </c>
      <c r="AX852" s="15" t="s">
        <v>73</v>
      </c>
      <c r="AY852" s="174" t="s">
        <v>236</v>
      </c>
    </row>
    <row r="853" spans="2:65" s="12" customFormat="1" ht="11.25">
      <c r="B853" s="151"/>
      <c r="D853" s="147" t="s">
        <v>247</v>
      </c>
      <c r="E853" s="152" t="s">
        <v>1</v>
      </c>
      <c r="F853" s="153" t="s">
        <v>3410</v>
      </c>
      <c r="H853" s="154">
        <v>21.45</v>
      </c>
      <c r="I853" s="155"/>
      <c r="L853" s="151"/>
      <c r="M853" s="156"/>
      <c r="T853" s="157"/>
      <c r="AT853" s="152" t="s">
        <v>247</v>
      </c>
      <c r="AU853" s="152" t="s">
        <v>83</v>
      </c>
      <c r="AV853" s="12" t="s">
        <v>83</v>
      </c>
      <c r="AW853" s="12" t="s">
        <v>30</v>
      </c>
      <c r="AX853" s="12" t="s">
        <v>73</v>
      </c>
      <c r="AY853" s="152" t="s">
        <v>236</v>
      </c>
    </row>
    <row r="854" spans="2:65" s="15" customFormat="1" ht="11.25">
      <c r="B854" s="173"/>
      <c r="D854" s="147" t="s">
        <v>247</v>
      </c>
      <c r="E854" s="174" t="s">
        <v>1</v>
      </c>
      <c r="F854" s="175" t="s">
        <v>344</v>
      </c>
      <c r="H854" s="176">
        <v>21.45</v>
      </c>
      <c r="I854" s="177"/>
      <c r="L854" s="173"/>
      <c r="M854" s="178"/>
      <c r="T854" s="179"/>
      <c r="AT854" s="174" t="s">
        <v>247</v>
      </c>
      <c r="AU854" s="174" t="s">
        <v>83</v>
      </c>
      <c r="AV854" s="15" t="s">
        <v>258</v>
      </c>
      <c r="AW854" s="15" t="s">
        <v>30</v>
      </c>
      <c r="AX854" s="15" t="s">
        <v>81</v>
      </c>
      <c r="AY854" s="174" t="s">
        <v>236</v>
      </c>
    </row>
    <row r="855" spans="2:65" s="1" customFormat="1" ht="24.2" customHeight="1">
      <c r="B855" s="133"/>
      <c r="C855" s="180" t="s">
        <v>3418</v>
      </c>
      <c r="D855" s="180" t="s">
        <v>333</v>
      </c>
      <c r="E855" s="181" t="s">
        <v>3419</v>
      </c>
      <c r="F855" s="182" t="s">
        <v>3420</v>
      </c>
      <c r="G855" s="183" t="s">
        <v>528</v>
      </c>
      <c r="H855" s="184">
        <v>21.664999999999999</v>
      </c>
      <c r="I855" s="185"/>
      <c r="J855" s="186">
        <f>ROUND(I855*H855,2)</f>
        <v>0</v>
      </c>
      <c r="K855" s="182" t="s">
        <v>243</v>
      </c>
      <c r="L855" s="187"/>
      <c r="M855" s="188" t="s">
        <v>1</v>
      </c>
      <c r="N855" s="189" t="s">
        <v>38</v>
      </c>
      <c r="P855" s="143">
        <f>O855*H855</f>
        <v>0</v>
      </c>
      <c r="Q855" s="143">
        <v>0</v>
      </c>
      <c r="R855" s="143">
        <f>Q855*H855</f>
        <v>0</v>
      </c>
      <c r="S855" s="143">
        <v>0</v>
      </c>
      <c r="T855" s="144">
        <f>S855*H855</f>
        <v>0</v>
      </c>
      <c r="AR855" s="145" t="s">
        <v>273</v>
      </c>
      <c r="AT855" s="145" t="s">
        <v>333</v>
      </c>
      <c r="AU855" s="145" t="s">
        <v>83</v>
      </c>
      <c r="AY855" s="18" t="s">
        <v>236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81</v>
      </c>
      <c r="BK855" s="146">
        <f>ROUND(I855*H855,2)</f>
        <v>0</v>
      </c>
      <c r="BL855" s="18" t="s">
        <v>258</v>
      </c>
      <c r="BM855" s="145" t="s">
        <v>3421</v>
      </c>
    </row>
    <row r="856" spans="2:65" s="1" customFormat="1" ht="11.25">
      <c r="B856" s="33"/>
      <c r="D856" s="147" t="s">
        <v>246</v>
      </c>
      <c r="F856" s="148" t="s">
        <v>3420</v>
      </c>
      <c r="I856" s="149"/>
      <c r="L856" s="33"/>
      <c r="M856" s="150"/>
      <c r="T856" s="57"/>
      <c r="AT856" s="18" t="s">
        <v>246</v>
      </c>
      <c r="AU856" s="18" t="s">
        <v>83</v>
      </c>
    </row>
    <row r="857" spans="2:65" s="12" customFormat="1" ht="11.25">
      <c r="B857" s="151"/>
      <c r="D857" s="147" t="s">
        <v>247</v>
      </c>
      <c r="E857" s="152" t="s">
        <v>1</v>
      </c>
      <c r="F857" s="153" t="s">
        <v>3413</v>
      </c>
      <c r="H857" s="154">
        <v>21.664999999999999</v>
      </c>
      <c r="I857" s="155"/>
      <c r="L857" s="151"/>
      <c r="M857" s="156"/>
      <c r="T857" s="157"/>
      <c r="AT857" s="152" t="s">
        <v>247</v>
      </c>
      <c r="AU857" s="152" t="s">
        <v>83</v>
      </c>
      <c r="AV857" s="12" t="s">
        <v>83</v>
      </c>
      <c r="AW857" s="12" t="s">
        <v>30</v>
      </c>
      <c r="AX857" s="12" t="s">
        <v>73</v>
      </c>
      <c r="AY857" s="152" t="s">
        <v>236</v>
      </c>
    </row>
    <row r="858" spans="2:65" s="15" customFormat="1" ht="11.25">
      <c r="B858" s="173"/>
      <c r="D858" s="147" t="s">
        <v>247</v>
      </c>
      <c r="E858" s="174" t="s">
        <v>1</v>
      </c>
      <c r="F858" s="175" t="s">
        <v>344</v>
      </c>
      <c r="H858" s="176">
        <v>21.664999999999999</v>
      </c>
      <c r="I858" s="177"/>
      <c r="L858" s="173"/>
      <c r="M858" s="178"/>
      <c r="T858" s="179"/>
      <c r="AT858" s="174" t="s">
        <v>247</v>
      </c>
      <c r="AU858" s="174" t="s">
        <v>83</v>
      </c>
      <c r="AV858" s="15" t="s">
        <v>258</v>
      </c>
      <c r="AW858" s="15" t="s">
        <v>30</v>
      </c>
      <c r="AX858" s="15" t="s">
        <v>81</v>
      </c>
      <c r="AY858" s="174" t="s">
        <v>236</v>
      </c>
    </row>
    <row r="859" spans="2:65" s="1" customFormat="1" ht="24.2" customHeight="1">
      <c r="B859" s="133"/>
      <c r="C859" s="134" t="s">
        <v>2369</v>
      </c>
      <c r="D859" s="134" t="s">
        <v>239</v>
      </c>
      <c r="E859" s="135" t="s">
        <v>3422</v>
      </c>
      <c r="F859" s="136" t="s">
        <v>3423</v>
      </c>
      <c r="G859" s="137" t="s">
        <v>528</v>
      </c>
      <c r="H859" s="138">
        <v>77.099999999999994</v>
      </c>
      <c r="I859" s="139"/>
      <c r="J859" s="140">
        <f>ROUND(I859*H859,2)</f>
        <v>0</v>
      </c>
      <c r="K859" s="136" t="s">
        <v>243</v>
      </c>
      <c r="L859" s="33"/>
      <c r="M859" s="141" t="s">
        <v>1</v>
      </c>
      <c r="N859" s="142" t="s">
        <v>38</v>
      </c>
      <c r="P859" s="143">
        <f>O859*H859</f>
        <v>0</v>
      </c>
      <c r="Q859" s="143">
        <v>0</v>
      </c>
      <c r="R859" s="143">
        <f>Q859*H859</f>
        <v>0</v>
      </c>
      <c r="S859" s="143">
        <v>0</v>
      </c>
      <c r="T859" s="144">
        <f>S859*H859</f>
        <v>0</v>
      </c>
      <c r="AR859" s="145" t="s">
        <v>258</v>
      </c>
      <c r="AT859" s="145" t="s">
        <v>239</v>
      </c>
      <c r="AU859" s="145" t="s">
        <v>83</v>
      </c>
      <c r="AY859" s="18" t="s">
        <v>236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81</v>
      </c>
      <c r="BK859" s="146">
        <f>ROUND(I859*H859,2)</f>
        <v>0</v>
      </c>
      <c r="BL859" s="18" t="s">
        <v>258</v>
      </c>
      <c r="BM859" s="145" t="s">
        <v>3424</v>
      </c>
    </row>
    <row r="860" spans="2:65" s="1" customFormat="1" ht="19.5">
      <c r="B860" s="33"/>
      <c r="D860" s="147" t="s">
        <v>246</v>
      </c>
      <c r="F860" s="148" t="s">
        <v>3423</v>
      </c>
      <c r="I860" s="149"/>
      <c r="L860" s="33"/>
      <c r="M860" s="150"/>
      <c r="T860" s="57"/>
      <c r="AT860" s="18" t="s">
        <v>246</v>
      </c>
      <c r="AU860" s="18" t="s">
        <v>83</v>
      </c>
    </row>
    <row r="861" spans="2:65" s="1" customFormat="1" ht="44.25" customHeight="1">
      <c r="B861" s="133"/>
      <c r="C861" s="134" t="s">
        <v>3425</v>
      </c>
      <c r="D861" s="134" t="s">
        <v>239</v>
      </c>
      <c r="E861" s="135" t="s">
        <v>3398</v>
      </c>
      <c r="F861" s="136" t="s">
        <v>3399</v>
      </c>
      <c r="G861" s="137" t="s">
        <v>528</v>
      </c>
      <c r="H861" s="138">
        <v>126</v>
      </c>
      <c r="I861" s="139"/>
      <c r="J861" s="140">
        <f>ROUND(I861*H861,2)</f>
        <v>0</v>
      </c>
      <c r="K861" s="136" t="s">
        <v>2868</v>
      </c>
      <c r="L861" s="33"/>
      <c r="M861" s="141" t="s">
        <v>1</v>
      </c>
      <c r="N861" s="142" t="s">
        <v>38</v>
      </c>
      <c r="P861" s="143">
        <f>O861*H861</f>
        <v>0</v>
      </c>
      <c r="Q861" s="143">
        <v>0</v>
      </c>
      <c r="R861" s="143">
        <f>Q861*H861</f>
        <v>0</v>
      </c>
      <c r="S861" s="143">
        <v>0</v>
      </c>
      <c r="T861" s="144">
        <f>S861*H861</f>
        <v>0</v>
      </c>
      <c r="AR861" s="145" t="s">
        <v>258</v>
      </c>
      <c r="AT861" s="145" t="s">
        <v>239</v>
      </c>
      <c r="AU861" s="145" t="s">
        <v>83</v>
      </c>
      <c r="AY861" s="18" t="s">
        <v>236</v>
      </c>
      <c r="BE861" s="146">
        <f>IF(N861="základní",J861,0)</f>
        <v>0</v>
      </c>
      <c r="BF861" s="146">
        <f>IF(N861="snížená",J861,0)</f>
        <v>0</v>
      </c>
      <c r="BG861" s="146">
        <f>IF(N861="zákl. přenesená",J861,0)</f>
        <v>0</v>
      </c>
      <c r="BH861" s="146">
        <f>IF(N861="sníž. přenesená",J861,0)</f>
        <v>0</v>
      </c>
      <c r="BI861" s="146">
        <f>IF(N861="nulová",J861,0)</f>
        <v>0</v>
      </c>
      <c r="BJ861" s="18" t="s">
        <v>81</v>
      </c>
      <c r="BK861" s="146">
        <f>ROUND(I861*H861,2)</f>
        <v>0</v>
      </c>
      <c r="BL861" s="18" t="s">
        <v>258</v>
      </c>
      <c r="BM861" s="145" t="s">
        <v>3426</v>
      </c>
    </row>
    <row r="862" spans="2:65" s="1" customFormat="1" ht="29.25">
      <c r="B862" s="33"/>
      <c r="D862" s="147" t="s">
        <v>246</v>
      </c>
      <c r="F862" s="148" t="s">
        <v>3399</v>
      </c>
      <c r="I862" s="149"/>
      <c r="L862" s="33"/>
      <c r="M862" s="150"/>
      <c r="T862" s="57"/>
      <c r="AT862" s="18" t="s">
        <v>246</v>
      </c>
      <c r="AU862" s="18" t="s">
        <v>83</v>
      </c>
    </row>
    <row r="863" spans="2:65" s="14" customFormat="1" ht="11.25">
      <c r="B863" s="167"/>
      <c r="D863" s="147" t="s">
        <v>247</v>
      </c>
      <c r="E863" s="168" t="s">
        <v>1</v>
      </c>
      <c r="F863" s="169" t="s">
        <v>3352</v>
      </c>
      <c r="H863" s="168" t="s">
        <v>1</v>
      </c>
      <c r="I863" s="170"/>
      <c r="L863" s="167"/>
      <c r="M863" s="171"/>
      <c r="T863" s="172"/>
      <c r="AT863" s="168" t="s">
        <v>247</v>
      </c>
      <c r="AU863" s="168" t="s">
        <v>83</v>
      </c>
      <c r="AV863" s="14" t="s">
        <v>81</v>
      </c>
      <c r="AW863" s="14" t="s">
        <v>30</v>
      </c>
      <c r="AX863" s="14" t="s">
        <v>73</v>
      </c>
      <c r="AY863" s="168" t="s">
        <v>236</v>
      </c>
    </row>
    <row r="864" spans="2:65" s="14" customFormat="1" ht="22.5">
      <c r="B864" s="167"/>
      <c r="D864" s="147" t="s">
        <v>247</v>
      </c>
      <c r="E864" s="168" t="s">
        <v>1</v>
      </c>
      <c r="F864" s="169" t="s">
        <v>3353</v>
      </c>
      <c r="H864" s="168" t="s">
        <v>1</v>
      </c>
      <c r="I864" s="170"/>
      <c r="L864" s="167"/>
      <c r="M864" s="171"/>
      <c r="T864" s="172"/>
      <c r="AT864" s="168" t="s">
        <v>247</v>
      </c>
      <c r="AU864" s="168" t="s">
        <v>83</v>
      </c>
      <c r="AV864" s="14" t="s">
        <v>81</v>
      </c>
      <c r="AW864" s="14" t="s">
        <v>30</v>
      </c>
      <c r="AX864" s="14" t="s">
        <v>73</v>
      </c>
      <c r="AY864" s="168" t="s">
        <v>236</v>
      </c>
    </row>
    <row r="865" spans="2:65" s="14" customFormat="1" ht="11.25">
      <c r="B865" s="167"/>
      <c r="D865" s="147" t="s">
        <v>247</v>
      </c>
      <c r="E865" s="168" t="s">
        <v>1</v>
      </c>
      <c r="F865" s="169" t="s">
        <v>3354</v>
      </c>
      <c r="H865" s="168" t="s">
        <v>1</v>
      </c>
      <c r="I865" s="170"/>
      <c r="L865" s="167"/>
      <c r="M865" s="171"/>
      <c r="T865" s="172"/>
      <c r="AT865" s="168" t="s">
        <v>247</v>
      </c>
      <c r="AU865" s="168" t="s">
        <v>83</v>
      </c>
      <c r="AV865" s="14" t="s">
        <v>81</v>
      </c>
      <c r="AW865" s="14" t="s">
        <v>30</v>
      </c>
      <c r="AX865" s="14" t="s">
        <v>73</v>
      </c>
      <c r="AY865" s="168" t="s">
        <v>236</v>
      </c>
    </row>
    <row r="866" spans="2:65" s="12" customFormat="1" ht="11.25">
      <c r="B866" s="151"/>
      <c r="D866" s="147" t="s">
        <v>247</v>
      </c>
      <c r="E866" s="152" t="s">
        <v>1</v>
      </c>
      <c r="F866" s="153" t="s">
        <v>3427</v>
      </c>
      <c r="H866" s="154">
        <v>130.5</v>
      </c>
      <c r="I866" s="155"/>
      <c r="L866" s="151"/>
      <c r="M866" s="156"/>
      <c r="T866" s="157"/>
      <c r="AT866" s="152" t="s">
        <v>247</v>
      </c>
      <c r="AU866" s="152" t="s">
        <v>83</v>
      </c>
      <c r="AV866" s="12" t="s">
        <v>83</v>
      </c>
      <c r="AW866" s="12" t="s">
        <v>30</v>
      </c>
      <c r="AX866" s="12" t="s">
        <v>73</v>
      </c>
      <c r="AY866" s="152" t="s">
        <v>236</v>
      </c>
    </row>
    <row r="867" spans="2:65" s="15" customFormat="1" ht="11.25">
      <c r="B867" s="173"/>
      <c r="D867" s="147" t="s">
        <v>247</v>
      </c>
      <c r="E867" s="174" t="s">
        <v>1</v>
      </c>
      <c r="F867" s="175" t="s">
        <v>344</v>
      </c>
      <c r="H867" s="176">
        <v>130.5</v>
      </c>
      <c r="I867" s="177"/>
      <c r="L867" s="173"/>
      <c r="M867" s="178"/>
      <c r="T867" s="179"/>
      <c r="AT867" s="174" t="s">
        <v>247</v>
      </c>
      <c r="AU867" s="174" t="s">
        <v>83</v>
      </c>
      <c r="AV867" s="15" t="s">
        <v>258</v>
      </c>
      <c r="AW867" s="15" t="s">
        <v>30</v>
      </c>
      <c r="AX867" s="15" t="s">
        <v>73</v>
      </c>
      <c r="AY867" s="174" t="s">
        <v>236</v>
      </c>
    </row>
    <row r="868" spans="2:65" s="12" customFormat="1" ht="11.25">
      <c r="B868" s="151"/>
      <c r="D868" s="147" t="s">
        <v>247</v>
      </c>
      <c r="E868" s="152" t="s">
        <v>1</v>
      </c>
      <c r="F868" s="153" t="s">
        <v>3428</v>
      </c>
      <c r="H868" s="154">
        <v>121.11</v>
      </c>
      <c r="I868" s="155"/>
      <c r="L868" s="151"/>
      <c r="M868" s="156"/>
      <c r="T868" s="157"/>
      <c r="AT868" s="152" t="s">
        <v>247</v>
      </c>
      <c r="AU868" s="152" t="s">
        <v>83</v>
      </c>
      <c r="AV868" s="12" t="s">
        <v>83</v>
      </c>
      <c r="AW868" s="12" t="s">
        <v>30</v>
      </c>
      <c r="AX868" s="12" t="s">
        <v>73</v>
      </c>
      <c r="AY868" s="152" t="s">
        <v>236</v>
      </c>
    </row>
    <row r="869" spans="2:65" s="15" customFormat="1" ht="11.25">
      <c r="B869" s="173"/>
      <c r="D869" s="147" t="s">
        <v>247</v>
      </c>
      <c r="E869" s="174" t="s">
        <v>1</v>
      </c>
      <c r="F869" s="175" t="s">
        <v>344</v>
      </c>
      <c r="H869" s="176">
        <v>121.11</v>
      </c>
      <c r="I869" s="177"/>
      <c r="L869" s="173"/>
      <c r="M869" s="178"/>
      <c r="T869" s="179"/>
      <c r="AT869" s="174" t="s">
        <v>247</v>
      </c>
      <c r="AU869" s="174" t="s">
        <v>83</v>
      </c>
      <c r="AV869" s="15" t="s">
        <v>258</v>
      </c>
      <c r="AW869" s="15" t="s">
        <v>30</v>
      </c>
      <c r="AX869" s="15" t="s">
        <v>73</v>
      </c>
      <c r="AY869" s="174" t="s">
        <v>236</v>
      </c>
    </row>
    <row r="870" spans="2:65" s="12" customFormat="1" ht="11.25">
      <c r="B870" s="151"/>
      <c r="D870" s="147" t="s">
        <v>247</v>
      </c>
      <c r="E870" s="152" t="s">
        <v>1</v>
      </c>
      <c r="F870" s="153" t="s">
        <v>3429</v>
      </c>
      <c r="H870" s="154">
        <v>126</v>
      </c>
      <c r="I870" s="155"/>
      <c r="L870" s="151"/>
      <c r="M870" s="156"/>
      <c r="T870" s="157"/>
      <c r="AT870" s="152" t="s">
        <v>247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236</v>
      </c>
    </row>
    <row r="871" spans="2:65" s="15" customFormat="1" ht="11.25">
      <c r="B871" s="173"/>
      <c r="D871" s="147" t="s">
        <v>247</v>
      </c>
      <c r="E871" s="174" t="s">
        <v>1</v>
      </c>
      <c r="F871" s="175" t="s">
        <v>344</v>
      </c>
      <c r="H871" s="176">
        <v>126</v>
      </c>
      <c r="I871" s="177"/>
      <c r="L871" s="173"/>
      <c r="M871" s="178"/>
      <c r="T871" s="179"/>
      <c r="AT871" s="174" t="s">
        <v>247</v>
      </c>
      <c r="AU871" s="174" t="s">
        <v>83</v>
      </c>
      <c r="AV871" s="15" t="s">
        <v>258</v>
      </c>
      <c r="AW871" s="15" t="s">
        <v>30</v>
      </c>
      <c r="AX871" s="15" t="s">
        <v>81</v>
      </c>
      <c r="AY871" s="174" t="s">
        <v>236</v>
      </c>
    </row>
    <row r="872" spans="2:65" s="1" customFormat="1" ht="24.2" customHeight="1">
      <c r="B872" s="133"/>
      <c r="C872" s="180" t="s">
        <v>2376</v>
      </c>
      <c r="D872" s="180" t="s">
        <v>333</v>
      </c>
      <c r="E872" s="181" t="s">
        <v>3404</v>
      </c>
      <c r="F872" s="182" t="s">
        <v>3405</v>
      </c>
      <c r="G872" s="183" t="s">
        <v>528</v>
      </c>
      <c r="H872" s="184">
        <v>127.26</v>
      </c>
      <c r="I872" s="185"/>
      <c r="J872" s="186">
        <f>ROUND(I872*H872,2)</f>
        <v>0</v>
      </c>
      <c r="K872" s="182" t="s">
        <v>243</v>
      </c>
      <c r="L872" s="187"/>
      <c r="M872" s="188" t="s">
        <v>1</v>
      </c>
      <c r="N872" s="189" t="s">
        <v>38</v>
      </c>
      <c r="P872" s="143">
        <f>O872*H872</f>
        <v>0</v>
      </c>
      <c r="Q872" s="143">
        <v>0</v>
      </c>
      <c r="R872" s="143">
        <f>Q872*H872</f>
        <v>0</v>
      </c>
      <c r="S872" s="143">
        <v>0</v>
      </c>
      <c r="T872" s="144">
        <f>S872*H872</f>
        <v>0</v>
      </c>
      <c r="AR872" s="145" t="s">
        <v>273</v>
      </c>
      <c r="AT872" s="145" t="s">
        <v>333</v>
      </c>
      <c r="AU872" s="145" t="s">
        <v>83</v>
      </c>
      <c r="AY872" s="18" t="s">
        <v>236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8" t="s">
        <v>81</v>
      </c>
      <c r="BK872" s="146">
        <f>ROUND(I872*H872,2)</f>
        <v>0</v>
      </c>
      <c r="BL872" s="18" t="s">
        <v>258</v>
      </c>
      <c r="BM872" s="145" t="s">
        <v>3430</v>
      </c>
    </row>
    <row r="873" spans="2:65" s="1" customFormat="1" ht="11.25">
      <c r="B873" s="33"/>
      <c r="D873" s="147" t="s">
        <v>246</v>
      </c>
      <c r="F873" s="148" t="s">
        <v>3405</v>
      </c>
      <c r="I873" s="149"/>
      <c r="L873" s="33"/>
      <c r="M873" s="150"/>
      <c r="T873" s="57"/>
      <c r="AT873" s="18" t="s">
        <v>246</v>
      </c>
      <c r="AU873" s="18" t="s">
        <v>83</v>
      </c>
    </row>
    <row r="874" spans="2:65" s="12" customFormat="1" ht="11.25">
      <c r="B874" s="151"/>
      <c r="D874" s="147" t="s">
        <v>247</v>
      </c>
      <c r="E874" s="152" t="s">
        <v>1</v>
      </c>
      <c r="F874" s="153" t="s">
        <v>3431</v>
      </c>
      <c r="H874" s="154">
        <v>127.26</v>
      </c>
      <c r="I874" s="155"/>
      <c r="L874" s="151"/>
      <c r="M874" s="156"/>
      <c r="T874" s="157"/>
      <c r="AT874" s="152" t="s">
        <v>247</v>
      </c>
      <c r="AU874" s="152" t="s">
        <v>83</v>
      </c>
      <c r="AV874" s="12" t="s">
        <v>83</v>
      </c>
      <c r="AW874" s="12" t="s">
        <v>30</v>
      </c>
      <c r="AX874" s="12" t="s">
        <v>73</v>
      </c>
      <c r="AY874" s="152" t="s">
        <v>236</v>
      </c>
    </row>
    <row r="875" spans="2:65" s="15" customFormat="1" ht="11.25">
      <c r="B875" s="173"/>
      <c r="D875" s="147" t="s">
        <v>247</v>
      </c>
      <c r="E875" s="174" t="s">
        <v>1</v>
      </c>
      <c r="F875" s="175" t="s">
        <v>344</v>
      </c>
      <c r="H875" s="176">
        <v>127.26</v>
      </c>
      <c r="I875" s="177"/>
      <c r="L875" s="173"/>
      <c r="M875" s="178"/>
      <c r="T875" s="179"/>
      <c r="AT875" s="174" t="s">
        <v>247</v>
      </c>
      <c r="AU875" s="174" t="s">
        <v>83</v>
      </c>
      <c r="AV875" s="15" t="s">
        <v>258</v>
      </c>
      <c r="AW875" s="15" t="s">
        <v>30</v>
      </c>
      <c r="AX875" s="15" t="s">
        <v>81</v>
      </c>
      <c r="AY875" s="174" t="s">
        <v>236</v>
      </c>
    </row>
    <row r="876" spans="2:65" s="1" customFormat="1" ht="33" customHeight="1">
      <c r="B876" s="133"/>
      <c r="C876" s="134" t="s">
        <v>3432</v>
      </c>
      <c r="D876" s="134" t="s">
        <v>239</v>
      </c>
      <c r="E876" s="135" t="s">
        <v>3433</v>
      </c>
      <c r="F876" s="136" t="s">
        <v>3434</v>
      </c>
      <c r="G876" s="137" t="s">
        <v>528</v>
      </c>
      <c r="H876" s="138">
        <v>227.3</v>
      </c>
      <c r="I876" s="139"/>
      <c r="J876" s="140">
        <f>ROUND(I876*H876,2)</f>
        <v>0</v>
      </c>
      <c r="K876" s="136" t="s">
        <v>243</v>
      </c>
      <c r="L876" s="33"/>
      <c r="M876" s="141" t="s">
        <v>1</v>
      </c>
      <c r="N876" s="142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258</v>
      </c>
      <c r="AT876" s="145" t="s">
        <v>239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258</v>
      </c>
      <c r="BM876" s="145" t="s">
        <v>3435</v>
      </c>
    </row>
    <row r="877" spans="2:65" s="1" customFormat="1" ht="19.5">
      <c r="B877" s="33"/>
      <c r="D877" s="147" t="s">
        <v>246</v>
      </c>
      <c r="F877" s="148" t="s">
        <v>3434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4" customFormat="1" ht="11.25">
      <c r="B878" s="167"/>
      <c r="D878" s="147" t="s">
        <v>247</v>
      </c>
      <c r="E878" s="168" t="s">
        <v>1</v>
      </c>
      <c r="F878" s="169" t="s">
        <v>3354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2" customFormat="1" ht="11.25">
      <c r="B879" s="151"/>
      <c r="D879" s="147" t="s">
        <v>247</v>
      </c>
      <c r="E879" s="152" t="s">
        <v>1</v>
      </c>
      <c r="F879" s="153" t="s">
        <v>3436</v>
      </c>
      <c r="H879" s="154">
        <v>233.7</v>
      </c>
      <c r="I879" s="155"/>
      <c r="L879" s="151"/>
      <c r="M879" s="156"/>
      <c r="T879" s="157"/>
      <c r="AT879" s="152" t="s">
        <v>247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236</v>
      </c>
    </row>
    <row r="880" spans="2:65" s="15" customFormat="1" ht="11.25">
      <c r="B880" s="173"/>
      <c r="D880" s="147" t="s">
        <v>247</v>
      </c>
      <c r="E880" s="174" t="s">
        <v>1</v>
      </c>
      <c r="F880" s="175" t="s">
        <v>344</v>
      </c>
      <c r="H880" s="176">
        <v>233.7</v>
      </c>
      <c r="I880" s="177"/>
      <c r="L880" s="173"/>
      <c r="M880" s="178"/>
      <c r="T880" s="179"/>
      <c r="AT880" s="174" t="s">
        <v>247</v>
      </c>
      <c r="AU880" s="174" t="s">
        <v>83</v>
      </c>
      <c r="AV880" s="15" t="s">
        <v>258</v>
      </c>
      <c r="AW880" s="15" t="s">
        <v>30</v>
      </c>
      <c r="AX880" s="15" t="s">
        <v>73</v>
      </c>
      <c r="AY880" s="174" t="s">
        <v>236</v>
      </c>
    </row>
    <row r="881" spans="2:65" s="12" customFormat="1" ht="11.25">
      <c r="B881" s="151"/>
      <c r="D881" s="147" t="s">
        <v>247</v>
      </c>
      <c r="E881" s="152" t="s">
        <v>1</v>
      </c>
      <c r="F881" s="153" t="s">
        <v>3437</v>
      </c>
      <c r="H881" s="154">
        <v>225.125</v>
      </c>
      <c r="I881" s="155"/>
      <c r="L881" s="151"/>
      <c r="M881" s="156"/>
      <c r="T881" s="157"/>
      <c r="AT881" s="152" t="s">
        <v>247</v>
      </c>
      <c r="AU881" s="152" t="s">
        <v>83</v>
      </c>
      <c r="AV881" s="12" t="s">
        <v>83</v>
      </c>
      <c r="AW881" s="12" t="s">
        <v>30</v>
      </c>
      <c r="AX881" s="12" t="s">
        <v>73</v>
      </c>
      <c r="AY881" s="152" t="s">
        <v>236</v>
      </c>
    </row>
    <row r="882" spans="2:65" s="15" customFormat="1" ht="11.25">
      <c r="B882" s="173"/>
      <c r="D882" s="147" t="s">
        <v>247</v>
      </c>
      <c r="E882" s="174" t="s">
        <v>1</v>
      </c>
      <c r="F882" s="175" t="s">
        <v>344</v>
      </c>
      <c r="H882" s="176">
        <v>225.125</v>
      </c>
      <c r="I882" s="177"/>
      <c r="L882" s="173"/>
      <c r="M882" s="178"/>
      <c r="T882" s="179"/>
      <c r="AT882" s="174" t="s">
        <v>247</v>
      </c>
      <c r="AU882" s="174" t="s">
        <v>83</v>
      </c>
      <c r="AV882" s="15" t="s">
        <v>258</v>
      </c>
      <c r="AW882" s="15" t="s">
        <v>30</v>
      </c>
      <c r="AX882" s="15" t="s">
        <v>73</v>
      </c>
      <c r="AY882" s="174" t="s">
        <v>236</v>
      </c>
    </row>
    <row r="883" spans="2:65" s="12" customFormat="1" ht="11.25">
      <c r="B883" s="151"/>
      <c r="D883" s="147" t="s">
        <v>247</v>
      </c>
      <c r="E883" s="152" t="s">
        <v>1</v>
      </c>
      <c r="F883" s="153" t="s">
        <v>3438</v>
      </c>
      <c r="H883" s="154">
        <v>227.3</v>
      </c>
      <c r="I883" s="155"/>
      <c r="L883" s="151"/>
      <c r="M883" s="156"/>
      <c r="T883" s="157"/>
      <c r="AT883" s="152" t="s">
        <v>247</v>
      </c>
      <c r="AU883" s="152" t="s">
        <v>83</v>
      </c>
      <c r="AV883" s="12" t="s">
        <v>83</v>
      </c>
      <c r="AW883" s="12" t="s">
        <v>30</v>
      </c>
      <c r="AX883" s="12" t="s">
        <v>73</v>
      </c>
      <c r="AY883" s="152" t="s">
        <v>236</v>
      </c>
    </row>
    <row r="884" spans="2:65" s="15" customFormat="1" ht="11.25">
      <c r="B884" s="173"/>
      <c r="D884" s="147" t="s">
        <v>247</v>
      </c>
      <c r="E884" s="174" t="s">
        <v>1</v>
      </c>
      <c r="F884" s="175" t="s">
        <v>344</v>
      </c>
      <c r="H884" s="176">
        <v>227.3</v>
      </c>
      <c r="I884" s="177"/>
      <c r="L884" s="173"/>
      <c r="M884" s="178"/>
      <c r="T884" s="179"/>
      <c r="AT884" s="174" t="s">
        <v>247</v>
      </c>
      <c r="AU884" s="174" t="s">
        <v>83</v>
      </c>
      <c r="AV884" s="15" t="s">
        <v>258</v>
      </c>
      <c r="AW884" s="15" t="s">
        <v>30</v>
      </c>
      <c r="AX884" s="15" t="s">
        <v>81</v>
      </c>
      <c r="AY884" s="174" t="s">
        <v>236</v>
      </c>
    </row>
    <row r="885" spans="2:65" s="1" customFormat="1" ht="24.2" customHeight="1">
      <c r="B885" s="133"/>
      <c r="C885" s="180" t="s">
        <v>2379</v>
      </c>
      <c r="D885" s="180" t="s">
        <v>333</v>
      </c>
      <c r="E885" s="181" t="s">
        <v>3439</v>
      </c>
      <c r="F885" s="182" t="s">
        <v>3440</v>
      </c>
      <c r="G885" s="183" t="s">
        <v>528</v>
      </c>
      <c r="H885" s="184">
        <v>230.71</v>
      </c>
      <c r="I885" s="185"/>
      <c r="J885" s="186">
        <f>ROUND(I885*H885,2)</f>
        <v>0</v>
      </c>
      <c r="K885" s="182" t="s">
        <v>243</v>
      </c>
      <c r="L885" s="187"/>
      <c r="M885" s="188" t="s">
        <v>1</v>
      </c>
      <c r="N885" s="189" t="s">
        <v>38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273</v>
      </c>
      <c r="AT885" s="145" t="s">
        <v>333</v>
      </c>
      <c r="AU885" s="145" t="s">
        <v>83</v>
      </c>
      <c r="AY885" s="18" t="s">
        <v>236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81</v>
      </c>
      <c r="BK885" s="146">
        <f>ROUND(I885*H885,2)</f>
        <v>0</v>
      </c>
      <c r="BL885" s="18" t="s">
        <v>258</v>
      </c>
      <c r="BM885" s="145" t="s">
        <v>3441</v>
      </c>
    </row>
    <row r="886" spans="2:65" s="1" customFormat="1" ht="19.5">
      <c r="B886" s="33"/>
      <c r="D886" s="147" t="s">
        <v>246</v>
      </c>
      <c r="F886" s="148" t="s">
        <v>3440</v>
      </c>
      <c r="I886" s="149"/>
      <c r="L886" s="33"/>
      <c r="M886" s="150"/>
      <c r="T886" s="57"/>
      <c r="AT886" s="18" t="s">
        <v>246</v>
      </c>
      <c r="AU886" s="18" t="s">
        <v>83</v>
      </c>
    </row>
    <row r="887" spans="2:65" s="12" customFormat="1" ht="11.25">
      <c r="B887" s="151"/>
      <c r="D887" s="147" t="s">
        <v>247</v>
      </c>
      <c r="E887" s="152" t="s">
        <v>1</v>
      </c>
      <c r="F887" s="153" t="s">
        <v>3442</v>
      </c>
      <c r="H887" s="154">
        <v>230.71</v>
      </c>
      <c r="I887" s="155"/>
      <c r="L887" s="151"/>
      <c r="M887" s="156"/>
      <c r="T887" s="157"/>
      <c r="AT887" s="152" t="s">
        <v>247</v>
      </c>
      <c r="AU887" s="152" t="s">
        <v>83</v>
      </c>
      <c r="AV887" s="12" t="s">
        <v>83</v>
      </c>
      <c r="AW887" s="12" t="s">
        <v>30</v>
      </c>
      <c r="AX887" s="12" t="s">
        <v>73</v>
      </c>
      <c r="AY887" s="152" t="s">
        <v>236</v>
      </c>
    </row>
    <row r="888" spans="2:65" s="15" customFormat="1" ht="11.25">
      <c r="B888" s="173"/>
      <c r="D888" s="147" t="s">
        <v>247</v>
      </c>
      <c r="E888" s="174" t="s">
        <v>1</v>
      </c>
      <c r="F888" s="175" t="s">
        <v>344</v>
      </c>
      <c r="H888" s="176">
        <v>230.71</v>
      </c>
      <c r="I888" s="177"/>
      <c r="L888" s="173"/>
      <c r="M888" s="178"/>
      <c r="T888" s="179"/>
      <c r="AT888" s="174" t="s">
        <v>247</v>
      </c>
      <c r="AU888" s="174" t="s">
        <v>83</v>
      </c>
      <c r="AV888" s="15" t="s">
        <v>258</v>
      </c>
      <c r="AW888" s="15" t="s">
        <v>30</v>
      </c>
      <c r="AX888" s="15" t="s">
        <v>81</v>
      </c>
      <c r="AY888" s="174" t="s">
        <v>236</v>
      </c>
    </row>
    <row r="889" spans="2:65" s="1" customFormat="1" ht="44.25" customHeight="1">
      <c r="B889" s="133"/>
      <c r="C889" s="134" t="s">
        <v>3443</v>
      </c>
      <c r="D889" s="134" t="s">
        <v>239</v>
      </c>
      <c r="E889" s="135" t="s">
        <v>3444</v>
      </c>
      <c r="F889" s="136" t="s">
        <v>3445</v>
      </c>
      <c r="G889" s="137" t="s">
        <v>340</v>
      </c>
      <c r="H889" s="138">
        <v>42</v>
      </c>
      <c r="I889" s="139"/>
      <c r="J889" s="140">
        <f>ROUND(I889*H889,2)</f>
        <v>0</v>
      </c>
      <c r="K889" s="136" t="s">
        <v>2868</v>
      </c>
      <c r="L889" s="33"/>
      <c r="M889" s="141" t="s">
        <v>1</v>
      </c>
      <c r="N889" s="142" t="s">
        <v>38</v>
      </c>
      <c r="P889" s="143">
        <f>O889*H889</f>
        <v>0</v>
      </c>
      <c r="Q889" s="143">
        <v>0</v>
      </c>
      <c r="R889" s="143">
        <f>Q889*H889</f>
        <v>0</v>
      </c>
      <c r="S889" s="143">
        <v>0</v>
      </c>
      <c r="T889" s="144">
        <f>S889*H889</f>
        <v>0</v>
      </c>
      <c r="AR889" s="145" t="s">
        <v>258</v>
      </c>
      <c r="AT889" s="145" t="s">
        <v>239</v>
      </c>
      <c r="AU889" s="145" t="s">
        <v>83</v>
      </c>
      <c r="AY889" s="18" t="s">
        <v>236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81</v>
      </c>
      <c r="BK889" s="146">
        <f>ROUND(I889*H889,2)</f>
        <v>0</v>
      </c>
      <c r="BL889" s="18" t="s">
        <v>258</v>
      </c>
      <c r="BM889" s="145" t="s">
        <v>3446</v>
      </c>
    </row>
    <row r="890" spans="2:65" s="1" customFormat="1" ht="29.25">
      <c r="B890" s="33"/>
      <c r="D890" s="147" t="s">
        <v>246</v>
      </c>
      <c r="F890" s="148" t="s">
        <v>3445</v>
      </c>
      <c r="I890" s="149"/>
      <c r="L890" s="33"/>
      <c r="M890" s="150"/>
      <c r="T890" s="57"/>
      <c r="AT890" s="18" t="s">
        <v>246</v>
      </c>
      <c r="AU890" s="18" t="s">
        <v>83</v>
      </c>
    </row>
    <row r="891" spans="2:65" s="14" customFormat="1" ht="11.25">
      <c r="B891" s="167"/>
      <c r="D891" s="147" t="s">
        <v>247</v>
      </c>
      <c r="E891" s="168" t="s">
        <v>1</v>
      </c>
      <c r="F891" s="169" t="s">
        <v>3447</v>
      </c>
      <c r="H891" s="168" t="s">
        <v>1</v>
      </c>
      <c r="I891" s="170"/>
      <c r="L891" s="167"/>
      <c r="M891" s="171"/>
      <c r="T891" s="172"/>
      <c r="AT891" s="168" t="s">
        <v>247</v>
      </c>
      <c r="AU891" s="168" t="s">
        <v>83</v>
      </c>
      <c r="AV891" s="14" t="s">
        <v>81</v>
      </c>
      <c r="AW891" s="14" t="s">
        <v>30</v>
      </c>
      <c r="AX891" s="14" t="s">
        <v>73</v>
      </c>
      <c r="AY891" s="168" t="s">
        <v>236</v>
      </c>
    </row>
    <row r="892" spans="2:65" s="12" customFormat="1" ht="11.25">
      <c r="B892" s="151"/>
      <c r="D892" s="147" t="s">
        <v>247</v>
      </c>
      <c r="E892" s="152" t="s">
        <v>1</v>
      </c>
      <c r="F892" s="153" t="s">
        <v>3448</v>
      </c>
      <c r="H892" s="154">
        <v>12</v>
      </c>
      <c r="I892" s="155"/>
      <c r="L892" s="151"/>
      <c r="M892" s="156"/>
      <c r="T892" s="157"/>
      <c r="AT892" s="152" t="s">
        <v>247</v>
      </c>
      <c r="AU892" s="152" t="s">
        <v>83</v>
      </c>
      <c r="AV892" s="12" t="s">
        <v>83</v>
      </c>
      <c r="AW892" s="12" t="s">
        <v>30</v>
      </c>
      <c r="AX892" s="12" t="s">
        <v>73</v>
      </c>
      <c r="AY892" s="152" t="s">
        <v>236</v>
      </c>
    </row>
    <row r="893" spans="2:65" s="12" customFormat="1" ht="11.25">
      <c r="B893" s="151"/>
      <c r="D893" s="147" t="s">
        <v>247</v>
      </c>
      <c r="E893" s="152" t="s">
        <v>1</v>
      </c>
      <c r="F893" s="153" t="s">
        <v>3449</v>
      </c>
      <c r="H893" s="154">
        <v>30</v>
      </c>
      <c r="I893" s="155"/>
      <c r="L893" s="151"/>
      <c r="M893" s="156"/>
      <c r="T893" s="157"/>
      <c r="AT893" s="152" t="s">
        <v>247</v>
      </c>
      <c r="AU893" s="152" t="s">
        <v>83</v>
      </c>
      <c r="AV893" s="12" t="s">
        <v>83</v>
      </c>
      <c r="AW893" s="12" t="s">
        <v>30</v>
      </c>
      <c r="AX893" s="12" t="s">
        <v>73</v>
      </c>
      <c r="AY893" s="152" t="s">
        <v>236</v>
      </c>
    </row>
    <row r="894" spans="2:65" s="15" customFormat="1" ht="11.25">
      <c r="B894" s="173"/>
      <c r="D894" s="147" t="s">
        <v>247</v>
      </c>
      <c r="E894" s="174" t="s">
        <v>1</v>
      </c>
      <c r="F894" s="175" t="s">
        <v>344</v>
      </c>
      <c r="H894" s="176">
        <v>42</v>
      </c>
      <c r="I894" s="177"/>
      <c r="L894" s="173"/>
      <c r="M894" s="178"/>
      <c r="T894" s="179"/>
      <c r="AT894" s="174" t="s">
        <v>247</v>
      </c>
      <c r="AU894" s="174" t="s">
        <v>83</v>
      </c>
      <c r="AV894" s="15" t="s">
        <v>258</v>
      </c>
      <c r="AW894" s="15" t="s">
        <v>30</v>
      </c>
      <c r="AX894" s="15" t="s">
        <v>81</v>
      </c>
      <c r="AY894" s="174" t="s">
        <v>236</v>
      </c>
    </row>
    <row r="895" spans="2:65" s="1" customFormat="1" ht="44.25" customHeight="1">
      <c r="B895" s="133"/>
      <c r="C895" s="134" t="s">
        <v>2383</v>
      </c>
      <c r="D895" s="134" t="s">
        <v>239</v>
      </c>
      <c r="E895" s="135" t="s">
        <v>3450</v>
      </c>
      <c r="F895" s="136" t="s">
        <v>3451</v>
      </c>
      <c r="G895" s="137" t="s">
        <v>340</v>
      </c>
      <c r="H895" s="138">
        <v>47</v>
      </c>
      <c r="I895" s="139"/>
      <c r="J895" s="140">
        <f>ROUND(I895*H895,2)</f>
        <v>0</v>
      </c>
      <c r="K895" s="136" t="s">
        <v>2868</v>
      </c>
      <c r="L895" s="33"/>
      <c r="M895" s="141" t="s">
        <v>1</v>
      </c>
      <c r="N895" s="142" t="s">
        <v>38</v>
      </c>
      <c r="P895" s="143">
        <f>O895*H895</f>
        <v>0</v>
      </c>
      <c r="Q895" s="143">
        <v>0</v>
      </c>
      <c r="R895" s="143">
        <f>Q895*H895</f>
        <v>0</v>
      </c>
      <c r="S895" s="143">
        <v>0</v>
      </c>
      <c r="T895" s="144">
        <f>S895*H895</f>
        <v>0</v>
      </c>
      <c r="AR895" s="145" t="s">
        <v>258</v>
      </c>
      <c r="AT895" s="145" t="s">
        <v>239</v>
      </c>
      <c r="AU895" s="145" t="s">
        <v>83</v>
      </c>
      <c r="AY895" s="18" t="s">
        <v>236</v>
      </c>
      <c r="BE895" s="146">
        <f>IF(N895="základní",J895,0)</f>
        <v>0</v>
      </c>
      <c r="BF895" s="146">
        <f>IF(N895="snížená",J895,0)</f>
        <v>0</v>
      </c>
      <c r="BG895" s="146">
        <f>IF(N895="zákl. přenesená",J895,0)</f>
        <v>0</v>
      </c>
      <c r="BH895" s="146">
        <f>IF(N895="sníž. přenesená",J895,0)</f>
        <v>0</v>
      </c>
      <c r="BI895" s="146">
        <f>IF(N895="nulová",J895,0)</f>
        <v>0</v>
      </c>
      <c r="BJ895" s="18" t="s">
        <v>81</v>
      </c>
      <c r="BK895" s="146">
        <f>ROUND(I895*H895,2)</f>
        <v>0</v>
      </c>
      <c r="BL895" s="18" t="s">
        <v>258</v>
      </c>
      <c r="BM895" s="145" t="s">
        <v>3452</v>
      </c>
    </row>
    <row r="896" spans="2:65" s="1" customFormat="1" ht="29.25">
      <c r="B896" s="33"/>
      <c r="D896" s="147" t="s">
        <v>246</v>
      </c>
      <c r="F896" s="148" t="s">
        <v>3451</v>
      </c>
      <c r="I896" s="149"/>
      <c r="L896" s="33"/>
      <c r="M896" s="150"/>
      <c r="T896" s="57"/>
      <c r="AT896" s="18" t="s">
        <v>246</v>
      </c>
      <c r="AU896" s="18" t="s">
        <v>83</v>
      </c>
    </row>
    <row r="897" spans="2:65" s="14" customFormat="1" ht="11.25">
      <c r="B897" s="167"/>
      <c r="D897" s="147" t="s">
        <v>247</v>
      </c>
      <c r="E897" s="168" t="s">
        <v>1</v>
      </c>
      <c r="F897" s="169" t="s">
        <v>3447</v>
      </c>
      <c r="H897" s="168" t="s">
        <v>1</v>
      </c>
      <c r="I897" s="170"/>
      <c r="L897" s="167"/>
      <c r="M897" s="171"/>
      <c r="T897" s="172"/>
      <c r="AT897" s="168" t="s">
        <v>247</v>
      </c>
      <c r="AU897" s="168" t="s">
        <v>83</v>
      </c>
      <c r="AV897" s="14" t="s">
        <v>81</v>
      </c>
      <c r="AW897" s="14" t="s">
        <v>30</v>
      </c>
      <c r="AX897" s="14" t="s">
        <v>73</v>
      </c>
      <c r="AY897" s="168" t="s">
        <v>236</v>
      </c>
    </row>
    <row r="898" spans="2:65" s="12" customFormat="1" ht="11.25">
      <c r="B898" s="151"/>
      <c r="D898" s="147" t="s">
        <v>247</v>
      </c>
      <c r="E898" s="152" t="s">
        <v>1</v>
      </c>
      <c r="F898" s="153" t="s">
        <v>3453</v>
      </c>
      <c r="H898" s="154">
        <v>35</v>
      </c>
      <c r="I898" s="155"/>
      <c r="L898" s="151"/>
      <c r="M898" s="156"/>
      <c r="T898" s="157"/>
      <c r="AT898" s="152" t="s">
        <v>247</v>
      </c>
      <c r="AU898" s="152" t="s">
        <v>83</v>
      </c>
      <c r="AV898" s="12" t="s">
        <v>83</v>
      </c>
      <c r="AW898" s="12" t="s">
        <v>30</v>
      </c>
      <c r="AX898" s="12" t="s">
        <v>73</v>
      </c>
      <c r="AY898" s="152" t="s">
        <v>236</v>
      </c>
    </row>
    <row r="899" spans="2:65" s="12" customFormat="1" ht="11.25">
      <c r="B899" s="151"/>
      <c r="D899" s="147" t="s">
        <v>247</v>
      </c>
      <c r="E899" s="152" t="s">
        <v>1</v>
      </c>
      <c r="F899" s="153" t="s">
        <v>3454</v>
      </c>
      <c r="H899" s="154">
        <v>12</v>
      </c>
      <c r="I899" s="155"/>
      <c r="L899" s="151"/>
      <c r="M899" s="156"/>
      <c r="T899" s="157"/>
      <c r="AT899" s="152" t="s">
        <v>247</v>
      </c>
      <c r="AU899" s="152" t="s">
        <v>83</v>
      </c>
      <c r="AV899" s="12" t="s">
        <v>83</v>
      </c>
      <c r="AW899" s="12" t="s">
        <v>30</v>
      </c>
      <c r="AX899" s="12" t="s">
        <v>73</v>
      </c>
      <c r="AY899" s="152" t="s">
        <v>236</v>
      </c>
    </row>
    <row r="900" spans="2:65" s="15" customFormat="1" ht="11.25">
      <c r="B900" s="173"/>
      <c r="D900" s="147" t="s">
        <v>247</v>
      </c>
      <c r="E900" s="174" t="s">
        <v>1</v>
      </c>
      <c r="F900" s="175" t="s">
        <v>344</v>
      </c>
      <c r="H900" s="176">
        <v>47</v>
      </c>
      <c r="I900" s="177"/>
      <c r="L900" s="173"/>
      <c r="M900" s="178"/>
      <c r="T900" s="179"/>
      <c r="AT900" s="174" t="s">
        <v>247</v>
      </c>
      <c r="AU900" s="174" t="s">
        <v>83</v>
      </c>
      <c r="AV900" s="15" t="s">
        <v>258</v>
      </c>
      <c r="AW900" s="15" t="s">
        <v>30</v>
      </c>
      <c r="AX900" s="15" t="s">
        <v>81</v>
      </c>
      <c r="AY900" s="174" t="s">
        <v>236</v>
      </c>
    </row>
    <row r="901" spans="2:65" s="1" customFormat="1" ht="44.25" customHeight="1">
      <c r="B901" s="133"/>
      <c r="C901" s="134" t="s">
        <v>3455</v>
      </c>
      <c r="D901" s="134" t="s">
        <v>239</v>
      </c>
      <c r="E901" s="135" t="s">
        <v>3456</v>
      </c>
      <c r="F901" s="136" t="s">
        <v>3457</v>
      </c>
      <c r="G901" s="137" t="s">
        <v>340</v>
      </c>
      <c r="H901" s="138">
        <v>2</v>
      </c>
      <c r="I901" s="139"/>
      <c r="J901" s="140">
        <f>ROUND(I901*H901,2)</f>
        <v>0</v>
      </c>
      <c r="K901" s="136" t="s">
        <v>2868</v>
      </c>
      <c r="L901" s="33"/>
      <c r="M901" s="141" t="s">
        <v>1</v>
      </c>
      <c r="N901" s="142" t="s">
        <v>38</v>
      </c>
      <c r="P901" s="143">
        <f>O901*H901</f>
        <v>0</v>
      </c>
      <c r="Q901" s="143">
        <v>0</v>
      </c>
      <c r="R901" s="143">
        <f>Q901*H901</f>
        <v>0</v>
      </c>
      <c r="S901" s="143">
        <v>0</v>
      </c>
      <c r="T901" s="144">
        <f>S901*H901</f>
        <v>0</v>
      </c>
      <c r="AR901" s="145" t="s">
        <v>258</v>
      </c>
      <c r="AT901" s="145" t="s">
        <v>239</v>
      </c>
      <c r="AU901" s="145" t="s">
        <v>83</v>
      </c>
      <c r="AY901" s="18" t="s">
        <v>236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8" t="s">
        <v>81</v>
      </c>
      <c r="BK901" s="146">
        <f>ROUND(I901*H901,2)</f>
        <v>0</v>
      </c>
      <c r="BL901" s="18" t="s">
        <v>258</v>
      </c>
      <c r="BM901" s="145" t="s">
        <v>3458</v>
      </c>
    </row>
    <row r="902" spans="2:65" s="1" customFormat="1" ht="29.25">
      <c r="B902" s="33"/>
      <c r="D902" s="147" t="s">
        <v>246</v>
      </c>
      <c r="F902" s="148" t="s">
        <v>3457</v>
      </c>
      <c r="I902" s="149"/>
      <c r="L902" s="33"/>
      <c r="M902" s="150"/>
      <c r="T902" s="57"/>
      <c r="AT902" s="18" t="s">
        <v>246</v>
      </c>
      <c r="AU902" s="18" t="s">
        <v>83</v>
      </c>
    </row>
    <row r="903" spans="2:65" s="14" customFormat="1" ht="11.25">
      <c r="B903" s="167"/>
      <c r="D903" s="147" t="s">
        <v>247</v>
      </c>
      <c r="E903" s="168" t="s">
        <v>1</v>
      </c>
      <c r="F903" s="169" t="s">
        <v>3459</v>
      </c>
      <c r="H903" s="168" t="s">
        <v>1</v>
      </c>
      <c r="I903" s="170"/>
      <c r="L903" s="167"/>
      <c r="M903" s="171"/>
      <c r="T903" s="172"/>
      <c r="AT903" s="168" t="s">
        <v>247</v>
      </c>
      <c r="AU903" s="168" t="s">
        <v>83</v>
      </c>
      <c r="AV903" s="14" t="s">
        <v>81</v>
      </c>
      <c r="AW903" s="14" t="s">
        <v>30</v>
      </c>
      <c r="AX903" s="14" t="s">
        <v>73</v>
      </c>
      <c r="AY903" s="168" t="s">
        <v>236</v>
      </c>
    </row>
    <row r="904" spans="2:65" s="12" customFormat="1" ht="11.25">
      <c r="B904" s="151"/>
      <c r="D904" s="147" t="s">
        <v>247</v>
      </c>
      <c r="E904" s="152" t="s">
        <v>1</v>
      </c>
      <c r="F904" s="153" t="s">
        <v>3460</v>
      </c>
      <c r="H904" s="154">
        <v>2</v>
      </c>
      <c r="I904" s="155"/>
      <c r="L904" s="151"/>
      <c r="M904" s="156"/>
      <c r="T904" s="157"/>
      <c r="AT904" s="152" t="s">
        <v>247</v>
      </c>
      <c r="AU904" s="152" t="s">
        <v>83</v>
      </c>
      <c r="AV904" s="12" t="s">
        <v>83</v>
      </c>
      <c r="AW904" s="12" t="s">
        <v>30</v>
      </c>
      <c r="AX904" s="12" t="s">
        <v>73</v>
      </c>
      <c r="AY904" s="152" t="s">
        <v>236</v>
      </c>
    </row>
    <row r="905" spans="2:65" s="15" customFormat="1" ht="11.25">
      <c r="B905" s="173"/>
      <c r="D905" s="147" t="s">
        <v>247</v>
      </c>
      <c r="E905" s="174" t="s">
        <v>1</v>
      </c>
      <c r="F905" s="175" t="s">
        <v>344</v>
      </c>
      <c r="H905" s="176">
        <v>2</v>
      </c>
      <c r="I905" s="177"/>
      <c r="L905" s="173"/>
      <c r="M905" s="178"/>
      <c r="T905" s="179"/>
      <c r="AT905" s="174" t="s">
        <v>247</v>
      </c>
      <c r="AU905" s="174" t="s">
        <v>83</v>
      </c>
      <c r="AV905" s="15" t="s">
        <v>258</v>
      </c>
      <c r="AW905" s="15" t="s">
        <v>30</v>
      </c>
      <c r="AX905" s="15" t="s">
        <v>81</v>
      </c>
      <c r="AY905" s="174" t="s">
        <v>236</v>
      </c>
    </row>
    <row r="906" spans="2:65" s="1" customFormat="1" ht="44.25" customHeight="1">
      <c r="B906" s="133"/>
      <c r="C906" s="134" t="s">
        <v>2386</v>
      </c>
      <c r="D906" s="134" t="s">
        <v>239</v>
      </c>
      <c r="E906" s="135" t="s">
        <v>3461</v>
      </c>
      <c r="F906" s="136" t="s">
        <v>3462</v>
      </c>
      <c r="G906" s="137" t="s">
        <v>340</v>
      </c>
      <c r="H906" s="138">
        <v>5</v>
      </c>
      <c r="I906" s="139"/>
      <c r="J906" s="140">
        <f>ROUND(I906*H906,2)</f>
        <v>0</v>
      </c>
      <c r="K906" s="136" t="s">
        <v>2868</v>
      </c>
      <c r="L906" s="33"/>
      <c r="M906" s="141" t="s">
        <v>1</v>
      </c>
      <c r="N906" s="142" t="s">
        <v>38</v>
      </c>
      <c r="P906" s="143">
        <f>O906*H906</f>
        <v>0</v>
      </c>
      <c r="Q906" s="143">
        <v>0</v>
      </c>
      <c r="R906" s="143">
        <f>Q906*H906</f>
        <v>0</v>
      </c>
      <c r="S906" s="143">
        <v>0</v>
      </c>
      <c r="T906" s="144">
        <f>S906*H906</f>
        <v>0</v>
      </c>
      <c r="AR906" s="145" t="s">
        <v>258</v>
      </c>
      <c r="AT906" s="145" t="s">
        <v>239</v>
      </c>
      <c r="AU906" s="145" t="s">
        <v>83</v>
      </c>
      <c r="AY906" s="18" t="s">
        <v>236</v>
      </c>
      <c r="BE906" s="146">
        <f>IF(N906="základní",J906,0)</f>
        <v>0</v>
      </c>
      <c r="BF906" s="146">
        <f>IF(N906="snížená",J906,0)</f>
        <v>0</v>
      </c>
      <c r="BG906" s="146">
        <f>IF(N906="zákl. přenesená",J906,0)</f>
        <v>0</v>
      </c>
      <c r="BH906" s="146">
        <f>IF(N906="sníž. přenesená",J906,0)</f>
        <v>0</v>
      </c>
      <c r="BI906" s="146">
        <f>IF(N906="nulová",J906,0)</f>
        <v>0</v>
      </c>
      <c r="BJ906" s="18" t="s">
        <v>81</v>
      </c>
      <c r="BK906" s="146">
        <f>ROUND(I906*H906,2)</f>
        <v>0</v>
      </c>
      <c r="BL906" s="18" t="s">
        <v>258</v>
      </c>
      <c r="BM906" s="145" t="s">
        <v>3463</v>
      </c>
    </row>
    <row r="907" spans="2:65" s="1" customFormat="1" ht="29.25">
      <c r="B907" s="33"/>
      <c r="D907" s="147" t="s">
        <v>246</v>
      </c>
      <c r="F907" s="148" t="s">
        <v>3462</v>
      </c>
      <c r="I907" s="149"/>
      <c r="L907" s="33"/>
      <c r="M907" s="150"/>
      <c r="T907" s="57"/>
      <c r="AT907" s="18" t="s">
        <v>246</v>
      </c>
      <c r="AU907" s="18" t="s">
        <v>83</v>
      </c>
    </row>
    <row r="908" spans="2:65" s="14" customFormat="1" ht="11.25">
      <c r="B908" s="167"/>
      <c r="D908" s="147" t="s">
        <v>247</v>
      </c>
      <c r="E908" s="168" t="s">
        <v>1</v>
      </c>
      <c r="F908" s="169" t="s">
        <v>3459</v>
      </c>
      <c r="H908" s="168" t="s">
        <v>1</v>
      </c>
      <c r="I908" s="170"/>
      <c r="L908" s="167"/>
      <c r="M908" s="171"/>
      <c r="T908" s="172"/>
      <c r="AT908" s="168" t="s">
        <v>247</v>
      </c>
      <c r="AU908" s="168" t="s">
        <v>83</v>
      </c>
      <c r="AV908" s="14" t="s">
        <v>81</v>
      </c>
      <c r="AW908" s="14" t="s">
        <v>30</v>
      </c>
      <c r="AX908" s="14" t="s">
        <v>73</v>
      </c>
      <c r="AY908" s="168" t="s">
        <v>236</v>
      </c>
    </row>
    <row r="909" spans="2:65" s="12" customFormat="1" ht="11.25">
      <c r="B909" s="151"/>
      <c r="D909" s="147" t="s">
        <v>247</v>
      </c>
      <c r="E909" s="152" t="s">
        <v>1</v>
      </c>
      <c r="F909" s="153" t="s">
        <v>3464</v>
      </c>
      <c r="H909" s="154">
        <v>3</v>
      </c>
      <c r="I909" s="155"/>
      <c r="L909" s="151"/>
      <c r="M909" s="156"/>
      <c r="T909" s="157"/>
      <c r="AT909" s="152" t="s">
        <v>247</v>
      </c>
      <c r="AU909" s="152" t="s">
        <v>83</v>
      </c>
      <c r="AV909" s="12" t="s">
        <v>83</v>
      </c>
      <c r="AW909" s="12" t="s">
        <v>30</v>
      </c>
      <c r="AX909" s="12" t="s">
        <v>73</v>
      </c>
      <c r="AY909" s="152" t="s">
        <v>236</v>
      </c>
    </row>
    <row r="910" spans="2:65" s="12" customFormat="1" ht="11.25">
      <c r="B910" s="151"/>
      <c r="D910" s="147" t="s">
        <v>247</v>
      </c>
      <c r="E910" s="152" t="s">
        <v>1</v>
      </c>
      <c r="F910" s="153" t="s">
        <v>3465</v>
      </c>
      <c r="H910" s="154">
        <v>2</v>
      </c>
      <c r="I910" s="155"/>
      <c r="L910" s="151"/>
      <c r="M910" s="156"/>
      <c r="T910" s="157"/>
      <c r="AT910" s="152" t="s">
        <v>247</v>
      </c>
      <c r="AU910" s="152" t="s">
        <v>83</v>
      </c>
      <c r="AV910" s="12" t="s">
        <v>83</v>
      </c>
      <c r="AW910" s="12" t="s">
        <v>30</v>
      </c>
      <c r="AX910" s="12" t="s">
        <v>73</v>
      </c>
      <c r="AY910" s="152" t="s">
        <v>236</v>
      </c>
    </row>
    <row r="911" spans="2:65" s="15" customFormat="1" ht="11.25">
      <c r="B911" s="173"/>
      <c r="D911" s="147" t="s">
        <v>247</v>
      </c>
      <c r="E911" s="174" t="s">
        <v>1</v>
      </c>
      <c r="F911" s="175" t="s">
        <v>344</v>
      </c>
      <c r="H911" s="176">
        <v>5</v>
      </c>
      <c r="I911" s="177"/>
      <c r="L911" s="173"/>
      <c r="M911" s="178"/>
      <c r="T911" s="179"/>
      <c r="AT911" s="174" t="s">
        <v>247</v>
      </c>
      <c r="AU911" s="174" t="s">
        <v>83</v>
      </c>
      <c r="AV911" s="15" t="s">
        <v>258</v>
      </c>
      <c r="AW911" s="15" t="s">
        <v>30</v>
      </c>
      <c r="AX911" s="15" t="s">
        <v>81</v>
      </c>
      <c r="AY911" s="174" t="s">
        <v>236</v>
      </c>
    </row>
    <row r="912" spans="2:65" s="1" customFormat="1" ht="37.9" customHeight="1">
      <c r="B912" s="133"/>
      <c r="C912" s="134" t="s">
        <v>2557</v>
      </c>
      <c r="D912" s="134" t="s">
        <v>239</v>
      </c>
      <c r="E912" s="135" t="s">
        <v>3466</v>
      </c>
      <c r="F912" s="136" t="s">
        <v>3467</v>
      </c>
      <c r="G912" s="137" t="s">
        <v>340</v>
      </c>
      <c r="H912" s="138">
        <v>13</v>
      </c>
      <c r="I912" s="139"/>
      <c r="J912" s="140">
        <f>ROUND(I912*H912,2)</f>
        <v>0</v>
      </c>
      <c r="K912" s="136" t="s">
        <v>2868</v>
      </c>
      <c r="L912" s="33"/>
      <c r="M912" s="141" t="s">
        <v>1</v>
      </c>
      <c r="N912" s="142" t="s">
        <v>38</v>
      </c>
      <c r="P912" s="143">
        <f>O912*H912</f>
        <v>0</v>
      </c>
      <c r="Q912" s="143">
        <v>0</v>
      </c>
      <c r="R912" s="143">
        <f>Q912*H912</f>
        <v>0</v>
      </c>
      <c r="S912" s="143">
        <v>0</v>
      </c>
      <c r="T912" s="144">
        <f>S912*H912</f>
        <v>0</v>
      </c>
      <c r="AR912" s="145" t="s">
        <v>258</v>
      </c>
      <c r="AT912" s="145" t="s">
        <v>239</v>
      </c>
      <c r="AU912" s="145" t="s">
        <v>83</v>
      </c>
      <c r="AY912" s="18" t="s">
        <v>236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81</v>
      </c>
      <c r="BK912" s="146">
        <f>ROUND(I912*H912,2)</f>
        <v>0</v>
      </c>
      <c r="BL912" s="18" t="s">
        <v>258</v>
      </c>
      <c r="BM912" s="145" t="s">
        <v>3468</v>
      </c>
    </row>
    <row r="913" spans="2:65" s="1" customFormat="1" ht="29.25">
      <c r="B913" s="33"/>
      <c r="D913" s="147" t="s">
        <v>246</v>
      </c>
      <c r="F913" s="148" t="s">
        <v>3467</v>
      </c>
      <c r="I913" s="149"/>
      <c r="L913" s="33"/>
      <c r="M913" s="150"/>
      <c r="T913" s="57"/>
      <c r="AT913" s="18" t="s">
        <v>246</v>
      </c>
      <c r="AU913" s="18" t="s">
        <v>83</v>
      </c>
    </row>
    <row r="914" spans="2:65" s="14" customFormat="1" ht="11.25">
      <c r="B914" s="167"/>
      <c r="D914" s="147" t="s">
        <v>247</v>
      </c>
      <c r="E914" s="168" t="s">
        <v>1</v>
      </c>
      <c r="F914" s="169" t="s">
        <v>3469</v>
      </c>
      <c r="H914" s="168" t="s">
        <v>1</v>
      </c>
      <c r="I914" s="170"/>
      <c r="L914" s="167"/>
      <c r="M914" s="171"/>
      <c r="T914" s="172"/>
      <c r="AT914" s="168" t="s">
        <v>247</v>
      </c>
      <c r="AU914" s="168" t="s">
        <v>83</v>
      </c>
      <c r="AV914" s="14" t="s">
        <v>81</v>
      </c>
      <c r="AW914" s="14" t="s">
        <v>30</v>
      </c>
      <c r="AX914" s="14" t="s">
        <v>73</v>
      </c>
      <c r="AY914" s="168" t="s">
        <v>236</v>
      </c>
    </row>
    <row r="915" spans="2:65" s="12" customFormat="1" ht="11.25">
      <c r="B915" s="151"/>
      <c r="D915" s="147" t="s">
        <v>247</v>
      </c>
      <c r="E915" s="152" t="s">
        <v>1</v>
      </c>
      <c r="F915" s="153" t="s">
        <v>3470</v>
      </c>
      <c r="H915" s="154">
        <v>1</v>
      </c>
      <c r="I915" s="155"/>
      <c r="L915" s="151"/>
      <c r="M915" s="156"/>
      <c r="T915" s="157"/>
      <c r="AT915" s="152" t="s">
        <v>247</v>
      </c>
      <c r="AU915" s="152" t="s">
        <v>83</v>
      </c>
      <c r="AV915" s="12" t="s">
        <v>83</v>
      </c>
      <c r="AW915" s="12" t="s">
        <v>30</v>
      </c>
      <c r="AX915" s="12" t="s">
        <v>73</v>
      </c>
      <c r="AY915" s="152" t="s">
        <v>236</v>
      </c>
    </row>
    <row r="916" spans="2:65" s="12" customFormat="1" ht="11.25">
      <c r="B916" s="151"/>
      <c r="D916" s="147" t="s">
        <v>247</v>
      </c>
      <c r="E916" s="152" t="s">
        <v>1</v>
      </c>
      <c r="F916" s="153" t="s">
        <v>3471</v>
      </c>
      <c r="H916" s="154">
        <v>12</v>
      </c>
      <c r="I916" s="155"/>
      <c r="L916" s="151"/>
      <c r="M916" s="156"/>
      <c r="T916" s="157"/>
      <c r="AT916" s="152" t="s">
        <v>247</v>
      </c>
      <c r="AU916" s="152" t="s">
        <v>83</v>
      </c>
      <c r="AV916" s="12" t="s">
        <v>83</v>
      </c>
      <c r="AW916" s="12" t="s">
        <v>30</v>
      </c>
      <c r="AX916" s="12" t="s">
        <v>73</v>
      </c>
      <c r="AY916" s="152" t="s">
        <v>236</v>
      </c>
    </row>
    <row r="917" spans="2:65" s="15" customFormat="1" ht="11.25">
      <c r="B917" s="173"/>
      <c r="D917" s="147" t="s">
        <v>247</v>
      </c>
      <c r="E917" s="174" t="s">
        <v>1</v>
      </c>
      <c r="F917" s="175" t="s">
        <v>344</v>
      </c>
      <c r="H917" s="176">
        <v>13</v>
      </c>
      <c r="I917" s="177"/>
      <c r="L917" s="173"/>
      <c r="M917" s="178"/>
      <c r="T917" s="179"/>
      <c r="AT917" s="174" t="s">
        <v>247</v>
      </c>
      <c r="AU917" s="174" t="s">
        <v>83</v>
      </c>
      <c r="AV917" s="15" t="s">
        <v>258</v>
      </c>
      <c r="AW917" s="15" t="s">
        <v>30</v>
      </c>
      <c r="AX917" s="15" t="s">
        <v>81</v>
      </c>
      <c r="AY917" s="174" t="s">
        <v>236</v>
      </c>
    </row>
    <row r="918" spans="2:65" s="1" customFormat="1" ht="49.15" customHeight="1">
      <c r="B918" s="133"/>
      <c r="C918" s="134" t="s">
        <v>2390</v>
      </c>
      <c r="D918" s="134" t="s">
        <v>239</v>
      </c>
      <c r="E918" s="135" t="s">
        <v>3472</v>
      </c>
      <c r="F918" s="136" t="s">
        <v>3473</v>
      </c>
      <c r="G918" s="137" t="s">
        <v>340</v>
      </c>
      <c r="H918" s="138">
        <v>4</v>
      </c>
      <c r="I918" s="139"/>
      <c r="J918" s="140">
        <f>ROUND(I918*H918,2)</f>
        <v>0</v>
      </c>
      <c r="K918" s="136" t="s">
        <v>2868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258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258</v>
      </c>
      <c r="BM918" s="145" t="s">
        <v>3474</v>
      </c>
    </row>
    <row r="919" spans="2:65" s="1" customFormat="1" ht="29.25">
      <c r="B919" s="33"/>
      <c r="D919" s="147" t="s">
        <v>246</v>
      </c>
      <c r="F919" s="148" t="s">
        <v>3473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4" customFormat="1" ht="11.25">
      <c r="B920" s="167"/>
      <c r="D920" s="147" t="s">
        <v>247</v>
      </c>
      <c r="E920" s="168" t="s">
        <v>1</v>
      </c>
      <c r="F920" s="169" t="s">
        <v>3475</v>
      </c>
      <c r="H920" s="168" t="s">
        <v>1</v>
      </c>
      <c r="I920" s="170"/>
      <c r="L920" s="167"/>
      <c r="M920" s="171"/>
      <c r="T920" s="172"/>
      <c r="AT920" s="168" t="s">
        <v>247</v>
      </c>
      <c r="AU920" s="168" t="s">
        <v>83</v>
      </c>
      <c r="AV920" s="14" t="s">
        <v>81</v>
      </c>
      <c r="AW920" s="14" t="s">
        <v>30</v>
      </c>
      <c r="AX920" s="14" t="s">
        <v>73</v>
      </c>
      <c r="AY920" s="168" t="s">
        <v>236</v>
      </c>
    </row>
    <row r="921" spans="2:65" s="12" customFormat="1" ht="11.25">
      <c r="B921" s="151"/>
      <c r="D921" s="147" t="s">
        <v>247</v>
      </c>
      <c r="E921" s="152" t="s">
        <v>1</v>
      </c>
      <c r="F921" s="153" t="s">
        <v>3476</v>
      </c>
      <c r="H921" s="154">
        <v>2</v>
      </c>
      <c r="I921" s="155"/>
      <c r="L921" s="151"/>
      <c r="M921" s="156"/>
      <c r="T921" s="157"/>
      <c r="AT921" s="152" t="s">
        <v>247</v>
      </c>
      <c r="AU921" s="152" t="s">
        <v>83</v>
      </c>
      <c r="AV921" s="12" t="s">
        <v>83</v>
      </c>
      <c r="AW921" s="12" t="s">
        <v>30</v>
      </c>
      <c r="AX921" s="12" t="s">
        <v>73</v>
      </c>
      <c r="AY921" s="152" t="s">
        <v>236</v>
      </c>
    </row>
    <row r="922" spans="2:65" s="12" customFormat="1" ht="11.25">
      <c r="B922" s="151"/>
      <c r="D922" s="147" t="s">
        <v>247</v>
      </c>
      <c r="E922" s="152" t="s">
        <v>1</v>
      </c>
      <c r="F922" s="153" t="s">
        <v>3470</v>
      </c>
      <c r="H922" s="154">
        <v>1</v>
      </c>
      <c r="I922" s="155"/>
      <c r="L922" s="151"/>
      <c r="M922" s="156"/>
      <c r="T922" s="157"/>
      <c r="AT922" s="152" t="s">
        <v>247</v>
      </c>
      <c r="AU922" s="152" t="s">
        <v>83</v>
      </c>
      <c r="AV922" s="12" t="s">
        <v>83</v>
      </c>
      <c r="AW922" s="12" t="s">
        <v>30</v>
      </c>
      <c r="AX922" s="12" t="s">
        <v>73</v>
      </c>
      <c r="AY922" s="152" t="s">
        <v>236</v>
      </c>
    </row>
    <row r="923" spans="2:65" s="12" customFormat="1" ht="11.25">
      <c r="B923" s="151"/>
      <c r="D923" s="147" t="s">
        <v>247</v>
      </c>
      <c r="E923" s="152" t="s">
        <v>1</v>
      </c>
      <c r="F923" s="153" t="s">
        <v>3477</v>
      </c>
      <c r="H923" s="154">
        <v>1</v>
      </c>
      <c r="I923" s="155"/>
      <c r="L923" s="151"/>
      <c r="M923" s="156"/>
      <c r="T923" s="157"/>
      <c r="AT923" s="152" t="s">
        <v>247</v>
      </c>
      <c r="AU923" s="152" t="s">
        <v>83</v>
      </c>
      <c r="AV923" s="12" t="s">
        <v>83</v>
      </c>
      <c r="AW923" s="12" t="s">
        <v>30</v>
      </c>
      <c r="AX923" s="12" t="s">
        <v>73</v>
      </c>
      <c r="AY923" s="152" t="s">
        <v>236</v>
      </c>
    </row>
    <row r="924" spans="2:65" s="15" customFormat="1" ht="11.25">
      <c r="B924" s="173"/>
      <c r="D924" s="147" t="s">
        <v>247</v>
      </c>
      <c r="E924" s="174" t="s">
        <v>1</v>
      </c>
      <c r="F924" s="175" t="s">
        <v>344</v>
      </c>
      <c r="H924" s="176">
        <v>4</v>
      </c>
      <c r="I924" s="177"/>
      <c r="L924" s="173"/>
      <c r="M924" s="178"/>
      <c r="T924" s="179"/>
      <c r="AT924" s="174" t="s">
        <v>247</v>
      </c>
      <c r="AU924" s="174" t="s">
        <v>83</v>
      </c>
      <c r="AV924" s="15" t="s">
        <v>258</v>
      </c>
      <c r="AW924" s="15" t="s">
        <v>30</v>
      </c>
      <c r="AX924" s="15" t="s">
        <v>81</v>
      </c>
      <c r="AY924" s="174" t="s">
        <v>236</v>
      </c>
    </row>
    <row r="925" spans="2:65" s="1" customFormat="1" ht="37.9" customHeight="1">
      <c r="B925" s="133"/>
      <c r="C925" s="134" t="s">
        <v>3478</v>
      </c>
      <c r="D925" s="134" t="s">
        <v>239</v>
      </c>
      <c r="E925" s="135" t="s">
        <v>3479</v>
      </c>
      <c r="F925" s="136" t="s">
        <v>3480</v>
      </c>
      <c r="G925" s="137" t="s">
        <v>340</v>
      </c>
      <c r="H925" s="138">
        <v>9</v>
      </c>
      <c r="I925" s="139"/>
      <c r="J925" s="140">
        <f>ROUND(I925*H925,2)</f>
        <v>0</v>
      </c>
      <c r="K925" s="136" t="s">
        <v>2868</v>
      </c>
      <c r="L925" s="33"/>
      <c r="M925" s="141" t="s">
        <v>1</v>
      </c>
      <c r="N925" s="142" t="s">
        <v>38</v>
      </c>
      <c r="P925" s="143">
        <f>O925*H925</f>
        <v>0</v>
      </c>
      <c r="Q925" s="143">
        <v>0</v>
      </c>
      <c r="R925" s="143">
        <f>Q925*H925</f>
        <v>0</v>
      </c>
      <c r="S925" s="143">
        <v>0</v>
      </c>
      <c r="T925" s="144">
        <f>S925*H925</f>
        <v>0</v>
      </c>
      <c r="AR925" s="145" t="s">
        <v>258</v>
      </c>
      <c r="AT925" s="145" t="s">
        <v>239</v>
      </c>
      <c r="AU925" s="145" t="s">
        <v>83</v>
      </c>
      <c r="AY925" s="18" t="s">
        <v>236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8" t="s">
        <v>81</v>
      </c>
      <c r="BK925" s="146">
        <f>ROUND(I925*H925,2)</f>
        <v>0</v>
      </c>
      <c r="BL925" s="18" t="s">
        <v>258</v>
      </c>
      <c r="BM925" s="145" t="s">
        <v>3481</v>
      </c>
    </row>
    <row r="926" spans="2:65" s="1" customFormat="1" ht="29.25">
      <c r="B926" s="33"/>
      <c r="D926" s="147" t="s">
        <v>246</v>
      </c>
      <c r="F926" s="148" t="s">
        <v>3480</v>
      </c>
      <c r="I926" s="149"/>
      <c r="L926" s="33"/>
      <c r="M926" s="150"/>
      <c r="T926" s="57"/>
      <c r="AT926" s="18" t="s">
        <v>246</v>
      </c>
      <c r="AU926" s="18" t="s">
        <v>83</v>
      </c>
    </row>
    <row r="927" spans="2:65" s="14" customFormat="1" ht="11.25">
      <c r="B927" s="167"/>
      <c r="D927" s="147" t="s">
        <v>247</v>
      </c>
      <c r="E927" s="168" t="s">
        <v>1</v>
      </c>
      <c r="F927" s="169" t="s">
        <v>3459</v>
      </c>
      <c r="H927" s="168" t="s">
        <v>1</v>
      </c>
      <c r="I927" s="170"/>
      <c r="L927" s="167"/>
      <c r="M927" s="171"/>
      <c r="T927" s="172"/>
      <c r="AT927" s="168" t="s">
        <v>247</v>
      </c>
      <c r="AU927" s="168" t="s">
        <v>83</v>
      </c>
      <c r="AV927" s="14" t="s">
        <v>81</v>
      </c>
      <c r="AW927" s="14" t="s">
        <v>30</v>
      </c>
      <c r="AX927" s="14" t="s">
        <v>73</v>
      </c>
      <c r="AY927" s="168" t="s">
        <v>236</v>
      </c>
    </row>
    <row r="928" spans="2:65" s="12" customFormat="1" ht="11.25">
      <c r="B928" s="151"/>
      <c r="D928" s="147" t="s">
        <v>247</v>
      </c>
      <c r="E928" s="152" t="s">
        <v>1</v>
      </c>
      <c r="F928" s="153" t="s">
        <v>3470</v>
      </c>
      <c r="H928" s="154">
        <v>1</v>
      </c>
      <c r="I928" s="155"/>
      <c r="L928" s="151"/>
      <c r="M928" s="156"/>
      <c r="T928" s="157"/>
      <c r="AT928" s="152" t="s">
        <v>247</v>
      </c>
      <c r="AU928" s="152" t="s">
        <v>83</v>
      </c>
      <c r="AV928" s="12" t="s">
        <v>83</v>
      </c>
      <c r="AW928" s="12" t="s">
        <v>30</v>
      </c>
      <c r="AX928" s="12" t="s">
        <v>73</v>
      </c>
      <c r="AY928" s="152" t="s">
        <v>236</v>
      </c>
    </row>
    <row r="929" spans="2:65" s="12" customFormat="1" ht="11.25">
      <c r="B929" s="151"/>
      <c r="D929" s="147" t="s">
        <v>247</v>
      </c>
      <c r="E929" s="152" t="s">
        <v>1</v>
      </c>
      <c r="F929" s="153" t="s">
        <v>3482</v>
      </c>
      <c r="H929" s="154">
        <v>8</v>
      </c>
      <c r="I929" s="155"/>
      <c r="L929" s="151"/>
      <c r="M929" s="156"/>
      <c r="T929" s="157"/>
      <c r="AT929" s="152" t="s">
        <v>247</v>
      </c>
      <c r="AU929" s="152" t="s">
        <v>83</v>
      </c>
      <c r="AV929" s="12" t="s">
        <v>83</v>
      </c>
      <c r="AW929" s="12" t="s">
        <v>30</v>
      </c>
      <c r="AX929" s="12" t="s">
        <v>73</v>
      </c>
      <c r="AY929" s="152" t="s">
        <v>236</v>
      </c>
    </row>
    <row r="930" spans="2:65" s="15" customFormat="1" ht="11.25">
      <c r="B930" s="173"/>
      <c r="D930" s="147" t="s">
        <v>247</v>
      </c>
      <c r="E930" s="174" t="s">
        <v>1</v>
      </c>
      <c r="F930" s="175" t="s">
        <v>344</v>
      </c>
      <c r="H930" s="176">
        <v>9</v>
      </c>
      <c r="I930" s="177"/>
      <c r="L930" s="173"/>
      <c r="M930" s="178"/>
      <c r="T930" s="179"/>
      <c r="AT930" s="174" t="s">
        <v>247</v>
      </c>
      <c r="AU930" s="174" t="s">
        <v>83</v>
      </c>
      <c r="AV930" s="15" t="s">
        <v>258</v>
      </c>
      <c r="AW930" s="15" t="s">
        <v>30</v>
      </c>
      <c r="AX930" s="15" t="s">
        <v>81</v>
      </c>
      <c r="AY930" s="174" t="s">
        <v>236</v>
      </c>
    </row>
    <row r="931" spans="2:65" s="1" customFormat="1" ht="44.25" customHeight="1">
      <c r="B931" s="133"/>
      <c r="C931" s="134" t="s">
        <v>2393</v>
      </c>
      <c r="D931" s="134" t="s">
        <v>239</v>
      </c>
      <c r="E931" s="135" t="s">
        <v>3483</v>
      </c>
      <c r="F931" s="136" t="s">
        <v>3484</v>
      </c>
      <c r="G931" s="137" t="s">
        <v>340</v>
      </c>
      <c r="H931" s="138">
        <v>3</v>
      </c>
      <c r="I931" s="139"/>
      <c r="J931" s="140">
        <f>ROUND(I931*H931,2)</f>
        <v>0</v>
      </c>
      <c r="K931" s="136" t="s">
        <v>2868</v>
      </c>
      <c r="L931" s="33"/>
      <c r="M931" s="141" t="s">
        <v>1</v>
      </c>
      <c r="N931" s="142" t="s">
        <v>38</v>
      </c>
      <c r="P931" s="143">
        <f>O931*H931</f>
        <v>0</v>
      </c>
      <c r="Q931" s="143">
        <v>0</v>
      </c>
      <c r="R931" s="143">
        <f>Q931*H931</f>
        <v>0</v>
      </c>
      <c r="S931" s="143">
        <v>0</v>
      </c>
      <c r="T931" s="144">
        <f>S931*H931</f>
        <v>0</v>
      </c>
      <c r="AR931" s="145" t="s">
        <v>258</v>
      </c>
      <c r="AT931" s="145" t="s">
        <v>239</v>
      </c>
      <c r="AU931" s="145" t="s">
        <v>83</v>
      </c>
      <c r="AY931" s="18" t="s">
        <v>236</v>
      </c>
      <c r="BE931" s="146">
        <f>IF(N931="základní",J931,0)</f>
        <v>0</v>
      </c>
      <c r="BF931" s="146">
        <f>IF(N931="snížená",J931,0)</f>
        <v>0</v>
      </c>
      <c r="BG931" s="146">
        <f>IF(N931="zákl. přenesená",J931,0)</f>
        <v>0</v>
      </c>
      <c r="BH931" s="146">
        <f>IF(N931="sníž. přenesená",J931,0)</f>
        <v>0</v>
      </c>
      <c r="BI931" s="146">
        <f>IF(N931="nulová",J931,0)</f>
        <v>0</v>
      </c>
      <c r="BJ931" s="18" t="s">
        <v>81</v>
      </c>
      <c r="BK931" s="146">
        <f>ROUND(I931*H931,2)</f>
        <v>0</v>
      </c>
      <c r="BL931" s="18" t="s">
        <v>258</v>
      </c>
      <c r="BM931" s="145" t="s">
        <v>3485</v>
      </c>
    </row>
    <row r="932" spans="2:65" s="1" customFormat="1" ht="29.25">
      <c r="B932" s="33"/>
      <c r="D932" s="147" t="s">
        <v>246</v>
      </c>
      <c r="F932" s="148" t="s">
        <v>3484</v>
      </c>
      <c r="I932" s="149"/>
      <c r="L932" s="33"/>
      <c r="M932" s="150"/>
      <c r="T932" s="57"/>
      <c r="AT932" s="18" t="s">
        <v>246</v>
      </c>
      <c r="AU932" s="18" t="s">
        <v>83</v>
      </c>
    </row>
    <row r="933" spans="2:65" s="14" customFormat="1" ht="11.25">
      <c r="B933" s="167"/>
      <c r="D933" s="147" t="s">
        <v>247</v>
      </c>
      <c r="E933" s="168" t="s">
        <v>1</v>
      </c>
      <c r="F933" s="169" t="s">
        <v>3486</v>
      </c>
      <c r="H933" s="168" t="s">
        <v>1</v>
      </c>
      <c r="I933" s="170"/>
      <c r="L933" s="167"/>
      <c r="M933" s="171"/>
      <c r="T933" s="172"/>
      <c r="AT933" s="168" t="s">
        <v>247</v>
      </c>
      <c r="AU933" s="168" t="s">
        <v>83</v>
      </c>
      <c r="AV933" s="14" t="s">
        <v>81</v>
      </c>
      <c r="AW933" s="14" t="s">
        <v>30</v>
      </c>
      <c r="AX933" s="14" t="s">
        <v>73</v>
      </c>
      <c r="AY933" s="168" t="s">
        <v>236</v>
      </c>
    </row>
    <row r="934" spans="2:65" s="12" customFormat="1" ht="11.25">
      <c r="B934" s="151"/>
      <c r="D934" s="147" t="s">
        <v>247</v>
      </c>
      <c r="E934" s="152" t="s">
        <v>1</v>
      </c>
      <c r="F934" s="153" t="s">
        <v>3487</v>
      </c>
      <c r="H934" s="154">
        <v>2</v>
      </c>
      <c r="I934" s="155"/>
      <c r="L934" s="151"/>
      <c r="M934" s="156"/>
      <c r="T934" s="157"/>
      <c r="AT934" s="152" t="s">
        <v>247</v>
      </c>
      <c r="AU934" s="152" t="s">
        <v>83</v>
      </c>
      <c r="AV934" s="12" t="s">
        <v>83</v>
      </c>
      <c r="AW934" s="12" t="s">
        <v>30</v>
      </c>
      <c r="AX934" s="12" t="s">
        <v>73</v>
      </c>
      <c r="AY934" s="152" t="s">
        <v>236</v>
      </c>
    </row>
    <row r="935" spans="2:65" s="12" customFormat="1" ht="11.25">
      <c r="B935" s="151"/>
      <c r="D935" s="147" t="s">
        <v>247</v>
      </c>
      <c r="E935" s="152" t="s">
        <v>1</v>
      </c>
      <c r="F935" s="153" t="s">
        <v>3477</v>
      </c>
      <c r="H935" s="154">
        <v>1</v>
      </c>
      <c r="I935" s="155"/>
      <c r="L935" s="151"/>
      <c r="M935" s="156"/>
      <c r="T935" s="157"/>
      <c r="AT935" s="152" t="s">
        <v>247</v>
      </c>
      <c r="AU935" s="152" t="s">
        <v>83</v>
      </c>
      <c r="AV935" s="12" t="s">
        <v>83</v>
      </c>
      <c r="AW935" s="12" t="s">
        <v>30</v>
      </c>
      <c r="AX935" s="12" t="s">
        <v>73</v>
      </c>
      <c r="AY935" s="152" t="s">
        <v>236</v>
      </c>
    </row>
    <row r="936" spans="2:65" s="15" customFormat="1" ht="11.25">
      <c r="B936" s="173"/>
      <c r="D936" s="147" t="s">
        <v>247</v>
      </c>
      <c r="E936" s="174" t="s">
        <v>1</v>
      </c>
      <c r="F936" s="175" t="s">
        <v>344</v>
      </c>
      <c r="H936" s="176">
        <v>3</v>
      </c>
      <c r="I936" s="177"/>
      <c r="L936" s="173"/>
      <c r="M936" s="178"/>
      <c r="T936" s="179"/>
      <c r="AT936" s="174" t="s">
        <v>247</v>
      </c>
      <c r="AU936" s="174" t="s">
        <v>83</v>
      </c>
      <c r="AV936" s="15" t="s">
        <v>258</v>
      </c>
      <c r="AW936" s="15" t="s">
        <v>30</v>
      </c>
      <c r="AX936" s="15" t="s">
        <v>81</v>
      </c>
      <c r="AY936" s="174" t="s">
        <v>236</v>
      </c>
    </row>
    <row r="937" spans="2:65" s="1" customFormat="1" ht="24.2" customHeight="1">
      <c r="B937" s="133"/>
      <c r="C937" s="134" t="s">
        <v>3488</v>
      </c>
      <c r="D937" s="134" t="s">
        <v>239</v>
      </c>
      <c r="E937" s="135" t="s">
        <v>1650</v>
      </c>
      <c r="F937" s="136" t="s">
        <v>1651</v>
      </c>
      <c r="G937" s="137" t="s">
        <v>340</v>
      </c>
      <c r="H937" s="138">
        <v>82</v>
      </c>
      <c r="I937" s="139"/>
      <c r="J937" s="140">
        <f>ROUND(I937*H937,2)</f>
        <v>0</v>
      </c>
      <c r="K937" s="136" t="s">
        <v>243</v>
      </c>
      <c r="L937" s="33"/>
      <c r="M937" s="141" t="s">
        <v>1</v>
      </c>
      <c r="N937" s="142" t="s">
        <v>38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258</v>
      </c>
      <c r="AT937" s="145" t="s">
        <v>239</v>
      </c>
      <c r="AU937" s="145" t="s">
        <v>83</v>
      </c>
      <c r="AY937" s="18" t="s">
        <v>236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81</v>
      </c>
      <c r="BK937" s="146">
        <f>ROUND(I937*H937,2)</f>
        <v>0</v>
      </c>
      <c r="BL937" s="18" t="s">
        <v>258</v>
      </c>
      <c r="BM937" s="145" t="s">
        <v>1544</v>
      </c>
    </row>
    <row r="938" spans="2:65" s="1" customFormat="1" ht="19.5">
      <c r="B938" s="33"/>
      <c r="D938" s="147" t="s">
        <v>246</v>
      </c>
      <c r="F938" s="148" t="s">
        <v>1651</v>
      </c>
      <c r="I938" s="149"/>
      <c r="L938" s="33"/>
      <c r="M938" s="150"/>
      <c r="T938" s="57"/>
      <c r="AT938" s="18" t="s">
        <v>246</v>
      </c>
      <c r="AU938" s="18" t="s">
        <v>83</v>
      </c>
    </row>
    <row r="939" spans="2:65" s="14" customFormat="1" ht="11.25">
      <c r="B939" s="167"/>
      <c r="D939" s="147" t="s">
        <v>247</v>
      </c>
      <c r="E939" s="168" t="s">
        <v>1</v>
      </c>
      <c r="F939" s="169" t="s">
        <v>3489</v>
      </c>
      <c r="H939" s="168" t="s">
        <v>1</v>
      </c>
      <c r="I939" s="170"/>
      <c r="L939" s="167"/>
      <c r="M939" s="171"/>
      <c r="T939" s="172"/>
      <c r="AT939" s="168" t="s">
        <v>247</v>
      </c>
      <c r="AU939" s="168" t="s">
        <v>83</v>
      </c>
      <c r="AV939" s="14" t="s">
        <v>81</v>
      </c>
      <c r="AW939" s="14" t="s">
        <v>30</v>
      </c>
      <c r="AX939" s="14" t="s">
        <v>73</v>
      </c>
      <c r="AY939" s="168" t="s">
        <v>236</v>
      </c>
    </row>
    <row r="940" spans="2:65" s="12" customFormat="1" ht="11.25">
      <c r="B940" s="151"/>
      <c r="D940" s="147" t="s">
        <v>247</v>
      </c>
      <c r="E940" s="152" t="s">
        <v>1</v>
      </c>
      <c r="F940" s="153" t="s">
        <v>3448</v>
      </c>
      <c r="H940" s="154">
        <v>12</v>
      </c>
      <c r="I940" s="155"/>
      <c r="L940" s="151"/>
      <c r="M940" s="156"/>
      <c r="T940" s="157"/>
      <c r="AT940" s="152" t="s">
        <v>247</v>
      </c>
      <c r="AU940" s="152" t="s">
        <v>83</v>
      </c>
      <c r="AV940" s="12" t="s">
        <v>83</v>
      </c>
      <c r="AW940" s="12" t="s">
        <v>30</v>
      </c>
      <c r="AX940" s="12" t="s">
        <v>73</v>
      </c>
      <c r="AY940" s="152" t="s">
        <v>236</v>
      </c>
    </row>
    <row r="941" spans="2:65" s="12" customFormat="1" ht="11.25">
      <c r="B941" s="151"/>
      <c r="D941" s="147" t="s">
        <v>247</v>
      </c>
      <c r="E941" s="152" t="s">
        <v>1</v>
      </c>
      <c r="F941" s="153" t="s">
        <v>3470</v>
      </c>
      <c r="H941" s="154">
        <v>1</v>
      </c>
      <c r="I941" s="155"/>
      <c r="L941" s="151"/>
      <c r="M941" s="156"/>
      <c r="T941" s="157"/>
      <c r="AT941" s="152" t="s">
        <v>247</v>
      </c>
      <c r="AU941" s="152" t="s">
        <v>83</v>
      </c>
      <c r="AV941" s="12" t="s">
        <v>83</v>
      </c>
      <c r="AW941" s="12" t="s">
        <v>30</v>
      </c>
      <c r="AX941" s="12" t="s">
        <v>73</v>
      </c>
      <c r="AY941" s="152" t="s">
        <v>236</v>
      </c>
    </row>
    <row r="942" spans="2:65" s="12" customFormat="1" ht="11.25">
      <c r="B942" s="151"/>
      <c r="D942" s="147" t="s">
        <v>247</v>
      </c>
      <c r="E942" s="152" t="s">
        <v>1</v>
      </c>
      <c r="F942" s="153" t="s">
        <v>3449</v>
      </c>
      <c r="H942" s="154">
        <v>30</v>
      </c>
      <c r="I942" s="155"/>
      <c r="L942" s="151"/>
      <c r="M942" s="156"/>
      <c r="T942" s="157"/>
      <c r="AT942" s="152" t="s">
        <v>247</v>
      </c>
      <c r="AU942" s="152" t="s">
        <v>83</v>
      </c>
      <c r="AV942" s="12" t="s">
        <v>83</v>
      </c>
      <c r="AW942" s="12" t="s">
        <v>30</v>
      </c>
      <c r="AX942" s="12" t="s">
        <v>73</v>
      </c>
      <c r="AY942" s="152" t="s">
        <v>236</v>
      </c>
    </row>
    <row r="943" spans="2:65" s="12" customFormat="1" ht="11.25">
      <c r="B943" s="151"/>
      <c r="D943" s="147" t="s">
        <v>247</v>
      </c>
      <c r="E943" s="152" t="s">
        <v>1</v>
      </c>
      <c r="F943" s="153" t="s">
        <v>3471</v>
      </c>
      <c r="H943" s="154">
        <v>12</v>
      </c>
      <c r="I943" s="155"/>
      <c r="L943" s="151"/>
      <c r="M943" s="156"/>
      <c r="T943" s="157"/>
      <c r="AT943" s="152" t="s">
        <v>247</v>
      </c>
      <c r="AU943" s="152" t="s">
        <v>83</v>
      </c>
      <c r="AV943" s="12" t="s">
        <v>83</v>
      </c>
      <c r="AW943" s="12" t="s">
        <v>30</v>
      </c>
      <c r="AX943" s="12" t="s">
        <v>73</v>
      </c>
      <c r="AY943" s="152" t="s">
        <v>236</v>
      </c>
    </row>
    <row r="944" spans="2:65" s="12" customFormat="1" ht="11.25">
      <c r="B944" s="151"/>
      <c r="D944" s="147" t="s">
        <v>247</v>
      </c>
      <c r="E944" s="152" t="s">
        <v>1</v>
      </c>
      <c r="F944" s="153" t="s">
        <v>3490</v>
      </c>
      <c r="H944" s="154">
        <v>23</v>
      </c>
      <c r="I944" s="155"/>
      <c r="L944" s="151"/>
      <c r="M944" s="156"/>
      <c r="T944" s="157"/>
      <c r="AT944" s="152" t="s">
        <v>247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236</v>
      </c>
    </row>
    <row r="945" spans="2:65" s="16" customFormat="1" ht="11.25">
      <c r="B945" s="198"/>
      <c r="D945" s="147" t="s">
        <v>247</v>
      </c>
      <c r="E945" s="199" t="s">
        <v>1</v>
      </c>
      <c r="F945" s="200" t="s">
        <v>2893</v>
      </c>
      <c r="H945" s="201">
        <v>78</v>
      </c>
      <c r="I945" s="202"/>
      <c r="L945" s="198"/>
      <c r="M945" s="203"/>
      <c r="T945" s="204"/>
      <c r="AT945" s="199" t="s">
        <v>247</v>
      </c>
      <c r="AU945" s="199" t="s">
        <v>83</v>
      </c>
      <c r="AV945" s="16" t="s">
        <v>253</v>
      </c>
      <c r="AW945" s="16" t="s">
        <v>30</v>
      </c>
      <c r="AX945" s="16" t="s">
        <v>73</v>
      </c>
      <c r="AY945" s="199" t="s">
        <v>236</v>
      </c>
    </row>
    <row r="946" spans="2:65" s="12" customFormat="1" ht="11.25">
      <c r="B946" s="151"/>
      <c r="D946" s="147" t="s">
        <v>247</v>
      </c>
      <c r="E946" s="152" t="s">
        <v>1</v>
      </c>
      <c r="F946" s="153" t="s">
        <v>3491</v>
      </c>
      <c r="H946" s="154">
        <v>1</v>
      </c>
      <c r="I946" s="155"/>
      <c r="L946" s="151"/>
      <c r="M946" s="156"/>
      <c r="T946" s="157"/>
      <c r="AT946" s="152" t="s">
        <v>247</v>
      </c>
      <c r="AU946" s="152" t="s">
        <v>83</v>
      </c>
      <c r="AV946" s="12" t="s">
        <v>83</v>
      </c>
      <c r="AW946" s="12" t="s">
        <v>30</v>
      </c>
      <c r="AX946" s="12" t="s">
        <v>73</v>
      </c>
      <c r="AY946" s="152" t="s">
        <v>236</v>
      </c>
    </row>
    <row r="947" spans="2:65" s="12" customFormat="1" ht="11.25">
      <c r="B947" s="151"/>
      <c r="D947" s="147" t="s">
        <v>247</v>
      </c>
      <c r="E947" s="152" t="s">
        <v>1</v>
      </c>
      <c r="F947" s="153" t="s">
        <v>3492</v>
      </c>
      <c r="H947" s="154">
        <v>1</v>
      </c>
      <c r="I947" s="155"/>
      <c r="L947" s="151"/>
      <c r="M947" s="156"/>
      <c r="T947" s="157"/>
      <c r="AT947" s="152" t="s">
        <v>247</v>
      </c>
      <c r="AU947" s="152" t="s">
        <v>83</v>
      </c>
      <c r="AV947" s="12" t="s">
        <v>83</v>
      </c>
      <c r="AW947" s="12" t="s">
        <v>30</v>
      </c>
      <c r="AX947" s="12" t="s">
        <v>73</v>
      </c>
      <c r="AY947" s="152" t="s">
        <v>236</v>
      </c>
    </row>
    <row r="948" spans="2:65" s="12" customFormat="1" ht="11.25">
      <c r="B948" s="151"/>
      <c r="D948" s="147" t="s">
        <v>247</v>
      </c>
      <c r="E948" s="152" t="s">
        <v>1</v>
      </c>
      <c r="F948" s="153" t="s">
        <v>3493</v>
      </c>
      <c r="H948" s="154">
        <v>2</v>
      </c>
      <c r="I948" s="155"/>
      <c r="L948" s="151"/>
      <c r="M948" s="156"/>
      <c r="T948" s="157"/>
      <c r="AT948" s="152" t="s">
        <v>247</v>
      </c>
      <c r="AU948" s="152" t="s">
        <v>83</v>
      </c>
      <c r="AV948" s="12" t="s">
        <v>83</v>
      </c>
      <c r="AW948" s="12" t="s">
        <v>30</v>
      </c>
      <c r="AX948" s="12" t="s">
        <v>73</v>
      </c>
      <c r="AY948" s="152" t="s">
        <v>236</v>
      </c>
    </row>
    <row r="949" spans="2:65" s="16" customFormat="1" ht="11.25">
      <c r="B949" s="198"/>
      <c r="D949" s="147" t="s">
        <v>247</v>
      </c>
      <c r="E949" s="199" t="s">
        <v>1</v>
      </c>
      <c r="F949" s="200" t="s">
        <v>2893</v>
      </c>
      <c r="H949" s="201">
        <v>4</v>
      </c>
      <c r="I949" s="202"/>
      <c r="L949" s="198"/>
      <c r="M949" s="203"/>
      <c r="T949" s="204"/>
      <c r="AT949" s="199" t="s">
        <v>247</v>
      </c>
      <c r="AU949" s="199" t="s">
        <v>83</v>
      </c>
      <c r="AV949" s="16" t="s">
        <v>253</v>
      </c>
      <c r="AW949" s="16" t="s">
        <v>30</v>
      </c>
      <c r="AX949" s="16" t="s">
        <v>73</v>
      </c>
      <c r="AY949" s="199" t="s">
        <v>236</v>
      </c>
    </row>
    <row r="950" spans="2:65" s="15" customFormat="1" ht="11.25">
      <c r="B950" s="173"/>
      <c r="D950" s="147" t="s">
        <v>247</v>
      </c>
      <c r="E950" s="174" t="s">
        <v>1</v>
      </c>
      <c r="F950" s="175" t="s">
        <v>344</v>
      </c>
      <c r="H950" s="176">
        <v>82</v>
      </c>
      <c r="I950" s="177"/>
      <c r="L950" s="173"/>
      <c r="M950" s="178"/>
      <c r="T950" s="179"/>
      <c r="AT950" s="174" t="s">
        <v>247</v>
      </c>
      <c r="AU950" s="174" t="s">
        <v>83</v>
      </c>
      <c r="AV950" s="15" t="s">
        <v>258</v>
      </c>
      <c r="AW950" s="15" t="s">
        <v>30</v>
      </c>
      <c r="AX950" s="15" t="s">
        <v>81</v>
      </c>
      <c r="AY950" s="174" t="s">
        <v>236</v>
      </c>
    </row>
    <row r="951" spans="2:65" s="1" customFormat="1" ht="24.2" customHeight="1">
      <c r="B951" s="133"/>
      <c r="C951" s="180" t="s">
        <v>2396</v>
      </c>
      <c r="D951" s="180" t="s">
        <v>333</v>
      </c>
      <c r="E951" s="181" t="s">
        <v>3494</v>
      </c>
      <c r="F951" s="182" t="s">
        <v>3495</v>
      </c>
      <c r="G951" s="183" t="s">
        <v>340</v>
      </c>
      <c r="H951" s="184">
        <v>82</v>
      </c>
      <c r="I951" s="185"/>
      <c r="J951" s="186">
        <f>ROUND(I951*H951,2)</f>
        <v>0</v>
      </c>
      <c r="K951" s="182" t="s">
        <v>243</v>
      </c>
      <c r="L951" s="187"/>
      <c r="M951" s="188" t="s">
        <v>1</v>
      </c>
      <c r="N951" s="189" t="s">
        <v>38</v>
      </c>
      <c r="P951" s="143">
        <f>O951*H951</f>
        <v>0</v>
      </c>
      <c r="Q951" s="143">
        <v>0</v>
      </c>
      <c r="R951" s="143">
        <f>Q951*H951</f>
        <v>0</v>
      </c>
      <c r="S951" s="143">
        <v>0</v>
      </c>
      <c r="T951" s="144">
        <f>S951*H951</f>
        <v>0</v>
      </c>
      <c r="AR951" s="145" t="s">
        <v>273</v>
      </c>
      <c r="AT951" s="145" t="s">
        <v>333</v>
      </c>
      <c r="AU951" s="145" t="s">
        <v>83</v>
      </c>
      <c r="AY951" s="18" t="s">
        <v>236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81</v>
      </c>
      <c r="BK951" s="146">
        <f>ROUND(I951*H951,2)</f>
        <v>0</v>
      </c>
      <c r="BL951" s="18" t="s">
        <v>258</v>
      </c>
      <c r="BM951" s="145" t="s">
        <v>3496</v>
      </c>
    </row>
    <row r="952" spans="2:65" s="1" customFormat="1" ht="11.25">
      <c r="B952" s="33"/>
      <c r="D952" s="147" t="s">
        <v>246</v>
      </c>
      <c r="F952" s="148" t="s">
        <v>3495</v>
      </c>
      <c r="I952" s="149"/>
      <c r="L952" s="33"/>
      <c r="M952" s="150"/>
      <c r="T952" s="57"/>
      <c r="AT952" s="18" t="s">
        <v>246</v>
      </c>
      <c r="AU952" s="18" t="s">
        <v>83</v>
      </c>
    </row>
    <row r="953" spans="2:65" s="1" customFormat="1" ht="24.2" customHeight="1">
      <c r="B953" s="133"/>
      <c r="C953" s="134" t="s">
        <v>3497</v>
      </c>
      <c r="D953" s="134" t="s">
        <v>239</v>
      </c>
      <c r="E953" s="135" t="s">
        <v>1665</v>
      </c>
      <c r="F953" s="136" t="s">
        <v>1666</v>
      </c>
      <c r="G953" s="137" t="s">
        <v>340</v>
      </c>
      <c r="H953" s="138">
        <v>65</v>
      </c>
      <c r="I953" s="139"/>
      <c r="J953" s="140">
        <f>ROUND(I953*H953,2)</f>
        <v>0</v>
      </c>
      <c r="K953" s="136" t="s">
        <v>243</v>
      </c>
      <c r="L953" s="33"/>
      <c r="M953" s="141" t="s">
        <v>1</v>
      </c>
      <c r="N953" s="142" t="s">
        <v>38</v>
      </c>
      <c r="P953" s="143">
        <f>O953*H953</f>
        <v>0</v>
      </c>
      <c r="Q953" s="143">
        <v>0</v>
      </c>
      <c r="R953" s="143">
        <f>Q953*H953</f>
        <v>0</v>
      </c>
      <c r="S953" s="143">
        <v>0</v>
      </c>
      <c r="T953" s="144">
        <f>S953*H953</f>
        <v>0</v>
      </c>
      <c r="AR953" s="145" t="s">
        <v>258</v>
      </c>
      <c r="AT953" s="145" t="s">
        <v>239</v>
      </c>
      <c r="AU953" s="145" t="s">
        <v>83</v>
      </c>
      <c r="AY953" s="18" t="s">
        <v>236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81</v>
      </c>
      <c r="BK953" s="146">
        <f>ROUND(I953*H953,2)</f>
        <v>0</v>
      </c>
      <c r="BL953" s="18" t="s">
        <v>258</v>
      </c>
      <c r="BM953" s="145" t="s">
        <v>3498</v>
      </c>
    </row>
    <row r="954" spans="2:65" s="1" customFormat="1" ht="19.5">
      <c r="B954" s="33"/>
      <c r="D954" s="147" t="s">
        <v>246</v>
      </c>
      <c r="F954" s="148" t="s">
        <v>1666</v>
      </c>
      <c r="I954" s="149"/>
      <c r="L954" s="33"/>
      <c r="M954" s="150"/>
      <c r="T954" s="57"/>
      <c r="AT954" s="18" t="s">
        <v>246</v>
      </c>
      <c r="AU954" s="18" t="s">
        <v>83</v>
      </c>
    </row>
    <row r="955" spans="2:65" s="14" customFormat="1" ht="11.25">
      <c r="B955" s="167"/>
      <c r="D955" s="147" t="s">
        <v>247</v>
      </c>
      <c r="E955" s="168" t="s">
        <v>1</v>
      </c>
      <c r="F955" s="169" t="s">
        <v>3489</v>
      </c>
      <c r="H955" s="168" t="s">
        <v>1</v>
      </c>
      <c r="I955" s="170"/>
      <c r="L955" s="167"/>
      <c r="M955" s="171"/>
      <c r="T955" s="172"/>
      <c r="AT955" s="168" t="s">
        <v>247</v>
      </c>
      <c r="AU955" s="168" t="s">
        <v>83</v>
      </c>
      <c r="AV955" s="14" t="s">
        <v>81</v>
      </c>
      <c r="AW955" s="14" t="s">
        <v>30</v>
      </c>
      <c r="AX955" s="14" t="s">
        <v>73</v>
      </c>
      <c r="AY955" s="168" t="s">
        <v>236</v>
      </c>
    </row>
    <row r="956" spans="2:65" s="12" customFormat="1" ht="11.25">
      <c r="B956" s="151"/>
      <c r="D956" s="147" t="s">
        <v>247</v>
      </c>
      <c r="E956" s="152" t="s">
        <v>1</v>
      </c>
      <c r="F956" s="153" t="s">
        <v>3453</v>
      </c>
      <c r="H956" s="154">
        <v>35</v>
      </c>
      <c r="I956" s="155"/>
      <c r="L956" s="151"/>
      <c r="M956" s="156"/>
      <c r="T956" s="157"/>
      <c r="AT956" s="152" t="s">
        <v>247</v>
      </c>
      <c r="AU956" s="152" t="s">
        <v>83</v>
      </c>
      <c r="AV956" s="12" t="s">
        <v>83</v>
      </c>
      <c r="AW956" s="12" t="s">
        <v>30</v>
      </c>
      <c r="AX956" s="12" t="s">
        <v>73</v>
      </c>
      <c r="AY956" s="152" t="s">
        <v>236</v>
      </c>
    </row>
    <row r="957" spans="2:65" s="12" customFormat="1" ht="11.25">
      <c r="B957" s="151"/>
      <c r="D957" s="147" t="s">
        <v>247</v>
      </c>
      <c r="E957" s="152" t="s">
        <v>1</v>
      </c>
      <c r="F957" s="153" t="s">
        <v>3470</v>
      </c>
      <c r="H957" s="154">
        <v>1</v>
      </c>
      <c r="I957" s="155"/>
      <c r="L957" s="151"/>
      <c r="M957" s="156"/>
      <c r="T957" s="157"/>
      <c r="AT957" s="152" t="s">
        <v>247</v>
      </c>
      <c r="AU957" s="152" t="s">
        <v>83</v>
      </c>
      <c r="AV957" s="12" t="s">
        <v>83</v>
      </c>
      <c r="AW957" s="12" t="s">
        <v>30</v>
      </c>
      <c r="AX957" s="12" t="s">
        <v>73</v>
      </c>
      <c r="AY957" s="152" t="s">
        <v>236</v>
      </c>
    </row>
    <row r="958" spans="2:65" s="12" customFormat="1" ht="11.25">
      <c r="B958" s="151"/>
      <c r="D958" s="147" t="s">
        <v>247</v>
      </c>
      <c r="E958" s="152" t="s">
        <v>1</v>
      </c>
      <c r="F958" s="153" t="s">
        <v>3454</v>
      </c>
      <c r="H958" s="154">
        <v>12</v>
      </c>
      <c r="I958" s="155"/>
      <c r="L958" s="151"/>
      <c r="M958" s="156"/>
      <c r="T958" s="157"/>
      <c r="AT958" s="152" t="s">
        <v>247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236</v>
      </c>
    </row>
    <row r="959" spans="2:65" s="12" customFormat="1" ht="11.25">
      <c r="B959" s="151"/>
      <c r="D959" s="147" t="s">
        <v>247</v>
      </c>
      <c r="E959" s="152" t="s">
        <v>1</v>
      </c>
      <c r="F959" s="153" t="s">
        <v>3482</v>
      </c>
      <c r="H959" s="154">
        <v>8</v>
      </c>
      <c r="I959" s="155"/>
      <c r="L959" s="151"/>
      <c r="M959" s="156"/>
      <c r="T959" s="157"/>
      <c r="AT959" s="152" t="s">
        <v>247</v>
      </c>
      <c r="AU959" s="152" t="s">
        <v>83</v>
      </c>
      <c r="AV959" s="12" t="s">
        <v>83</v>
      </c>
      <c r="AW959" s="12" t="s">
        <v>30</v>
      </c>
      <c r="AX959" s="12" t="s">
        <v>73</v>
      </c>
      <c r="AY959" s="152" t="s">
        <v>236</v>
      </c>
    </row>
    <row r="960" spans="2:65" s="12" customFormat="1" ht="11.25">
      <c r="B960" s="151"/>
      <c r="D960" s="147" t="s">
        <v>247</v>
      </c>
      <c r="E960" s="152" t="s">
        <v>1</v>
      </c>
      <c r="F960" s="153" t="s">
        <v>3499</v>
      </c>
      <c r="H960" s="154">
        <v>6</v>
      </c>
      <c r="I960" s="155"/>
      <c r="L960" s="151"/>
      <c r="M960" s="156"/>
      <c r="T960" s="157"/>
      <c r="AT960" s="152" t="s">
        <v>247</v>
      </c>
      <c r="AU960" s="152" t="s">
        <v>83</v>
      </c>
      <c r="AV960" s="12" t="s">
        <v>83</v>
      </c>
      <c r="AW960" s="12" t="s">
        <v>30</v>
      </c>
      <c r="AX960" s="12" t="s">
        <v>73</v>
      </c>
      <c r="AY960" s="152" t="s">
        <v>236</v>
      </c>
    </row>
    <row r="961" spans="2:65" s="16" customFormat="1" ht="11.25">
      <c r="B961" s="198"/>
      <c r="D961" s="147" t="s">
        <v>247</v>
      </c>
      <c r="E961" s="199" t="s">
        <v>1</v>
      </c>
      <c r="F961" s="200" t="s">
        <v>2893</v>
      </c>
      <c r="H961" s="201">
        <v>62</v>
      </c>
      <c r="I961" s="202"/>
      <c r="L961" s="198"/>
      <c r="M961" s="203"/>
      <c r="T961" s="204"/>
      <c r="AT961" s="199" t="s">
        <v>247</v>
      </c>
      <c r="AU961" s="199" t="s">
        <v>83</v>
      </c>
      <c r="AV961" s="16" t="s">
        <v>253</v>
      </c>
      <c r="AW961" s="16" t="s">
        <v>30</v>
      </c>
      <c r="AX961" s="16" t="s">
        <v>73</v>
      </c>
      <c r="AY961" s="199" t="s">
        <v>236</v>
      </c>
    </row>
    <row r="962" spans="2:65" s="12" customFormat="1" ht="11.25">
      <c r="B962" s="151"/>
      <c r="D962" s="147" t="s">
        <v>247</v>
      </c>
      <c r="E962" s="152" t="s">
        <v>1</v>
      </c>
      <c r="F962" s="153" t="s">
        <v>3491</v>
      </c>
      <c r="H962" s="154">
        <v>1</v>
      </c>
      <c r="I962" s="155"/>
      <c r="L962" s="151"/>
      <c r="M962" s="156"/>
      <c r="T962" s="157"/>
      <c r="AT962" s="152" t="s">
        <v>247</v>
      </c>
      <c r="AU962" s="152" t="s">
        <v>83</v>
      </c>
      <c r="AV962" s="12" t="s">
        <v>83</v>
      </c>
      <c r="AW962" s="12" t="s">
        <v>30</v>
      </c>
      <c r="AX962" s="12" t="s">
        <v>73</v>
      </c>
      <c r="AY962" s="152" t="s">
        <v>236</v>
      </c>
    </row>
    <row r="963" spans="2:65" s="12" customFormat="1" ht="11.25">
      <c r="B963" s="151"/>
      <c r="D963" s="147" t="s">
        <v>247</v>
      </c>
      <c r="E963" s="152" t="s">
        <v>1</v>
      </c>
      <c r="F963" s="153" t="s">
        <v>3500</v>
      </c>
      <c r="H963" s="154">
        <v>2</v>
      </c>
      <c r="I963" s="155"/>
      <c r="L963" s="151"/>
      <c r="M963" s="156"/>
      <c r="T963" s="157"/>
      <c r="AT963" s="152" t="s">
        <v>247</v>
      </c>
      <c r="AU963" s="152" t="s">
        <v>83</v>
      </c>
      <c r="AV963" s="12" t="s">
        <v>83</v>
      </c>
      <c r="AW963" s="12" t="s">
        <v>30</v>
      </c>
      <c r="AX963" s="12" t="s">
        <v>73</v>
      </c>
      <c r="AY963" s="152" t="s">
        <v>236</v>
      </c>
    </row>
    <row r="964" spans="2:65" s="16" customFormat="1" ht="11.25">
      <c r="B964" s="198"/>
      <c r="D964" s="147" t="s">
        <v>247</v>
      </c>
      <c r="E964" s="199" t="s">
        <v>1</v>
      </c>
      <c r="F964" s="200" t="s">
        <v>2893</v>
      </c>
      <c r="H964" s="201">
        <v>3</v>
      </c>
      <c r="I964" s="202"/>
      <c r="L964" s="198"/>
      <c r="M964" s="203"/>
      <c r="T964" s="204"/>
      <c r="AT964" s="199" t="s">
        <v>247</v>
      </c>
      <c r="AU964" s="199" t="s">
        <v>83</v>
      </c>
      <c r="AV964" s="16" t="s">
        <v>253</v>
      </c>
      <c r="AW964" s="16" t="s">
        <v>30</v>
      </c>
      <c r="AX964" s="16" t="s">
        <v>73</v>
      </c>
      <c r="AY964" s="199" t="s">
        <v>236</v>
      </c>
    </row>
    <row r="965" spans="2:65" s="15" customFormat="1" ht="11.25">
      <c r="B965" s="173"/>
      <c r="D965" s="147" t="s">
        <v>247</v>
      </c>
      <c r="E965" s="174" t="s">
        <v>1</v>
      </c>
      <c r="F965" s="175" t="s">
        <v>344</v>
      </c>
      <c r="H965" s="176">
        <v>65</v>
      </c>
      <c r="I965" s="177"/>
      <c r="L965" s="173"/>
      <c r="M965" s="178"/>
      <c r="T965" s="179"/>
      <c r="AT965" s="174" t="s">
        <v>247</v>
      </c>
      <c r="AU965" s="174" t="s">
        <v>83</v>
      </c>
      <c r="AV965" s="15" t="s">
        <v>258</v>
      </c>
      <c r="AW965" s="15" t="s">
        <v>30</v>
      </c>
      <c r="AX965" s="15" t="s">
        <v>81</v>
      </c>
      <c r="AY965" s="174" t="s">
        <v>236</v>
      </c>
    </row>
    <row r="966" spans="2:65" s="1" customFormat="1" ht="24.2" customHeight="1">
      <c r="B966" s="133"/>
      <c r="C966" s="180" t="s">
        <v>2399</v>
      </c>
      <c r="D966" s="180" t="s">
        <v>333</v>
      </c>
      <c r="E966" s="181" t="s">
        <v>3501</v>
      </c>
      <c r="F966" s="182" t="s">
        <v>3502</v>
      </c>
      <c r="G966" s="183" t="s">
        <v>340</v>
      </c>
      <c r="H966" s="184">
        <v>65</v>
      </c>
      <c r="I966" s="185"/>
      <c r="J966" s="186">
        <f>ROUND(I966*H966,2)</f>
        <v>0</v>
      </c>
      <c r="K966" s="182" t="s">
        <v>243</v>
      </c>
      <c r="L966" s="187"/>
      <c r="M966" s="188" t="s">
        <v>1</v>
      </c>
      <c r="N966" s="189" t="s">
        <v>38</v>
      </c>
      <c r="P966" s="143">
        <f>O966*H966</f>
        <v>0</v>
      </c>
      <c r="Q966" s="143">
        <v>0</v>
      </c>
      <c r="R966" s="143">
        <f>Q966*H966</f>
        <v>0</v>
      </c>
      <c r="S966" s="143">
        <v>0</v>
      </c>
      <c r="T966" s="144">
        <f>S966*H966</f>
        <v>0</v>
      </c>
      <c r="AR966" s="145" t="s">
        <v>273</v>
      </c>
      <c r="AT966" s="145" t="s">
        <v>333</v>
      </c>
      <c r="AU966" s="145" t="s">
        <v>83</v>
      </c>
      <c r="AY966" s="18" t="s">
        <v>236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81</v>
      </c>
      <c r="BK966" s="146">
        <f>ROUND(I966*H966,2)</f>
        <v>0</v>
      </c>
      <c r="BL966" s="18" t="s">
        <v>258</v>
      </c>
      <c r="BM966" s="145" t="s">
        <v>3503</v>
      </c>
    </row>
    <row r="967" spans="2:65" s="1" customFormat="1" ht="19.5">
      <c r="B967" s="33"/>
      <c r="D967" s="147" t="s">
        <v>246</v>
      </c>
      <c r="F967" s="148" t="s">
        <v>3502</v>
      </c>
      <c r="I967" s="149"/>
      <c r="L967" s="33"/>
      <c r="M967" s="150"/>
      <c r="T967" s="57"/>
      <c r="AT967" s="18" t="s">
        <v>246</v>
      </c>
      <c r="AU967" s="18" t="s">
        <v>83</v>
      </c>
    </row>
    <row r="968" spans="2:65" s="1" customFormat="1" ht="33" customHeight="1">
      <c r="B968" s="133"/>
      <c r="C968" s="134" t="s">
        <v>3504</v>
      </c>
      <c r="D968" s="134" t="s">
        <v>239</v>
      </c>
      <c r="E968" s="135" t="s">
        <v>3505</v>
      </c>
      <c r="F968" s="136" t="s">
        <v>3506</v>
      </c>
      <c r="G968" s="137" t="s">
        <v>340</v>
      </c>
      <c r="H968" s="138">
        <v>7</v>
      </c>
      <c r="I968" s="139"/>
      <c r="J968" s="140">
        <f>ROUND(I968*H968,2)</f>
        <v>0</v>
      </c>
      <c r="K968" s="136" t="s">
        <v>243</v>
      </c>
      <c r="L968" s="33"/>
      <c r="M968" s="141" t="s">
        <v>1</v>
      </c>
      <c r="N968" s="142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258</v>
      </c>
      <c r="AT968" s="145" t="s">
        <v>239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258</v>
      </c>
      <c r="BM968" s="145" t="s">
        <v>3507</v>
      </c>
    </row>
    <row r="969" spans="2:65" s="1" customFormat="1" ht="19.5">
      <c r="B969" s="33"/>
      <c r="D969" s="147" t="s">
        <v>246</v>
      </c>
      <c r="F969" s="148" t="s">
        <v>3506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4" customFormat="1" ht="11.25">
      <c r="B970" s="167"/>
      <c r="D970" s="147" t="s">
        <v>247</v>
      </c>
      <c r="E970" s="168" t="s">
        <v>1</v>
      </c>
      <c r="F970" s="169" t="s">
        <v>3508</v>
      </c>
      <c r="H970" s="168" t="s">
        <v>1</v>
      </c>
      <c r="I970" s="170"/>
      <c r="L970" s="167"/>
      <c r="M970" s="171"/>
      <c r="T970" s="172"/>
      <c r="AT970" s="168" t="s">
        <v>247</v>
      </c>
      <c r="AU970" s="168" t="s">
        <v>83</v>
      </c>
      <c r="AV970" s="14" t="s">
        <v>81</v>
      </c>
      <c r="AW970" s="14" t="s">
        <v>30</v>
      </c>
      <c r="AX970" s="14" t="s">
        <v>73</v>
      </c>
      <c r="AY970" s="168" t="s">
        <v>236</v>
      </c>
    </row>
    <row r="971" spans="2:65" s="12" customFormat="1" ht="11.25">
      <c r="B971" s="151"/>
      <c r="D971" s="147" t="s">
        <v>247</v>
      </c>
      <c r="E971" s="152" t="s">
        <v>1</v>
      </c>
      <c r="F971" s="153" t="s">
        <v>3491</v>
      </c>
      <c r="H971" s="154">
        <v>1</v>
      </c>
      <c r="I971" s="155"/>
      <c r="L971" s="151"/>
      <c r="M971" s="156"/>
      <c r="T971" s="157"/>
      <c r="AT971" s="152" t="s">
        <v>247</v>
      </c>
      <c r="AU971" s="152" t="s">
        <v>83</v>
      </c>
      <c r="AV971" s="12" t="s">
        <v>83</v>
      </c>
      <c r="AW971" s="12" t="s">
        <v>30</v>
      </c>
      <c r="AX971" s="12" t="s">
        <v>73</v>
      </c>
      <c r="AY971" s="152" t="s">
        <v>236</v>
      </c>
    </row>
    <row r="972" spans="2:65" s="12" customFormat="1" ht="11.25">
      <c r="B972" s="151"/>
      <c r="D972" s="147" t="s">
        <v>247</v>
      </c>
      <c r="E972" s="152" t="s">
        <v>1</v>
      </c>
      <c r="F972" s="153" t="s">
        <v>3492</v>
      </c>
      <c r="H972" s="154">
        <v>1</v>
      </c>
      <c r="I972" s="155"/>
      <c r="L972" s="151"/>
      <c r="M972" s="156"/>
      <c r="T972" s="157"/>
      <c r="AT972" s="152" t="s">
        <v>247</v>
      </c>
      <c r="AU972" s="152" t="s">
        <v>83</v>
      </c>
      <c r="AV972" s="12" t="s">
        <v>83</v>
      </c>
      <c r="AW972" s="12" t="s">
        <v>30</v>
      </c>
      <c r="AX972" s="12" t="s">
        <v>73</v>
      </c>
      <c r="AY972" s="152" t="s">
        <v>236</v>
      </c>
    </row>
    <row r="973" spans="2:65" s="12" customFormat="1" ht="11.25">
      <c r="B973" s="151"/>
      <c r="D973" s="147" t="s">
        <v>247</v>
      </c>
      <c r="E973" s="152" t="s">
        <v>1</v>
      </c>
      <c r="F973" s="153" t="s">
        <v>3493</v>
      </c>
      <c r="H973" s="154">
        <v>2</v>
      </c>
      <c r="I973" s="155"/>
      <c r="L973" s="151"/>
      <c r="M973" s="156"/>
      <c r="T973" s="157"/>
      <c r="AT973" s="152" t="s">
        <v>247</v>
      </c>
      <c r="AU973" s="152" t="s">
        <v>83</v>
      </c>
      <c r="AV973" s="12" t="s">
        <v>83</v>
      </c>
      <c r="AW973" s="12" t="s">
        <v>30</v>
      </c>
      <c r="AX973" s="12" t="s">
        <v>73</v>
      </c>
      <c r="AY973" s="152" t="s">
        <v>236</v>
      </c>
    </row>
    <row r="974" spans="2:65" s="14" customFormat="1" ht="11.25">
      <c r="B974" s="167"/>
      <c r="D974" s="147" t="s">
        <v>247</v>
      </c>
      <c r="E974" s="168" t="s">
        <v>1</v>
      </c>
      <c r="F974" s="169" t="s">
        <v>3509</v>
      </c>
      <c r="H974" s="168" t="s">
        <v>1</v>
      </c>
      <c r="I974" s="170"/>
      <c r="L974" s="167"/>
      <c r="M974" s="171"/>
      <c r="T974" s="172"/>
      <c r="AT974" s="168" t="s">
        <v>247</v>
      </c>
      <c r="AU974" s="168" t="s">
        <v>83</v>
      </c>
      <c r="AV974" s="14" t="s">
        <v>81</v>
      </c>
      <c r="AW974" s="14" t="s">
        <v>30</v>
      </c>
      <c r="AX974" s="14" t="s">
        <v>73</v>
      </c>
      <c r="AY974" s="168" t="s">
        <v>236</v>
      </c>
    </row>
    <row r="975" spans="2:65" s="12" customFormat="1" ht="11.25">
      <c r="B975" s="151"/>
      <c r="D975" s="147" t="s">
        <v>247</v>
      </c>
      <c r="E975" s="152" t="s">
        <v>1</v>
      </c>
      <c r="F975" s="153" t="s">
        <v>3491</v>
      </c>
      <c r="H975" s="154">
        <v>1</v>
      </c>
      <c r="I975" s="155"/>
      <c r="L975" s="151"/>
      <c r="M975" s="156"/>
      <c r="T975" s="157"/>
      <c r="AT975" s="152" t="s">
        <v>247</v>
      </c>
      <c r="AU975" s="152" t="s">
        <v>83</v>
      </c>
      <c r="AV975" s="12" t="s">
        <v>83</v>
      </c>
      <c r="AW975" s="12" t="s">
        <v>30</v>
      </c>
      <c r="AX975" s="12" t="s">
        <v>73</v>
      </c>
      <c r="AY975" s="152" t="s">
        <v>236</v>
      </c>
    </row>
    <row r="976" spans="2:65" s="12" customFormat="1" ht="11.25">
      <c r="B976" s="151"/>
      <c r="D976" s="147" t="s">
        <v>247</v>
      </c>
      <c r="E976" s="152" t="s">
        <v>1</v>
      </c>
      <c r="F976" s="153" t="s">
        <v>3500</v>
      </c>
      <c r="H976" s="154">
        <v>2</v>
      </c>
      <c r="I976" s="155"/>
      <c r="L976" s="151"/>
      <c r="M976" s="156"/>
      <c r="T976" s="157"/>
      <c r="AT976" s="152" t="s">
        <v>247</v>
      </c>
      <c r="AU976" s="152" t="s">
        <v>83</v>
      </c>
      <c r="AV976" s="12" t="s">
        <v>83</v>
      </c>
      <c r="AW976" s="12" t="s">
        <v>30</v>
      </c>
      <c r="AX976" s="12" t="s">
        <v>73</v>
      </c>
      <c r="AY976" s="152" t="s">
        <v>236</v>
      </c>
    </row>
    <row r="977" spans="2:65" s="15" customFormat="1" ht="11.25">
      <c r="B977" s="173"/>
      <c r="D977" s="147" t="s">
        <v>247</v>
      </c>
      <c r="E977" s="174" t="s">
        <v>1</v>
      </c>
      <c r="F977" s="175" t="s">
        <v>344</v>
      </c>
      <c r="H977" s="176">
        <v>7</v>
      </c>
      <c r="I977" s="177"/>
      <c r="L977" s="173"/>
      <c r="M977" s="178"/>
      <c r="T977" s="179"/>
      <c r="AT977" s="174" t="s">
        <v>247</v>
      </c>
      <c r="AU977" s="174" t="s">
        <v>83</v>
      </c>
      <c r="AV977" s="15" t="s">
        <v>258</v>
      </c>
      <c r="AW977" s="15" t="s">
        <v>30</v>
      </c>
      <c r="AX977" s="15" t="s">
        <v>81</v>
      </c>
      <c r="AY977" s="174" t="s">
        <v>236</v>
      </c>
    </row>
    <row r="978" spans="2:65" s="1" customFormat="1" ht="24.2" customHeight="1">
      <c r="B978" s="133"/>
      <c r="C978" s="134" t="s">
        <v>2401</v>
      </c>
      <c r="D978" s="134" t="s">
        <v>239</v>
      </c>
      <c r="E978" s="135" t="s">
        <v>3510</v>
      </c>
      <c r="F978" s="136" t="s">
        <v>3511</v>
      </c>
      <c r="G978" s="137" t="s">
        <v>340</v>
      </c>
      <c r="H978" s="138">
        <v>2</v>
      </c>
      <c r="I978" s="139"/>
      <c r="J978" s="140">
        <f>ROUND(I978*H978,2)</f>
        <v>0</v>
      </c>
      <c r="K978" s="136" t="s">
        <v>243</v>
      </c>
      <c r="L978" s="33"/>
      <c r="M978" s="141" t="s">
        <v>1</v>
      </c>
      <c r="N978" s="142" t="s">
        <v>38</v>
      </c>
      <c r="P978" s="143">
        <f>O978*H978</f>
        <v>0</v>
      </c>
      <c r="Q978" s="143">
        <v>0</v>
      </c>
      <c r="R978" s="143">
        <f>Q978*H978</f>
        <v>0</v>
      </c>
      <c r="S978" s="143">
        <v>0</v>
      </c>
      <c r="T978" s="144">
        <f>S978*H978</f>
        <v>0</v>
      </c>
      <c r="AR978" s="145" t="s">
        <v>258</v>
      </c>
      <c r="AT978" s="145" t="s">
        <v>239</v>
      </c>
      <c r="AU978" s="145" t="s">
        <v>83</v>
      </c>
      <c r="AY978" s="18" t="s">
        <v>236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8" t="s">
        <v>81</v>
      </c>
      <c r="BK978" s="146">
        <f>ROUND(I978*H978,2)</f>
        <v>0</v>
      </c>
      <c r="BL978" s="18" t="s">
        <v>258</v>
      </c>
      <c r="BM978" s="145" t="s">
        <v>3512</v>
      </c>
    </row>
    <row r="979" spans="2:65" s="1" customFormat="1" ht="19.5">
      <c r="B979" s="33"/>
      <c r="D979" s="147" t="s">
        <v>246</v>
      </c>
      <c r="F979" s="148" t="s">
        <v>3511</v>
      </c>
      <c r="I979" s="149"/>
      <c r="L979" s="33"/>
      <c r="M979" s="150"/>
      <c r="T979" s="57"/>
      <c r="AT979" s="18" t="s">
        <v>246</v>
      </c>
      <c r="AU979" s="18" t="s">
        <v>83</v>
      </c>
    </row>
    <row r="980" spans="2:65" s="14" customFormat="1" ht="11.25">
      <c r="B980" s="167"/>
      <c r="D980" s="147" t="s">
        <v>247</v>
      </c>
      <c r="E980" s="168" t="s">
        <v>1</v>
      </c>
      <c r="F980" s="169" t="s">
        <v>3459</v>
      </c>
      <c r="H980" s="168" t="s">
        <v>1</v>
      </c>
      <c r="I980" s="170"/>
      <c r="L980" s="167"/>
      <c r="M980" s="171"/>
      <c r="T980" s="172"/>
      <c r="AT980" s="168" t="s">
        <v>247</v>
      </c>
      <c r="AU980" s="168" t="s">
        <v>83</v>
      </c>
      <c r="AV980" s="14" t="s">
        <v>81</v>
      </c>
      <c r="AW980" s="14" t="s">
        <v>30</v>
      </c>
      <c r="AX980" s="14" t="s">
        <v>73</v>
      </c>
      <c r="AY980" s="168" t="s">
        <v>236</v>
      </c>
    </row>
    <row r="981" spans="2:65" s="12" customFormat="1" ht="11.25">
      <c r="B981" s="151"/>
      <c r="D981" s="147" t="s">
        <v>247</v>
      </c>
      <c r="E981" s="152" t="s">
        <v>1</v>
      </c>
      <c r="F981" s="153" t="s">
        <v>3460</v>
      </c>
      <c r="H981" s="154">
        <v>2</v>
      </c>
      <c r="I981" s="155"/>
      <c r="L981" s="151"/>
      <c r="M981" s="156"/>
      <c r="T981" s="157"/>
      <c r="AT981" s="152" t="s">
        <v>247</v>
      </c>
      <c r="AU981" s="152" t="s">
        <v>83</v>
      </c>
      <c r="AV981" s="12" t="s">
        <v>83</v>
      </c>
      <c r="AW981" s="12" t="s">
        <v>30</v>
      </c>
      <c r="AX981" s="12" t="s">
        <v>73</v>
      </c>
      <c r="AY981" s="152" t="s">
        <v>236</v>
      </c>
    </row>
    <row r="982" spans="2:65" s="15" customFormat="1" ht="11.25">
      <c r="B982" s="173"/>
      <c r="D982" s="147" t="s">
        <v>247</v>
      </c>
      <c r="E982" s="174" t="s">
        <v>1</v>
      </c>
      <c r="F982" s="175" t="s">
        <v>344</v>
      </c>
      <c r="H982" s="176">
        <v>2</v>
      </c>
      <c r="I982" s="177"/>
      <c r="L982" s="173"/>
      <c r="M982" s="178"/>
      <c r="T982" s="179"/>
      <c r="AT982" s="174" t="s">
        <v>247</v>
      </c>
      <c r="AU982" s="174" t="s">
        <v>83</v>
      </c>
      <c r="AV982" s="15" t="s">
        <v>258</v>
      </c>
      <c r="AW982" s="15" t="s">
        <v>30</v>
      </c>
      <c r="AX982" s="15" t="s">
        <v>81</v>
      </c>
      <c r="AY982" s="174" t="s">
        <v>236</v>
      </c>
    </row>
    <row r="983" spans="2:65" s="1" customFormat="1" ht="24.2" customHeight="1">
      <c r="B983" s="133"/>
      <c r="C983" s="180" t="s">
        <v>3513</v>
      </c>
      <c r="D983" s="180" t="s">
        <v>333</v>
      </c>
      <c r="E983" s="181" t="s">
        <v>3514</v>
      </c>
      <c r="F983" s="182" t="s">
        <v>3515</v>
      </c>
      <c r="G983" s="183" t="s">
        <v>340</v>
      </c>
      <c r="H983" s="184">
        <v>2</v>
      </c>
      <c r="I983" s="185"/>
      <c r="J983" s="186">
        <f>ROUND(I983*H983,2)</f>
        <v>0</v>
      </c>
      <c r="K983" s="182" t="s">
        <v>243</v>
      </c>
      <c r="L983" s="187"/>
      <c r="M983" s="188" t="s">
        <v>1</v>
      </c>
      <c r="N983" s="189" t="s">
        <v>38</v>
      </c>
      <c r="P983" s="143">
        <f>O983*H983</f>
        <v>0</v>
      </c>
      <c r="Q983" s="143">
        <v>0</v>
      </c>
      <c r="R983" s="143">
        <f>Q983*H983</f>
        <v>0</v>
      </c>
      <c r="S983" s="143">
        <v>0</v>
      </c>
      <c r="T983" s="144">
        <f>S983*H983</f>
        <v>0</v>
      </c>
      <c r="AR983" s="145" t="s">
        <v>273</v>
      </c>
      <c r="AT983" s="145" t="s">
        <v>333</v>
      </c>
      <c r="AU983" s="145" t="s">
        <v>83</v>
      </c>
      <c r="AY983" s="18" t="s">
        <v>236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8" t="s">
        <v>81</v>
      </c>
      <c r="BK983" s="146">
        <f>ROUND(I983*H983,2)</f>
        <v>0</v>
      </c>
      <c r="BL983" s="18" t="s">
        <v>258</v>
      </c>
      <c r="BM983" s="145" t="s">
        <v>3516</v>
      </c>
    </row>
    <row r="984" spans="2:65" s="1" customFormat="1" ht="19.5">
      <c r="B984" s="33"/>
      <c r="D984" s="147" t="s">
        <v>246</v>
      </c>
      <c r="F984" s="148" t="s">
        <v>3515</v>
      </c>
      <c r="I984" s="149"/>
      <c r="L984" s="33"/>
      <c r="M984" s="150"/>
      <c r="T984" s="57"/>
      <c r="AT984" s="18" t="s">
        <v>246</v>
      </c>
      <c r="AU984" s="18" t="s">
        <v>83</v>
      </c>
    </row>
    <row r="985" spans="2:65" s="1" customFormat="1" ht="24.2" customHeight="1">
      <c r="B985" s="133"/>
      <c r="C985" s="134" t="s">
        <v>2402</v>
      </c>
      <c r="D985" s="134" t="s">
        <v>239</v>
      </c>
      <c r="E985" s="135" t="s">
        <v>3517</v>
      </c>
      <c r="F985" s="136" t="s">
        <v>3518</v>
      </c>
      <c r="G985" s="137" t="s">
        <v>340</v>
      </c>
      <c r="H985" s="138">
        <v>5</v>
      </c>
      <c r="I985" s="139"/>
      <c r="J985" s="140">
        <f>ROUND(I985*H985,2)</f>
        <v>0</v>
      </c>
      <c r="K985" s="136" t="s">
        <v>243</v>
      </c>
      <c r="L985" s="33"/>
      <c r="M985" s="141" t="s">
        <v>1</v>
      </c>
      <c r="N985" s="142" t="s">
        <v>38</v>
      </c>
      <c r="P985" s="143">
        <f>O985*H985</f>
        <v>0</v>
      </c>
      <c r="Q985" s="143">
        <v>0</v>
      </c>
      <c r="R985" s="143">
        <f>Q985*H985</f>
        <v>0</v>
      </c>
      <c r="S985" s="143">
        <v>0</v>
      </c>
      <c r="T985" s="144">
        <f>S985*H985</f>
        <v>0</v>
      </c>
      <c r="AR985" s="145" t="s">
        <v>258</v>
      </c>
      <c r="AT985" s="145" t="s">
        <v>239</v>
      </c>
      <c r="AU985" s="145" t="s">
        <v>83</v>
      </c>
      <c r="AY985" s="18" t="s">
        <v>236</v>
      </c>
      <c r="BE985" s="146">
        <f>IF(N985="základní",J985,0)</f>
        <v>0</v>
      </c>
      <c r="BF985" s="146">
        <f>IF(N985="snížená",J985,0)</f>
        <v>0</v>
      </c>
      <c r="BG985" s="146">
        <f>IF(N985="zákl. přenesená",J985,0)</f>
        <v>0</v>
      </c>
      <c r="BH985" s="146">
        <f>IF(N985="sníž. přenesená",J985,0)</f>
        <v>0</v>
      </c>
      <c r="BI985" s="146">
        <f>IF(N985="nulová",J985,0)</f>
        <v>0</v>
      </c>
      <c r="BJ985" s="18" t="s">
        <v>81</v>
      </c>
      <c r="BK985" s="146">
        <f>ROUND(I985*H985,2)</f>
        <v>0</v>
      </c>
      <c r="BL985" s="18" t="s">
        <v>258</v>
      </c>
      <c r="BM985" s="145" t="s">
        <v>3519</v>
      </c>
    </row>
    <row r="986" spans="2:65" s="1" customFormat="1" ht="19.5">
      <c r="B986" s="33"/>
      <c r="D986" s="147" t="s">
        <v>246</v>
      </c>
      <c r="F986" s="148" t="s">
        <v>3518</v>
      </c>
      <c r="I986" s="149"/>
      <c r="L986" s="33"/>
      <c r="M986" s="150"/>
      <c r="T986" s="57"/>
      <c r="AT986" s="18" t="s">
        <v>246</v>
      </c>
      <c r="AU986" s="18" t="s">
        <v>83</v>
      </c>
    </row>
    <row r="987" spans="2:65" s="14" customFormat="1" ht="11.25">
      <c r="B987" s="167"/>
      <c r="D987" s="147" t="s">
        <v>247</v>
      </c>
      <c r="E987" s="168" t="s">
        <v>1</v>
      </c>
      <c r="F987" s="169" t="s">
        <v>3489</v>
      </c>
      <c r="H987" s="168" t="s">
        <v>1</v>
      </c>
      <c r="I987" s="170"/>
      <c r="L987" s="167"/>
      <c r="M987" s="171"/>
      <c r="T987" s="172"/>
      <c r="AT987" s="168" t="s">
        <v>247</v>
      </c>
      <c r="AU987" s="168" t="s">
        <v>83</v>
      </c>
      <c r="AV987" s="14" t="s">
        <v>81</v>
      </c>
      <c r="AW987" s="14" t="s">
        <v>30</v>
      </c>
      <c r="AX987" s="14" t="s">
        <v>73</v>
      </c>
      <c r="AY987" s="168" t="s">
        <v>236</v>
      </c>
    </row>
    <row r="988" spans="2:65" s="12" customFormat="1" ht="11.25">
      <c r="B988" s="151"/>
      <c r="D988" s="147" t="s">
        <v>247</v>
      </c>
      <c r="E988" s="152" t="s">
        <v>1</v>
      </c>
      <c r="F988" s="153" t="s">
        <v>3464</v>
      </c>
      <c r="H988" s="154">
        <v>3</v>
      </c>
      <c r="I988" s="155"/>
      <c r="L988" s="151"/>
      <c r="M988" s="156"/>
      <c r="T988" s="157"/>
      <c r="AT988" s="152" t="s">
        <v>247</v>
      </c>
      <c r="AU988" s="152" t="s">
        <v>83</v>
      </c>
      <c r="AV988" s="12" t="s">
        <v>83</v>
      </c>
      <c r="AW988" s="12" t="s">
        <v>30</v>
      </c>
      <c r="AX988" s="12" t="s">
        <v>73</v>
      </c>
      <c r="AY988" s="152" t="s">
        <v>236</v>
      </c>
    </row>
    <row r="989" spans="2:65" s="12" customFormat="1" ht="11.25">
      <c r="B989" s="151"/>
      <c r="D989" s="147" t="s">
        <v>247</v>
      </c>
      <c r="E989" s="152" t="s">
        <v>1</v>
      </c>
      <c r="F989" s="153" t="s">
        <v>3465</v>
      </c>
      <c r="H989" s="154">
        <v>2</v>
      </c>
      <c r="I989" s="155"/>
      <c r="L989" s="151"/>
      <c r="M989" s="156"/>
      <c r="T989" s="157"/>
      <c r="AT989" s="152" t="s">
        <v>247</v>
      </c>
      <c r="AU989" s="152" t="s">
        <v>83</v>
      </c>
      <c r="AV989" s="12" t="s">
        <v>83</v>
      </c>
      <c r="AW989" s="12" t="s">
        <v>30</v>
      </c>
      <c r="AX989" s="12" t="s">
        <v>73</v>
      </c>
      <c r="AY989" s="152" t="s">
        <v>236</v>
      </c>
    </row>
    <row r="990" spans="2:65" s="15" customFormat="1" ht="11.25">
      <c r="B990" s="173"/>
      <c r="D990" s="147" t="s">
        <v>247</v>
      </c>
      <c r="E990" s="174" t="s">
        <v>1</v>
      </c>
      <c r="F990" s="175" t="s">
        <v>344</v>
      </c>
      <c r="H990" s="176">
        <v>5</v>
      </c>
      <c r="I990" s="177"/>
      <c r="L990" s="173"/>
      <c r="M990" s="178"/>
      <c r="T990" s="179"/>
      <c r="AT990" s="174" t="s">
        <v>247</v>
      </c>
      <c r="AU990" s="174" t="s">
        <v>83</v>
      </c>
      <c r="AV990" s="15" t="s">
        <v>258</v>
      </c>
      <c r="AW990" s="15" t="s">
        <v>30</v>
      </c>
      <c r="AX990" s="15" t="s">
        <v>81</v>
      </c>
      <c r="AY990" s="174" t="s">
        <v>236</v>
      </c>
    </row>
    <row r="991" spans="2:65" s="1" customFormat="1" ht="24.2" customHeight="1">
      <c r="B991" s="133"/>
      <c r="C991" s="180" t="s">
        <v>3520</v>
      </c>
      <c r="D991" s="180" t="s">
        <v>333</v>
      </c>
      <c r="E991" s="181" t="s">
        <v>3521</v>
      </c>
      <c r="F991" s="182" t="s">
        <v>3522</v>
      </c>
      <c r="G991" s="183" t="s">
        <v>340</v>
      </c>
      <c r="H991" s="184">
        <v>5</v>
      </c>
      <c r="I991" s="185"/>
      <c r="J991" s="186">
        <f>ROUND(I991*H991,2)</f>
        <v>0</v>
      </c>
      <c r="K991" s="182" t="s">
        <v>243</v>
      </c>
      <c r="L991" s="187"/>
      <c r="M991" s="188" t="s">
        <v>1</v>
      </c>
      <c r="N991" s="189" t="s">
        <v>38</v>
      </c>
      <c r="P991" s="143">
        <f>O991*H991</f>
        <v>0</v>
      </c>
      <c r="Q991" s="143">
        <v>0</v>
      </c>
      <c r="R991" s="143">
        <f>Q991*H991</f>
        <v>0</v>
      </c>
      <c r="S991" s="143">
        <v>0</v>
      </c>
      <c r="T991" s="144">
        <f>S991*H991</f>
        <v>0</v>
      </c>
      <c r="AR991" s="145" t="s">
        <v>273</v>
      </c>
      <c r="AT991" s="145" t="s">
        <v>333</v>
      </c>
      <c r="AU991" s="145" t="s">
        <v>83</v>
      </c>
      <c r="AY991" s="18" t="s">
        <v>236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81</v>
      </c>
      <c r="BK991" s="146">
        <f>ROUND(I991*H991,2)</f>
        <v>0</v>
      </c>
      <c r="BL991" s="18" t="s">
        <v>258</v>
      </c>
      <c r="BM991" s="145" t="s">
        <v>3523</v>
      </c>
    </row>
    <row r="992" spans="2:65" s="1" customFormat="1" ht="11.25">
      <c r="B992" s="33"/>
      <c r="D992" s="147" t="s">
        <v>246</v>
      </c>
      <c r="F992" s="148" t="s">
        <v>3522</v>
      </c>
      <c r="I992" s="149"/>
      <c r="L992" s="33"/>
      <c r="M992" s="150"/>
      <c r="T992" s="57"/>
      <c r="AT992" s="18" t="s">
        <v>246</v>
      </c>
      <c r="AU992" s="18" t="s">
        <v>83</v>
      </c>
    </row>
    <row r="993" spans="2:65" s="1" customFormat="1" ht="24.2" customHeight="1">
      <c r="B993" s="133"/>
      <c r="C993" s="134" t="s">
        <v>2404</v>
      </c>
      <c r="D993" s="134" t="s">
        <v>239</v>
      </c>
      <c r="E993" s="135" t="s">
        <v>3524</v>
      </c>
      <c r="F993" s="136" t="s">
        <v>3525</v>
      </c>
      <c r="G993" s="137" t="s">
        <v>340</v>
      </c>
      <c r="H993" s="138">
        <v>29</v>
      </c>
      <c r="I993" s="139"/>
      <c r="J993" s="140">
        <f>ROUND(I993*H993,2)</f>
        <v>0</v>
      </c>
      <c r="K993" s="136" t="s">
        <v>243</v>
      </c>
      <c r="L993" s="33"/>
      <c r="M993" s="141" t="s">
        <v>1</v>
      </c>
      <c r="N993" s="142" t="s">
        <v>38</v>
      </c>
      <c r="P993" s="143">
        <f>O993*H993</f>
        <v>0</v>
      </c>
      <c r="Q993" s="143">
        <v>0</v>
      </c>
      <c r="R993" s="143">
        <f>Q993*H993</f>
        <v>0</v>
      </c>
      <c r="S993" s="143">
        <v>0</v>
      </c>
      <c r="T993" s="144">
        <f>S993*H993</f>
        <v>0</v>
      </c>
      <c r="AR993" s="145" t="s">
        <v>258</v>
      </c>
      <c r="AT993" s="145" t="s">
        <v>239</v>
      </c>
      <c r="AU993" s="145" t="s">
        <v>83</v>
      </c>
      <c r="AY993" s="18" t="s">
        <v>236</v>
      </c>
      <c r="BE993" s="146">
        <f>IF(N993="základní",J993,0)</f>
        <v>0</v>
      </c>
      <c r="BF993" s="146">
        <f>IF(N993="snížená",J993,0)</f>
        <v>0</v>
      </c>
      <c r="BG993" s="146">
        <f>IF(N993="zákl. přenesená",J993,0)</f>
        <v>0</v>
      </c>
      <c r="BH993" s="146">
        <f>IF(N993="sníž. přenesená",J993,0)</f>
        <v>0</v>
      </c>
      <c r="BI993" s="146">
        <f>IF(N993="nulová",J993,0)</f>
        <v>0</v>
      </c>
      <c r="BJ993" s="18" t="s">
        <v>81</v>
      </c>
      <c r="BK993" s="146">
        <f>ROUND(I993*H993,2)</f>
        <v>0</v>
      </c>
      <c r="BL993" s="18" t="s">
        <v>258</v>
      </c>
      <c r="BM993" s="145" t="s">
        <v>3526</v>
      </c>
    </row>
    <row r="994" spans="2:65" s="1" customFormat="1" ht="19.5">
      <c r="B994" s="33"/>
      <c r="D994" s="147" t="s">
        <v>246</v>
      </c>
      <c r="F994" s="148" t="s">
        <v>3525</v>
      </c>
      <c r="I994" s="149"/>
      <c r="L994" s="33"/>
      <c r="M994" s="150"/>
      <c r="T994" s="57"/>
      <c r="AT994" s="18" t="s">
        <v>246</v>
      </c>
      <c r="AU994" s="18" t="s">
        <v>83</v>
      </c>
    </row>
    <row r="995" spans="2:65" s="12" customFormat="1" ht="11.25">
      <c r="B995" s="151"/>
      <c r="D995" s="147" t="s">
        <v>247</v>
      </c>
      <c r="E995" s="152" t="s">
        <v>1</v>
      </c>
      <c r="F995" s="153" t="s">
        <v>3527</v>
      </c>
      <c r="H995" s="154">
        <v>23</v>
      </c>
      <c r="I995" s="155"/>
      <c r="L995" s="151"/>
      <c r="M995" s="156"/>
      <c r="T995" s="157"/>
      <c r="AT995" s="152" t="s">
        <v>247</v>
      </c>
      <c r="AU995" s="152" t="s">
        <v>83</v>
      </c>
      <c r="AV995" s="12" t="s">
        <v>83</v>
      </c>
      <c r="AW995" s="12" t="s">
        <v>30</v>
      </c>
      <c r="AX995" s="12" t="s">
        <v>73</v>
      </c>
      <c r="AY995" s="152" t="s">
        <v>236</v>
      </c>
    </row>
    <row r="996" spans="2:65" s="12" customFormat="1" ht="11.25">
      <c r="B996" s="151"/>
      <c r="D996" s="147" t="s">
        <v>247</v>
      </c>
      <c r="E996" s="152" t="s">
        <v>1</v>
      </c>
      <c r="F996" s="153" t="s">
        <v>3528</v>
      </c>
      <c r="H996" s="154">
        <v>6</v>
      </c>
      <c r="I996" s="155"/>
      <c r="L996" s="151"/>
      <c r="M996" s="156"/>
      <c r="T996" s="157"/>
      <c r="AT996" s="152" t="s">
        <v>247</v>
      </c>
      <c r="AU996" s="152" t="s">
        <v>83</v>
      </c>
      <c r="AV996" s="12" t="s">
        <v>83</v>
      </c>
      <c r="AW996" s="12" t="s">
        <v>30</v>
      </c>
      <c r="AX996" s="12" t="s">
        <v>73</v>
      </c>
      <c r="AY996" s="152" t="s">
        <v>236</v>
      </c>
    </row>
    <row r="997" spans="2:65" s="15" customFormat="1" ht="11.25">
      <c r="B997" s="173"/>
      <c r="D997" s="147" t="s">
        <v>247</v>
      </c>
      <c r="E997" s="174" t="s">
        <v>1</v>
      </c>
      <c r="F997" s="175" t="s">
        <v>344</v>
      </c>
      <c r="H997" s="176">
        <v>29</v>
      </c>
      <c r="I997" s="177"/>
      <c r="L997" s="173"/>
      <c r="M997" s="178"/>
      <c r="T997" s="179"/>
      <c r="AT997" s="174" t="s">
        <v>247</v>
      </c>
      <c r="AU997" s="174" t="s">
        <v>83</v>
      </c>
      <c r="AV997" s="15" t="s">
        <v>258</v>
      </c>
      <c r="AW997" s="15" t="s">
        <v>30</v>
      </c>
      <c r="AX997" s="15" t="s">
        <v>81</v>
      </c>
      <c r="AY997" s="174" t="s">
        <v>236</v>
      </c>
    </row>
    <row r="998" spans="2:65" s="1" customFormat="1" ht="33" customHeight="1">
      <c r="B998" s="133"/>
      <c r="C998" s="180" t="s">
        <v>3529</v>
      </c>
      <c r="D998" s="180" t="s">
        <v>333</v>
      </c>
      <c r="E998" s="181" t="s">
        <v>3530</v>
      </c>
      <c r="F998" s="182" t="s">
        <v>3531</v>
      </c>
      <c r="G998" s="183" t="s">
        <v>340</v>
      </c>
      <c r="H998" s="184">
        <v>23</v>
      </c>
      <c r="I998" s="185"/>
      <c r="J998" s="186">
        <f>ROUND(I998*H998,2)</f>
        <v>0</v>
      </c>
      <c r="K998" s="182" t="s">
        <v>243</v>
      </c>
      <c r="L998" s="187"/>
      <c r="M998" s="188" t="s">
        <v>1</v>
      </c>
      <c r="N998" s="189" t="s">
        <v>38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273</v>
      </c>
      <c r="AT998" s="145" t="s">
        <v>333</v>
      </c>
      <c r="AU998" s="145" t="s">
        <v>83</v>
      </c>
      <c r="AY998" s="18" t="s">
        <v>236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258</v>
      </c>
      <c r="BM998" s="145" t="s">
        <v>3532</v>
      </c>
    </row>
    <row r="999" spans="2:65" s="1" customFormat="1" ht="19.5">
      <c r="B999" s="33"/>
      <c r="D999" s="147" t="s">
        <v>246</v>
      </c>
      <c r="F999" s="148" t="s">
        <v>3531</v>
      </c>
      <c r="I999" s="149"/>
      <c r="L999" s="33"/>
      <c r="M999" s="150"/>
      <c r="T999" s="57"/>
      <c r="AT999" s="18" t="s">
        <v>246</v>
      </c>
      <c r="AU999" s="18" t="s">
        <v>83</v>
      </c>
    </row>
    <row r="1000" spans="2:65" s="1" customFormat="1" ht="24.2" customHeight="1">
      <c r="B1000" s="133"/>
      <c r="C1000" s="180" t="s">
        <v>2407</v>
      </c>
      <c r="D1000" s="180" t="s">
        <v>333</v>
      </c>
      <c r="E1000" s="181" t="s">
        <v>3533</v>
      </c>
      <c r="F1000" s="182" t="s">
        <v>3534</v>
      </c>
      <c r="G1000" s="183" t="s">
        <v>340</v>
      </c>
      <c r="H1000" s="184">
        <v>6</v>
      </c>
      <c r="I1000" s="185"/>
      <c r="J1000" s="186">
        <f>ROUND(I1000*H1000,2)</f>
        <v>0</v>
      </c>
      <c r="K1000" s="182" t="s">
        <v>2868</v>
      </c>
      <c r="L1000" s="187"/>
      <c r="M1000" s="188" t="s">
        <v>1</v>
      </c>
      <c r="N1000" s="189" t="s">
        <v>38</v>
      </c>
      <c r="P1000" s="143">
        <f>O1000*H1000</f>
        <v>0</v>
      </c>
      <c r="Q1000" s="143">
        <v>0</v>
      </c>
      <c r="R1000" s="143">
        <f>Q1000*H1000</f>
        <v>0</v>
      </c>
      <c r="S1000" s="143">
        <v>0</v>
      </c>
      <c r="T1000" s="144">
        <f>S1000*H1000</f>
        <v>0</v>
      </c>
      <c r="AR1000" s="145" t="s">
        <v>273</v>
      </c>
      <c r="AT1000" s="145" t="s">
        <v>333</v>
      </c>
      <c r="AU1000" s="145" t="s">
        <v>83</v>
      </c>
      <c r="AY1000" s="18" t="s">
        <v>236</v>
      </c>
      <c r="BE1000" s="146">
        <f>IF(N1000="základní",J1000,0)</f>
        <v>0</v>
      </c>
      <c r="BF1000" s="146">
        <f>IF(N1000="snížená",J1000,0)</f>
        <v>0</v>
      </c>
      <c r="BG1000" s="146">
        <f>IF(N1000="zákl. přenesená",J1000,0)</f>
        <v>0</v>
      </c>
      <c r="BH1000" s="146">
        <f>IF(N1000="sníž. přenesená",J1000,0)</f>
        <v>0</v>
      </c>
      <c r="BI1000" s="146">
        <f>IF(N1000="nulová",J1000,0)</f>
        <v>0</v>
      </c>
      <c r="BJ1000" s="18" t="s">
        <v>81</v>
      </c>
      <c r="BK1000" s="146">
        <f>ROUND(I1000*H1000,2)</f>
        <v>0</v>
      </c>
      <c r="BL1000" s="18" t="s">
        <v>258</v>
      </c>
      <c r="BM1000" s="145" t="s">
        <v>3535</v>
      </c>
    </row>
    <row r="1001" spans="2:65" s="1" customFormat="1" ht="11.25">
      <c r="B1001" s="33"/>
      <c r="D1001" s="147" t="s">
        <v>246</v>
      </c>
      <c r="F1001" s="148" t="s">
        <v>3534</v>
      </c>
      <c r="I1001" s="149"/>
      <c r="L1001" s="33"/>
      <c r="M1001" s="150"/>
      <c r="T1001" s="57"/>
      <c r="AT1001" s="18" t="s">
        <v>246</v>
      </c>
      <c r="AU1001" s="18" t="s">
        <v>83</v>
      </c>
    </row>
    <row r="1002" spans="2:65" s="1" customFormat="1" ht="24.2" customHeight="1">
      <c r="B1002" s="133"/>
      <c r="C1002" s="134" t="s">
        <v>3536</v>
      </c>
      <c r="D1002" s="134" t="s">
        <v>239</v>
      </c>
      <c r="E1002" s="135" t="s">
        <v>1650</v>
      </c>
      <c r="F1002" s="136" t="s">
        <v>1651</v>
      </c>
      <c r="G1002" s="137" t="s">
        <v>340</v>
      </c>
      <c r="H1002" s="138">
        <v>23</v>
      </c>
      <c r="I1002" s="139"/>
      <c r="J1002" s="140">
        <f>ROUND(I1002*H1002,2)</f>
        <v>0</v>
      </c>
      <c r="K1002" s="136" t="s">
        <v>243</v>
      </c>
      <c r="L1002" s="33"/>
      <c r="M1002" s="141" t="s">
        <v>1</v>
      </c>
      <c r="N1002" s="142" t="s">
        <v>38</v>
      </c>
      <c r="P1002" s="143">
        <f>O1002*H1002</f>
        <v>0</v>
      </c>
      <c r="Q1002" s="143">
        <v>0</v>
      </c>
      <c r="R1002" s="143">
        <f>Q1002*H1002</f>
        <v>0</v>
      </c>
      <c r="S1002" s="143">
        <v>0</v>
      </c>
      <c r="T1002" s="144">
        <f>S1002*H1002</f>
        <v>0</v>
      </c>
      <c r="AR1002" s="145" t="s">
        <v>258</v>
      </c>
      <c r="AT1002" s="145" t="s">
        <v>239</v>
      </c>
      <c r="AU1002" s="145" t="s">
        <v>83</v>
      </c>
      <c r="AY1002" s="18" t="s">
        <v>236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81</v>
      </c>
      <c r="BK1002" s="146">
        <f>ROUND(I1002*H1002,2)</f>
        <v>0</v>
      </c>
      <c r="BL1002" s="18" t="s">
        <v>258</v>
      </c>
      <c r="BM1002" s="145" t="s">
        <v>3537</v>
      </c>
    </row>
    <row r="1003" spans="2:65" s="1" customFormat="1" ht="19.5">
      <c r="B1003" s="33"/>
      <c r="D1003" s="147" t="s">
        <v>246</v>
      </c>
      <c r="F1003" s="148" t="s">
        <v>1651</v>
      </c>
      <c r="I1003" s="149"/>
      <c r="L1003" s="33"/>
      <c r="M1003" s="150"/>
      <c r="T1003" s="57"/>
      <c r="AT1003" s="18" t="s">
        <v>246</v>
      </c>
      <c r="AU1003" s="18" t="s">
        <v>83</v>
      </c>
    </row>
    <row r="1004" spans="2:65" s="12" customFormat="1" ht="11.25">
      <c r="B1004" s="151"/>
      <c r="D1004" s="147" t="s">
        <v>247</v>
      </c>
      <c r="E1004" s="152" t="s">
        <v>1</v>
      </c>
      <c r="F1004" s="153" t="s">
        <v>3538</v>
      </c>
      <c r="H1004" s="154">
        <v>23</v>
      </c>
      <c r="I1004" s="155"/>
      <c r="L1004" s="151"/>
      <c r="M1004" s="156"/>
      <c r="T1004" s="157"/>
      <c r="AT1004" s="152" t="s">
        <v>247</v>
      </c>
      <c r="AU1004" s="152" t="s">
        <v>83</v>
      </c>
      <c r="AV1004" s="12" t="s">
        <v>83</v>
      </c>
      <c r="AW1004" s="12" t="s">
        <v>30</v>
      </c>
      <c r="AX1004" s="12" t="s">
        <v>73</v>
      </c>
      <c r="AY1004" s="152" t="s">
        <v>236</v>
      </c>
    </row>
    <row r="1005" spans="2:65" s="15" customFormat="1" ht="11.25">
      <c r="B1005" s="173"/>
      <c r="D1005" s="147" t="s">
        <v>247</v>
      </c>
      <c r="E1005" s="174" t="s">
        <v>1</v>
      </c>
      <c r="F1005" s="175" t="s">
        <v>344</v>
      </c>
      <c r="H1005" s="176">
        <v>23</v>
      </c>
      <c r="I1005" s="177"/>
      <c r="L1005" s="173"/>
      <c r="M1005" s="178"/>
      <c r="T1005" s="179"/>
      <c r="AT1005" s="174" t="s">
        <v>247</v>
      </c>
      <c r="AU1005" s="174" t="s">
        <v>83</v>
      </c>
      <c r="AV1005" s="15" t="s">
        <v>258</v>
      </c>
      <c r="AW1005" s="15" t="s">
        <v>30</v>
      </c>
      <c r="AX1005" s="15" t="s">
        <v>81</v>
      </c>
      <c r="AY1005" s="174" t="s">
        <v>236</v>
      </c>
    </row>
    <row r="1006" spans="2:65" s="1" customFormat="1" ht="24.2" customHeight="1">
      <c r="B1006" s="133"/>
      <c r="C1006" s="180" t="s">
        <v>2412</v>
      </c>
      <c r="D1006" s="180" t="s">
        <v>333</v>
      </c>
      <c r="E1006" s="181" t="s">
        <v>3539</v>
      </c>
      <c r="F1006" s="182" t="s">
        <v>3540</v>
      </c>
      <c r="G1006" s="183" t="s">
        <v>340</v>
      </c>
      <c r="H1006" s="184">
        <v>23</v>
      </c>
      <c r="I1006" s="185"/>
      <c r="J1006" s="186">
        <f>ROUND(I1006*H1006,2)</f>
        <v>0</v>
      </c>
      <c r="K1006" s="182" t="s">
        <v>243</v>
      </c>
      <c r="L1006" s="187"/>
      <c r="M1006" s="188" t="s">
        <v>1</v>
      </c>
      <c r="N1006" s="189" t="s">
        <v>38</v>
      </c>
      <c r="P1006" s="143">
        <f>O1006*H1006</f>
        <v>0</v>
      </c>
      <c r="Q1006" s="143">
        <v>0</v>
      </c>
      <c r="R1006" s="143">
        <f>Q1006*H1006</f>
        <v>0</v>
      </c>
      <c r="S1006" s="143">
        <v>0</v>
      </c>
      <c r="T1006" s="144">
        <f>S1006*H1006</f>
        <v>0</v>
      </c>
      <c r="AR1006" s="145" t="s">
        <v>273</v>
      </c>
      <c r="AT1006" s="145" t="s">
        <v>333</v>
      </c>
      <c r="AU1006" s="145" t="s">
        <v>83</v>
      </c>
      <c r="AY1006" s="18" t="s">
        <v>236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81</v>
      </c>
      <c r="BK1006" s="146">
        <f>ROUND(I1006*H1006,2)</f>
        <v>0</v>
      </c>
      <c r="BL1006" s="18" t="s">
        <v>258</v>
      </c>
      <c r="BM1006" s="145" t="s">
        <v>3541</v>
      </c>
    </row>
    <row r="1007" spans="2:65" s="1" customFormat="1" ht="19.5">
      <c r="B1007" s="33"/>
      <c r="D1007" s="147" t="s">
        <v>246</v>
      </c>
      <c r="F1007" s="148" t="s">
        <v>3540</v>
      </c>
      <c r="I1007" s="149"/>
      <c r="L1007" s="33"/>
      <c r="M1007" s="150"/>
      <c r="T1007" s="57"/>
      <c r="AT1007" s="18" t="s">
        <v>246</v>
      </c>
      <c r="AU1007" s="18" t="s">
        <v>83</v>
      </c>
    </row>
    <row r="1008" spans="2:65" s="1" customFormat="1" ht="24.2" customHeight="1">
      <c r="B1008" s="133"/>
      <c r="C1008" s="134" t="s">
        <v>3542</v>
      </c>
      <c r="D1008" s="134" t="s">
        <v>239</v>
      </c>
      <c r="E1008" s="135" t="s">
        <v>1665</v>
      </c>
      <c r="F1008" s="136" t="s">
        <v>1666</v>
      </c>
      <c r="G1008" s="137" t="s">
        <v>340</v>
      </c>
      <c r="H1008" s="138">
        <v>6</v>
      </c>
      <c r="I1008" s="139"/>
      <c r="J1008" s="140">
        <f>ROUND(I1008*H1008,2)</f>
        <v>0</v>
      </c>
      <c r="K1008" s="136" t="s">
        <v>243</v>
      </c>
      <c r="L1008" s="33"/>
      <c r="M1008" s="141" t="s">
        <v>1</v>
      </c>
      <c r="N1008" s="142" t="s">
        <v>38</v>
      </c>
      <c r="P1008" s="143">
        <f>O1008*H1008</f>
        <v>0</v>
      </c>
      <c r="Q1008" s="143">
        <v>0</v>
      </c>
      <c r="R1008" s="143">
        <f>Q1008*H1008</f>
        <v>0</v>
      </c>
      <c r="S1008" s="143">
        <v>0</v>
      </c>
      <c r="T1008" s="144">
        <f>S1008*H1008</f>
        <v>0</v>
      </c>
      <c r="AR1008" s="145" t="s">
        <v>258</v>
      </c>
      <c r="AT1008" s="145" t="s">
        <v>239</v>
      </c>
      <c r="AU1008" s="145" t="s">
        <v>83</v>
      </c>
      <c r="AY1008" s="18" t="s">
        <v>236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81</v>
      </c>
      <c r="BK1008" s="146">
        <f>ROUND(I1008*H1008,2)</f>
        <v>0</v>
      </c>
      <c r="BL1008" s="18" t="s">
        <v>258</v>
      </c>
      <c r="BM1008" s="145" t="s">
        <v>3543</v>
      </c>
    </row>
    <row r="1009" spans="2:65" s="1" customFormat="1" ht="19.5">
      <c r="B1009" s="33"/>
      <c r="D1009" s="147" t="s">
        <v>246</v>
      </c>
      <c r="F1009" s="148" t="s">
        <v>1666</v>
      </c>
      <c r="I1009" s="149"/>
      <c r="L1009" s="33"/>
      <c r="M1009" s="150"/>
      <c r="T1009" s="57"/>
      <c r="AT1009" s="18" t="s">
        <v>246</v>
      </c>
      <c r="AU1009" s="18" t="s">
        <v>83</v>
      </c>
    </row>
    <row r="1010" spans="2:65" s="12" customFormat="1" ht="11.25">
      <c r="B1010" s="151"/>
      <c r="D1010" s="147" t="s">
        <v>247</v>
      </c>
      <c r="E1010" s="152" t="s">
        <v>1</v>
      </c>
      <c r="F1010" s="153" t="s">
        <v>3544</v>
      </c>
      <c r="H1010" s="154">
        <v>6</v>
      </c>
      <c r="I1010" s="155"/>
      <c r="L1010" s="151"/>
      <c r="M1010" s="156"/>
      <c r="T1010" s="157"/>
      <c r="AT1010" s="152" t="s">
        <v>247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236</v>
      </c>
    </row>
    <row r="1011" spans="2:65" s="15" customFormat="1" ht="11.25">
      <c r="B1011" s="173"/>
      <c r="D1011" s="147" t="s">
        <v>247</v>
      </c>
      <c r="E1011" s="174" t="s">
        <v>1</v>
      </c>
      <c r="F1011" s="175" t="s">
        <v>344</v>
      </c>
      <c r="H1011" s="176">
        <v>6</v>
      </c>
      <c r="I1011" s="177"/>
      <c r="L1011" s="173"/>
      <c r="M1011" s="178"/>
      <c r="T1011" s="179"/>
      <c r="AT1011" s="174" t="s">
        <v>247</v>
      </c>
      <c r="AU1011" s="174" t="s">
        <v>83</v>
      </c>
      <c r="AV1011" s="15" t="s">
        <v>258</v>
      </c>
      <c r="AW1011" s="15" t="s">
        <v>30</v>
      </c>
      <c r="AX1011" s="15" t="s">
        <v>81</v>
      </c>
      <c r="AY1011" s="174" t="s">
        <v>236</v>
      </c>
    </row>
    <row r="1012" spans="2:65" s="1" customFormat="1" ht="24.2" customHeight="1">
      <c r="B1012" s="133"/>
      <c r="C1012" s="180" t="s">
        <v>2416</v>
      </c>
      <c r="D1012" s="180" t="s">
        <v>333</v>
      </c>
      <c r="E1012" s="181" t="s">
        <v>3545</v>
      </c>
      <c r="F1012" s="182" t="s">
        <v>3546</v>
      </c>
      <c r="G1012" s="183" t="s">
        <v>340</v>
      </c>
      <c r="H1012" s="184">
        <v>6</v>
      </c>
      <c r="I1012" s="185"/>
      <c r="J1012" s="186">
        <f>ROUND(I1012*H1012,2)</f>
        <v>0</v>
      </c>
      <c r="K1012" s="182" t="s">
        <v>2868</v>
      </c>
      <c r="L1012" s="187"/>
      <c r="M1012" s="188" t="s">
        <v>1</v>
      </c>
      <c r="N1012" s="189" t="s">
        <v>38</v>
      </c>
      <c r="P1012" s="143">
        <f>O1012*H1012</f>
        <v>0</v>
      </c>
      <c r="Q1012" s="143">
        <v>0</v>
      </c>
      <c r="R1012" s="143">
        <f>Q1012*H1012</f>
        <v>0</v>
      </c>
      <c r="S1012" s="143">
        <v>0</v>
      </c>
      <c r="T1012" s="144">
        <f>S1012*H1012</f>
        <v>0</v>
      </c>
      <c r="AR1012" s="145" t="s">
        <v>273</v>
      </c>
      <c r="AT1012" s="145" t="s">
        <v>333</v>
      </c>
      <c r="AU1012" s="145" t="s">
        <v>83</v>
      </c>
      <c r="AY1012" s="18" t="s">
        <v>236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8" t="s">
        <v>81</v>
      </c>
      <c r="BK1012" s="146">
        <f>ROUND(I1012*H1012,2)</f>
        <v>0</v>
      </c>
      <c r="BL1012" s="18" t="s">
        <v>258</v>
      </c>
      <c r="BM1012" s="145" t="s">
        <v>3547</v>
      </c>
    </row>
    <row r="1013" spans="2:65" s="1" customFormat="1" ht="19.5">
      <c r="B1013" s="33"/>
      <c r="D1013" s="147" t="s">
        <v>246</v>
      </c>
      <c r="F1013" s="148" t="s">
        <v>3546</v>
      </c>
      <c r="I1013" s="149"/>
      <c r="L1013" s="33"/>
      <c r="M1013" s="150"/>
      <c r="T1013" s="57"/>
      <c r="AT1013" s="18" t="s">
        <v>246</v>
      </c>
      <c r="AU1013" s="18" t="s">
        <v>83</v>
      </c>
    </row>
    <row r="1014" spans="2:65" s="1" customFormat="1" ht="24.2" customHeight="1">
      <c r="B1014" s="133"/>
      <c r="C1014" s="134" t="s">
        <v>3548</v>
      </c>
      <c r="D1014" s="134" t="s">
        <v>239</v>
      </c>
      <c r="E1014" s="135" t="s">
        <v>3549</v>
      </c>
      <c r="F1014" s="136" t="s">
        <v>3550</v>
      </c>
      <c r="G1014" s="137" t="s">
        <v>539</v>
      </c>
      <c r="H1014" s="138">
        <v>138.227</v>
      </c>
      <c r="I1014" s="139"/>
      <c r="J1014" s="140">
        <f>ROUND(I1014*H1014,2)</f>
        <v>0</v>
      </c>
      <c r="K1014" s="136" t="s">
        <v>243</v>
      </c>
      <c r="L1014" s="33"/>
      <c r="M1014" s="141" t="s">
        <v>1</v>
      </c>
      <c r="N1014" s="142" t="s">
        <v>38</v>
      </c>
      <c r="P1014" s="143">
        <f>O1014*H1014</f>
        <v>0</v>
      </c>
      <c r="Q1014" s="143">
        <v>0</v>
      </c>
      <c r="R1014" s="143">
        <f>Q1014*H1014</f>
        <v>0</v>
      </c>
      <c r="S1014" s="143">
        <v>0</v>
      </c>
      <c r="T1014" s="144">
        <f>S1014*H1014</f>
        <v>0</v>
      </c>
      <c r="AR1014" s="145" t="s">
        <v>258</v>
      </c>
      <c r="AT1014" s="145" t="s">
        <v>239</v>
      </c>
      <c r="AU1014" s="145" t="s">
        <v>83</v>
      </c>
      <c r="AY1014" s="18" t="s">
        <v>236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8" t="s">
        <v>81</v>
      </c>
      <c r="BK1014" s="146">
        <f>ROUND(I1014*H1014,2)</f>
        <v>0</v>
      </c>
      <c r="BL1014" s="18" t="s">
        <v>258</v>
      </c>
      <c r="BM1014" s="145" t="s">
        <v>3551</v>
      </c>
    </row>
    <row r="1015" spans="2:65" s="1" customFormat="1" ht="19.5">
      <c r="B1015" s="33"/>
      <c r="D1015" s="147" t="s">
        <v>246</v>
      </c>
      <c r="F1015" s="148" t="s">
        <v>3550</v>
      </c>
      <c r="I1015" s="149"/>
      <c r="L1015" s="33"/>
      <c r="M1015" s="150"/>
      <c r="T1015" s="57"/>
      <c r="AT1015" s="18" t="s">
        <v>246</v>
      </c>
      <c r="AU1015" s="18" t="s">
        <v>83</v>
      </c>
    </row>
    <row r="1016" spans="2:65" s="1" customFormat="1" ht="37.9" customHeight="1">
      <c r="B1016" s="133"/>
      <c r="C1016" s="134" t="s">
        <v>2418</v>
      </c>
      <c r="D1016" s="134" t="s">
        <v>239</v>
      </c>
      <c r="E1016" s="135" t="s">
        <v>3552</v>
      </c>
      <c r="F1016" s="136" t="s">
        <v>3553</v>
      </c>
      <c r="G1016" s="137" t="s">
        <v>539</v>
      </c>
      <c r="H1016" s="138">
        <v>1010.312</v>
      </c>
      <c r="I1016" s="139"/>
      <c r="J1016" s="140">
        <f>ROUND(I1016*H1016,2)</f>
        <v>0</v>
      </c>
      <c r="K1016" s="136" t="s">
        <v>2868</v>
      </c>
      <c r="L1016" s="33"/>
      <c r="M1016" s="141" t="s">
        <v>1</v>
      </c>
      <c r="N1016" s="142" t="s">
        <v>38</v>
      </c>
      <c r="P1016" s="143">
        <f>O1016*H1016</f>
        <v>0</v>
      </c>
      <c r="Q1016" s="143">
        <v>0</v>
      </c>
      <c r="R1016" s="143">
        <f>Q1016*H1016</f>
        <v>0</v>
      </c>
      <c r="S1016" s="143">
        <v>0</v>
      </c>
      <c r="T1016" s="144">
        <f>S1016*H1016</f>
        <v>0</v>
      </c>
      <c r="AR1016" s="145" t="s">
        <v>258</v>
      </c>
      <c r="AT1016" s="145" t="s">
        <v>239</v>
      </c>
      <c r="AU1016" s="145" t="s">
        <v>83</v>
      </c>
      <c r="AY1016" s="18" t="s">
        <v>236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8" t="s">
        <v>81</v>
      </c>
      <c r="BK1016" s="146">
        <f>ROUND(I1016*H1016,2)</f>
        <v>0</v>
      </c>
      <c r="BL1016" s="18" t="s">
        <v>258</v>
      </c>
      <c r="BM1016" s="145" t="s">
        <v>3554</v>
      </c>
    </row>
    <row r="1017" spans="2:65" s="1" customFormat="1" ht="29.25">
      <c r="B1017" s="33"/>
      <c r="D1017" s="147" t="s">
        <v>246</v>
      </c>
      <c r="F1017" s="148" t="s">
        <v>3553</v>
      </c>
      <c r="I1017" s="149"/>
      <c r="L1017" s="33"/>
      <c r="M1017" s="150"/>
      <c r="T1017" s="57"/>
      <c r="AT1017" s="18" t="s">
        <v>246</v>
      </c>
      <c r="AU1017" s="18" t="s">
        <v>83</v>
      </c>
    </row>
    <row r="1018" spans="2:65" s="1" customFormat="1" ht="24.2" customHeight="1">
      <c r="B1018" s="133"/>
      <c r="C1018" s="134" t="s">
        <v>3555</v>
      </c>
      <c r="D1018" s="134" t="s">
        <v>239</v>
      </c>
      <c r="E1018" s="135" t="s">
        <v>3556</v>
      </c>
      <c r="F1018" s="136" t="s">
        <v>3557</v>
      </c>
      <c r="G1018" s="137" t="s">
        <v>539</v>
      </c>
      <c r="H1018" s="138">
        <v>174.416</v>
      </c>
      <c r="I1018" s="139"/>
      <c r="J1018" s="140">
        <f>ROUND(I1018*H1018,2)</f>
        <v>0</v>
      </c>
      <c r="K1018" s="136" t="s">
        <v>2868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258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258</v>
      </c>
      <c r="BM1018" s="145" t="s">
        <v>3558</v>
      </c>
    </row>
    <row r="1019" spans="2:65" s="1" customFormat="1" ht="19.5">
      <c r="B1019" s="33"/>
      <c r="D1019" s="147" t="s">
        <v>246</v>
      </c>
      <c r="F1019" s="148" t="s">
        <v>3557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" customFormat="1" ht="21.75" customHeight="1">
      <c r="B1020" s="133"/>
      <c r="C1020" s="134" t="s">
        <v>2421</v>
      </c>
      <c r="D1020" s="134" t="s">
        <v>239</v>
      </c>
      <c r="E1020" s="135" t="s">
        <v>3559</v>
      </c>
      <c r="F1020" s="136" t="s">
        <v>3560</v>
      </c>
      <c r="G1020" s="137" t="s">
        <v>539</v>
      </c>
      <c r="H1020" s="138">
        <v>49.835000000000001</v>
      </c>
      <c r="I1020" s="139"/>
      <c r="J1020" s="140">
        <f>ROUND(I1020*H1020,2)</f>
        <v>0</v>
      </c>
      <c r="K1020" s="136" t="s">
        <v>2868</v>
      </c>
      <c r="L1020" s="33"/>
      <c r="M1020" s="141" t="s">
        <v>1</v>
      </c>
      <c r="N1020" s="142" t="s">
        <v>38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258</v>
      </c>
      <c r="AT1020" s="145" t="s">
        <v>239</v>
      </c>
      <c r="AU1020" s="145" t="s">
        <v>83</v>
      </c>
      <c r="AY1020" s="18" t="s">
        <v>236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258</v>
      </c>
      <c r="BM1020" s="145" t="s">
        <v>3561</v>
      </c>
    </row>
    <row r="1021" spans="2:65" s="1" customFormat="1" ht="11.25">
      <c r="B1021" s="33"/>
      <c r="D1021" s="147" t="s">
        <v>246</v>
      </c>
      <c r="F1021" s="148" t="s">
        <v>3560</v>
      </c>
      <c r="I1021" s="149"/>
      <c r="L1021" s="33"/>
      <c r="M1021" s="150"/>
      <c r="T1021" s="57"/>
      <c r="AT1021" s="18" t="s">
        <v>246</v>
      </c>
      <c r="AU1021" s="18" t="s">
        <v>83</v>
      </c>
    </row>
    <row r="1022" spans="2:65" s="14" customFormat="1" ht="11.25">
      <c r="B1022" s="167"/>
      <c r="D1022" s="147" t="s">
        <v>247</v>
      </c>
      <c r="E1022" s="168" t="s">
        <v>1</v>
      </c>
      <c r="F1022" s="169" t="s">
        <v>3282</v>
      </c>
      <c r="H1022" s="168" t="s">
        <v>1</v>
      </c>
      <c r="I1022" s="170"/>
      <c r="L1022" s="167"/>
      <c r="M1022" s="171"/>
      <c r="T1022" s="172"/>
      <c r="AT1022" s="168" t="s">
        <v>247</v>
      </c>
      <c r="AU1022" s="168" t="s">
        <v>83</v>
      </c>
      <c r="AV1022" s="14" t="s">
        <v>81</v>
      </c>
      <c r="AW1022" s="14" t="s">
        <v>30</v>
      </c>
      <c r="AX1022" s="14" t="s">
        <v>73</v>
      </c>
      <c r="AY1022" s="168" t="s">
        <v>236</v>
      </c>
    </row>
    <row r="1023" spans="2:65" s="12" customFormat="1" ht="11.25">
      <c r="B1023" s="151"/>
      <c r="D1023" s="147" t="s">
        <v>247</v>
      </c>
      <c r="E1023" s="152" t="s">
        <v>1</v>
      </c>
      <c r="F1023" s="153" t="s">
        <v>3562</v>
      </c>
      <c r="H1023" s="154">
        <v>6.8739999999999997</v>
      </c>
      <c r="I1023" s="155"/>
      <c r="L1023" s="151"/>
      <c r="M1023" s="156"/>
      <c r="T1023" s="157"/>
      <c r="AT1023" s="152" t="s">
        <v>247</v>
      </c>
      <c r="AU1023" s="152" t="s">
        <v>83</v>
      </c>
      <c r="AV1023" s="12" t="s">
        <v>83</v>
      </c>
      <c r="AW1023" s="12" t="s">
        <v>30</v>
      </c>
      <c r="AX1023" s="12" t="s">
        <v>73</v>
      </c>
      <c r="AY1023" s="152" t="s">
        <v>236</v>
      </c>
    </row>
    <row r="1024" spans="2:65" s="12" customFormat="1" ht="11.25">
      <c r="B1024" s="151"/>
      <c r="D1024" s="147" t="s">
        <v>247</v>
      </c>
      <c r="E1024" s="152" t="s">
        <v>1</v>
      </c>
      <c r="F1024" s="153" t="s">
        <v>3563</v>
      </c>
      <c r="H1024" s="154">
        <v>2.4340000000000002</v>
      </c>
      <c r="I1024" s="155"/>
      <c r="L1024" s="151"/>
      <c r="M1024" s="156"/>
      <c r="T1024" s="157"/>
      <c r="AT1024" s="152" t="s">
        <v>247</v>
      </c>
      <c r="AU1024" s="152" t="s">
        <v>83</v>
      </c>
      <c r="AV1024" s="12" t="s">
        <v>83</v>
      </c>
      <c r="AW1024" s="12" t="s">
        <v>30</v>
      </c>
      <c r="AX1024" s="12" t="s">
        <v>73</v>
      </c>
      <c r="AY1024" s="152" t="s">
        <v>236</v>
      </c>
    </row>
    <row r="1025" spans="2:65" s="12" customFormat="1" ht="11.25">
      <c r="B1025" s="151"/>
      <c r="D1025" s="147" t="s">
        <v>247</v>
      </c>
      <c r="E1025" s="152" t="s">
        <v>1</v>
      </c>
      <c r="F1025" s="153" t="s">
        <v>3564</v>
      </c>
      <c r="H1025" s="154">
        <v>1.643</v>
      </c>
      <c r="I1025" s="155"/>
      <c r="L1025" s="151"/>
      <c r="M1025" s="156"/>
      <c r="T1025" s="157"/>
      <c r="AT1025" s="152" t="s">
        <v>247</v>
      </c>
      <c r="AU1025" s="152" t="s">
        <v>83</v>
      </c>
      <c r="AV1025" s="12" t="s">
        <v>83</v>
      </c>
      <c r="AW1025" s="12" t="s">
        <v>30</v>
      </c>
      <c r="AX1025" s="12" t="s">
        <v>73</v>
      </c>
      <c r="AY1025" s="152" t="s">
        <v>236</v>
      </c>
    </row>
    <row r="1026" spans="2:65" s="12" customFormat="1" ht="11.25">
      <c r="B1026" s="151"/>
      <c r="D1026" s="147" t="s">
        <v>247</v>
      </c>
      <c r="E1026" s="152" t="s">
        <v>1</v>
      </c>
      <c r="F1026" s="153" t="s">
        <v>3565</v>
      </c>
      <c r="H1026" s="154">
        <v>13.563000000000001</v>
      </c>
      <c r="I1026" s="155"/>
      <c r="L1026" s="151"/>
      <c r="M1026" s="156"/>
      <c r="T1026" s="157"/>
      <c r="AT1026" s="152" t="s">
        <v>247</v>
      </c>
      <c r="AU1026" s="152" t="s">
        <v>83</v>
      </c>
      <c r="AV1026" s="12" t="s">
        <v>83</v>
      </c>
      <c r="AW1026" s="12" t="s">
        <v>30</v>
      </c>
      <c r="AX1026" s="12" t="s">
        <v>73</v>
      </c>
      <c r="AY1026" s="152" t="s">
        <v>236</v>
      </c>
    </row>
    <row r="1027" spans="2:65" s="12" customFormat="1" ht="11.25">
      <c r="B1027" s="151"/>
      <c r="D1027" s="147" t="s">
        <v>247</v>
      </c>
      <c r="E1027" s="152" t="s">
        <v>1</v>
      </c>
      <c r="F1027" s="153" t="s">
        <v>3566</v>
      </c>
      <c r="H1027" s="154">
        <v>2.0990000000000002</v>
      </c>
      <c r="I1027" s="155"/>
      <c r="L1027" s="151"/>
      <c r="M1027" s="156"/>
      <c r="T1027" s="157"/>
      <c r="AT1027" s="152" t="s">
        <v>247</v>
      </c>
      <c r="AU1027" s="152" t="s">
        <v>83</v>
      </c>
      <c r="AV1027" s="12" t="s">
        <v>83</v>
      </c>
      <c r="AW1027" s="12" t="s">
        <v>30</v>
      </c>
      <c r="AX1027" s="12" t="s">
        <v>73</v>
      </c>
      <c r="AY1027" s="152" t="s">
        <v>236</v>
      </c>
    </row>
    <row r="1028" spans="2:65" s="12" customFormat="1" ht="11.25">
      <c r="B1028" s="151"/>
      <c r="D1028" s="147" t="s">
        <v>247</v>
      </c>
      <c r="E1028" s="152" t="s">
        <v>1</v>
      </c>
      <c r="F1028" s="153" t="s">
        <v>3567</v>
      </c>
      <c r="H1028" s="154">
        <v>5.0229999999999997</v>
      </c>
      <c r="I1028" s="155"/>
      <c r="L1028" s="151"/>
      <c r="M1028" s="156"/>
      <c r="T1028" s="157"/>
      <c r="AT1028" s="152" t="s">
        <v>247</v>
      </c>
      <c r="AU1028" s="152" t="s">
        <v>83</v>
      </c>
      <c r="AV1028" s="12" t="s">
        <v>83</v>
      </c>
      <c r="AW1028" s="12" t="s">
        <v>30</v>
      </c>
      <c r="AX1028" s="12" t="s">
        <v>73</v>
      </c>
      <c r="AY1028" s="152" t="s">
        <v>236</v>
      </c>
    </row>
    <row r="1029" spans="2:65" s="12" customFormat="1" ht="11.25">
      <c r="B1029" s="151"/>
      <c r="D1029" s="147" t="s">
        <v>247</v>
      </c>
      <c r="E1029" s="152" t="s">
        <v>1</v>
      </c>
      <c r="F1029" s="153" t="s">
        <v>3568</v>
      </c>
      <c r="H1029" s="154">
        <v>2.1520000000000001</v>
      </c>
      <c r="I1029" s="155"/>
      <c r="L1029" s="151"/>
      <c r="M1029" s="156"/>
      <c r="T1029" s="157"/>
      <c r="AT1029" s="152" t="s">
        <v>247</v>
      </c>
      <c r="AU1029" s="152" t="s">
        <v>83</v>
      </c>
      <c r="AV1029" s="12" t="s">
        <v>83</v>
      </c>
      <c r="AW1029" s="12" t="s">
        <v>30</v>
      </c>
      <c r="AX1029" s="12" t="s">
        <v>73</v>
      </c>
      <c r="AY1029" s="152" t="s">
        <v>236</v>
      </c>
    </row>
    <row r="1030" spans="2:65" s="12" customFormat="1" ht="11.25">
      <c r="B1030" s="151"/>
      <c r="D1030" s="147" t="s">
        <v>247</v>
      </c>
      <c r="E1030" s="152" t="s">
        <v>1</v>
      </c>
      <c r="F1030" s="153" t="s">
        <v>3569</v>
      </c>
      <c r="H1030" s="154">
        <v>2.9460000000000002</v>
      </c>
      <c r="I1030" s="155"/>
      <c r="L1030" s="151"/>
      <c r="M1030" s="156"/>
      <c r="T1030" s="157"/>
      <c r="AT1030" s="152" t="s">
        <v>247</v>
      </c>
      <c r="AU1030" s="152" t="s">
        <v>83</v>
      </c>
      <c r="AV1030" s="12" t="s">
        <v>83</v>
      </c>
      <c r="AW1030" s="12" t="s">
        <v>30</v>
      </c>
      <c r="AX1030" s="12" t="s">
        <v>73</v>
      </c>
      <c r="AY1030" s="152" t="s">
        <v>236</v>
      </c>
    </row>
    <row r="1031" spans="2:65" s="12" customFormat="1" ht="11.25">
      <c r="B1031" s="151"/>
      <c r="D1031" s="147" t="s">
        <v>247</v>
      </c>
      <c r="E1031" s="152" t="s">
        <v>1</v>
      </c>
      <c r="F1031" s="153" t="s">
        <v>3570</v>
      </c>
      <c r="H1031" s="154">
        <v>4.8899999999999997</v>
      </c>
      <c r="I1031" s="155"/>
      <c r="L1031" s="151"/>
      <c r="M1031" s="156"/>
      <c r="T1031" s="157"/>
      <c r="AT1031" s="152" t="s">
        <v>247</v>
      </c>
      <c r="AU1031" s="152" t="s">
        <v>83</v>
      </c>
      <c r="AV1031" s="12" t="s">
        <v>83</v>
      </c>
      <c r="AW1031" s="12" t="s">
        <v>30</v>
      </c>
      <c r="AX1031" s="12" t="s">
        <v>73</v>
      </c>
      <c r="AY1031" s="152" t="s">
        <v>236</v>
      </c>
    </row>
    <row r="1032" spans="2:65" s="12" customFormat="1" ht="11.25">
      <c r="B1032" s="151"/>
      <c r="D1032" s="147" t="s">
        <v>247</v>
      </c>
      <c r="E1032" s="152" t="s">
        <v>1</v>
      </c>
      <c r="F1032" s="153" t="s">
        <v>3571</v>
      </c>
      <c r="H1032" s="154">
        <v>2.6949999999999998</v>
      </c>
      <c r="I1032" s="155"/>
      <c r="L1032" s="151"/>
      <c r="M1032" s="156"/>
      <c r="T1032" s="157"/>
      <c r="AT1032" s="152" t="s">
        <v>247</v>
      </c>
      <c r="AU1032" s="152" t="s">
        <v>83</v>
      </c>
      <c r="AV1032" s="12" t="s">
        <v>83</v>
      </c>
      <c r="AW1032" s="12" t="s">
        <v>30</v>
      </c>
      <c r="AX1032" s="12" t="s">
        <v>73</v>
      </c>
      <c r="AY1032" s="152" t="s">
        <v>236</v>
      </c>
    </row>
    <row r="1033" spans="2:65" s="12" customFormat="1" ht="11.25">
      <c r="B1033" s="151"/>
      <c r="D1033" s="147" t="s">
        <v>247</v>
      </c>
      <c r="E1033" s="152" t="s">
        <v>1</v>
      </c>
      <c r="F1033" s="153" t="s">
        <v>3572</v>
      </c>
      <c r="H1033" s="154">
        <v>1.3660000000000001</v>
      </c>
      <c r="I1033" s="155"/>
      <c r="L1033" s="151"/>
      <c r="M1033" s="156"/>
      <c r="T1033" s="157"/>
      <c r="AT1033" s="152" t="s">
        <v>247</v>
      </c>
      <c r="AU1033" s="152" t="s">
        <v>83</v>
      </c>
      <c r="AV1033" s="12" t="s">
        <v>83</v>
      </c>
      <c r="AW1033" s="12" t="s">
        <v>30</v>
      </c>
      <c r="AX1033" s="12" t="s">
        <v>73</v>
      </c>
      <c r="AY1033" s="152" t="s">
        <v>236</v>
      </c>
    </row>
    <row r="1034" spans="2:65" s="12" customFormat="1" ht="11.25">
      <c r="B1034" s="151"/>
      <c r="D1034" s="147" t="s">
        <v>247</v>
      </c>
      <c r="E1034" s="152" t="s">
        <v>1</v>
      </c>
      <c r="F1034" s="153" t="s">
        <v>3573</v>
      </c>
      <c r="H1034" s="154">
        <v>1.3660000000000001</v>
      </c>
      <c r="I1034" s="155"/>
      <c r="L1034" s="151"/>
      <c r="M1034" s="156"/>
      <c r="T1034" s="157"/>
      <c r="AT1034" s="152" t="s">
        <v>247</v>
      </c>
      <c r="AU1034" s="152" t="s">
        <v>83</v>
      </c>
      <c r="AV1034" s="12" t="s">
        <v>83</v>
      </c>
      <c r="AW1034" s="12" t="s">
        <v>30</v>
      </c>
      <c r="AX1034" s="12" t="s">
        <v>73</v>
      </c>
      <c r="AY1034" s="152" t="s">
        <v>236</v>
      </c>
    </row>
    <row r="1035" spans="2:65" s="12" customFormat="1" ht="11.25">
      <c r="B1035" s="151"/>
      <c r="D1035" s="147" t="s">
        <v>247</v>
      </c>
      <c r="E1035" s="152" t="s">
        <v>1</v>
      </c>
      <c r="F1035" s="153" t="s">
        <v>3574</v>
      </c>
      <c r="H1035" s="154">
        <v>1.3919999999999999</v>
      </c>
      <c r="I1035" s="155"/>
      <c r="L1035" s="151"/>
      <c r="M1035" s="156"/>
      <c r="T1035" s="157"/>
      <c r="AT1035" s="152" t="s">
        <v>247</v>
      </c>
      <c r="AU1035" s="152" t="s">
        <v>83</v>
      </c>
      <c r="AV1035" s="12" t="s">
        <v>83</v>
      </c>
      <c r="AW1035" s="12" t="s">
        <v>30</v>
      </c>
      <c r="AX1035" s="12" t="s">
        <v>73</v>
      </c>
      <c r="AY1035" s="152" t="s">
        <v>236</v>
      </c>
    </row>
    <row r="1036" spans="2:65" s="12" customFormat="1" ht="11.25">
      <c r="B1036" s="151"/>
      <c r="D1036" s="147" t="s">
        <v>247</v>
      </c>
      <c r="E1036" s="152" t="s">
        <v>1</v>
      </c>
      <c r="F1036" s="153" t="s">
        <v>3575</v>
      </c>
      <c r="H1036" s="154">
        <v>1.3919999999999999</v>
      </c>
      <c r="I1036" s="155"/>
      <c r="L1036" s="151"/>
      <c r="M1036" s="156"/>
      <c r="T1036" s="157"/>
      <c r="AT1036" s="152" t="s">
        <v>247</v>
      </c>
      <c r="AU1036" s="152" t="s">
        <v>83</v>
      </c>
      <c r="AV1036" s="12" t="s">
        <v>83</v>
      </c>
      <c r="AW1036" s="12" t="s">
        <v>30</v>
      </c>
      <c r="AX1036" s="12" t="s">
        <v>73</v>
      </c>
      <c r="AY1036" s="152" t="s">
        <v>236</v>
      </c>
    </row>
    <row r="1037" spans="2:65" s="15" customFormat="1" ht="11.25">
      <c r="B1037" s="173"/>
      <c r="D1037" s="147" t="s">
        <v>247</v>
      </c>
      <c r="E1037" s="174" t="s">
        <v>1</v>
      </c>
      <c r="F1037" s="175" t="s">
        <v>344</v>
      </c>
      <c r="H1037" s="176">
        <v>49.835000000000008</v>
      </c>
      <c r="I1037" s="177"/>
      <c r="L1037" s="173"/>
      <c r="M1037" s="178"/>
      <c r="T1037" s="179"/>
      <c r="AT1037" s="174" t="s">
        <v>247</v>
      </c>
      <c r="AU1037" s="174" t="s">
        <v>83</v>
      </c>
      <c r="AV1037" s="15" t="s">
        <v>258</v>
      </c>
      <c r="AW1037" s="15" t="s">
        <v>30</v>
      </c>
      <c r="AX1037" s="15" t="s">
        <v>81</v>
      </c>
      <c r="AY1037" s="174" t="s">
        <v>236</v>
      </c>
    </row>
    <row r="1038" spans="2:65" s="1" customFormat="1" ht="21.75" customHeight="1">
      <c r="B1038" s="133"/>
      <c r="C1038" s="134" t="s">
        <v>3576</v>
      </c>
      <c r="D1038" s="134" t="s">
        <v>239</v>
      </c>
      <c r="E1038" s="135" t="s">
        <v>3577</v>
      </c>
      <c r="F1038" s="136" t="s">
        <v>3578</v>
      </c>
      <c r="G1038" s="137" t="s">
        <v>539</v>
      </c>
      <c r="H1038" s="138">
        <v>216.64099999999999</v>
      </c>
      <c r="I1038" s="139"/>
      <c r="J1038" s="140">
        <f>ROUND(I1038*H1038,2)</f>
        <v>0</v>
      </c>
      <c r="K1038" s="136" t="s">
        <v>2868</v>
      </c>
      <c r="L1038" s="33"/>
      <c r="M1038" s="141" t="s">
        <v>1</v>
      </c>
      <c r="N1038" s="142" t="s">
        <v>38</v>
      </c>
      <c r="P1038" s="143">
        <f>O1038*H1038</f>
        <v>0</v>
      </c>
      <c r="Q1038" s="143">
        <v>0</v>
      </c>
      <c r="R1038" s="143">
        <f>Q1038*H1038</f>
        <v>0</v>
      </c>
      <c r="S1038" s="143">
        <v>0</v>
      </c>
      <c r="T1038" s="144">
        <f>S1038*H1038</f>
        <v>0</v>
      </c>
      <c r="AR1038" s="145" t="s">
        <v>258</v>
      </c>
      <c r="AT1038" s="145" t="s">
        <v>239</v>
      </c>
      <c r="AU1038" s="145" t="s">
        <v>83</v>
      </c>
      <c r="AY1038" s="18" t="s">
        <v>236</v>
      </c>
      <c r="BE1038" s="146">
        <f>IF(N1038="základní",J1038,0)</f>
        <v>0</v>
      </c>
      <c r="BF1038" s="146">
        <f>IF(N1038="snížená",J1038,0)</f>
        <v>0</v>
      </c>
      <c r="BG1038" s="146">
        <f>IF(N1038="zákl. přenesená",J1038,0)</f>
        <v>0</v>
      </c>
      <c r="BH1038" s="146">
        <f>IF(N1038="sníž. přenesená",J1038,0)</f>
        <v>0</v>
      </c>
      <c r="BI1038" s="146">
        <f>IF(N1038="nulová",J1038,0)</f>
        <v>0</v>
      </c>
      <c r="BJ1038" s="18" t="s">
        <v>81</v>
      </c>
      <c r="BK1038" s="146">
        <f>ROUND(I1038*H1038,2)</f>
        <v>0</v>
      </c>
      <c r="BL1038" s="18" t="s">
        <v>258</v>
      </c>
      <c r="BM1038" s="145" t="s">
        <v>3579</v>
      </c>
    </row>
    <row r="1039" spans="2:65" s="1" customFormat="1" ht="11.25">
      <c r="B1039" s="33"/>
      <c r="D1039" s="147" t="s">
        <v>246</v>
      </c>
      <c r="F1039" s="148" t="s">
        <v>3578</v>
      </c>
      <c r="I1039" s="149"/>
      <c r="L1039" s="33"/>
      <c r="M1039" s="150"/>
      <c r="T1039" s="57"/>
      <c r="AT1039" s="18" t="s">
        <v>246</v>
      </c>
      <c r="AU1039" s="18" t="s">
        <v>83</v>
      </c>
    </row>
    <row r="1040" spans="2:65" s="14" customFormat="1" ht="11.25">
      <c r="B1040" s="167"/>
      <c r="D1040" s="147" t="s">
        <v>247</v>
      </c>
      <c r="E1040" s="168" t="s">
        <v>1</v>
      </c>
      <c r="F1040" s="169" t="s">
        <v>3580</v>
      </c>
      <c r="H1040" s="168" t="s">
        <v>1</v>
      </c>
      <c r="I1040" s="170"/>
      <c r="L1040" s="167"/>
      <c r="M1040" s="171"/>
      <c r="T1040" s="172"/>
      <c r="AT1040" s="168" t="s">
        <v>247</v>
      </c>
      <c r="AU1040" s="168" t="s">
        <v>83</v>
      </c>
      <c r="AV1040" s="14" t="s">
        <v>81</v>
      </c>
      <c r="AW1040" s="14" t="s">
        <v>30</v>
      </c>
      <c r="AX1040" s="14" t="s">
        <v>73</v>
      </c>
      <c r="AY1040" s="168" t="s">
        <v>236</v>
      </c>
    </row>
    <row r="1041" spans="2:51" s="12" customFormat="1" ht="11.25">
      <c r="B1041" s="151"/>
      <c r="D1041" s="147" t="s">
        <v>247</v>
      </c>
      <c r="E1041" s="152" t="s">
        <v>1</v>
      </c>
      <c r="F1041" s="153" t="s">
        <v>3581</v>
      </c>
      <c r="H1041" s="154">
        <v>35.137999999999998</v>
      </c>
      <c r="I1041" s="155"/>
      <c r="L1041" s="151"/>
      <c r="M1041" s="156"/>
      <c r="T1041" s="157"/>
      <c r="AT1041" s="152" t="s">
        <v>247</v>
      </c>
      <c r="AU1041" s="152" t="s">
        <v>83</v>
      </c>
      <c r="AV1041" s="12" t="s">
        <v>83</v>
      </c>
      <c r="AW1041" s="12" t="s">
        <v>30</v>
      </c>
      <c r="AX1041" s="12" t="s">
        <v>73</v>
      </c>
      <c r="AY1041" s="152" t="s">
        <v>236</v>
      </c>
    </row>
    <row r="1042" spans="2:51" s="12" customFormat="1" ht="11.25">
      <c r="B1042" s="151"/>
      <c r="D1042" s="147" t="s">
        <v>247</v>
      </c>
      <c r="E1042" s="152" t="s">
        <v>1</v>
      </c>
      <c r="F1042" s="153" t="s">
        <v>3582</v>
      </c>
      <c r="H1042" s="154">
        <v>-2.82</v>
      </c>
      <c r="I1042" s="155"/>
      <c r="L1042" s="151"/>
      <c r="M1042" s="156"/>
      <c r="T1042" s="157"/>
      <c r="AT1042" s="152" t="s">
        <v>247</v>
      </c>
      <c r="AU1042" s="152" t="s">
        <v>83</v>
      </c>
      <c r="AV1042" s="12" t="s">
        <v>83</v>
      </c>
      <c r="AW1042" s="12" t="s">
        <v>30</v>
      </c>
      <c r="AX1042" s="12" t="s">
        <v>73</v>
      </c>
      <c r="AY1042" s="152" t="s">
        <v>236</v>
      </c>
    </row>
    <row r="1043" spans="2:51" s="14" customFormat="1" ht="11.25">
      <c r="B1043" s="167"/>
      <c r="D1043" s="147" t="s">
        <v>247</v>
      </c>
      <c r="E1043" s="168" t="s">
        <v>1</v>
      </c>
      <c r="F1043" s="169" t="s">
        <v>3583</v>
      </c>
      <c r="H1043" s="168" t="s">
        <v>1</v>
      </c>
      <c r="I1043" s="170"/>
      <c r="L1043" s="167"/>
      <c r="M1043" s="171"/>
      <c r="T1043" s="172"/>
      <c r="AT1043" s="168" t="s">
        <v>247</v>
      </c>
      <c r="AU1043" s="168" t="s">
        <v>83</v>
      </c>
      <c r="AV1043" s="14" t="s">
        <v>81</v>
      </c>
      <c r="AW1043" s="14" t="s">
        <v>30</v>
      </c>
      <c r="AX1043" s="14" t="s">
        <v>73</v>
      </c>
      <c r="AY1043" s="168" t="s">
        <v>236</v>
      </c>
    </row>
    <row r="1044" spans="2:51" s="12" customFormat="1" ht="11.25">
      <c r="B1044" s="151"/>
      <c r="D1044" s="147" t="s">
        <v>247</v>
      </c>
      <c r="E1044" s="152" t="s">
        <v>1</v>
      </c>
      <c r="F1044" s="153" t="s">
        <v>3584</v>
      </c>
      <c r="H1044" s="154">
        <v>39.802</v>
      </c>
      <c r="I1044" s="155"/>
      <c r="L1044" s="151"/>
      <c r="M1044" s="156"/>
      <c r="T1044" s="157"/>
      <c r="AT1044" s="152" t="s">
        <v>247</v>
      </c>
      <c r="AU1044" s="152" t="s">
        <v>83</v>
      </c>
      <c r="AV1044" s="12" t="s">
        <v>83</v>
      </c>
      <c r="AW1044" s="12" t="s">
        <v>30</v>
      </c>
      <c r="AX1044" s="12" t="s">
        <v>73</v>
      </c>
      <c r="AY1044" s="152" t="s">
        <v>236</v>
      </c>
    </row>
    <row r="1045" spans="2:51" s="12" customFormat="1" ht="11.25">
      <c r="B1045" s="151"/>
      <c r="D1045" s="147" t="s">
        <v>247</v>
      </c>
      <c r="E1045" s="152" t="s">
        <v>1</v>
      </c>
      <c r="F1045" s="153" t="s">
        <v>3585</v>
      </c>
      <c r="H1045" s="154">
        <v>-11.28</v>
      </c>
      <c r="I1045" s="155"/>
      <c r="L1045" s="151"/>
      <c r="M1045" s="156"/>
      <c r="T1045" s="157"/>
      <c r="AT1045" s="152" t="s">
        <v>247</v>
      </c>
      <c r="AU1045" s="152" t="s">
        <v>83</v>
      </c>
      <c r="AV1045" s="12" t="s">
        <v>83</v>
      </c>
      <c r="AW1045" s="12" t="s">
        <v>30</v>
      </c>
      <c r="AX1045" s="12" t="s">
        <v>73</v>
      </c>
      <c r="AY1045" s="152" t="s">
        <v>236</v>
      </c>
    </row>
    <row r="1046" spans="2:51" s="14" customFormat="1" ht="11.25">
      <c r="B1046" s="167"/>
      <c r="D1046" s="147" t="s">
        <v>247</v>
      </c>
      <c r="E1046" s="168" t="s">
        <v>1</v>
      </c>
      <c r="F1046" s="169" t="s">
        <v>3586</v>
      </c>
      <c r="H1046" s="168" t="s">
        <v>1</v>
      </c>
      <c r="I1046" s="170"/>
      <c r="L1046" s="167"/>
      <c r="M1046" s="171"/>
      <c r="T1046" s="172"/>
      <c r="AT1046" s="168" t="s">
        <v>247</v>
      </c>
      <c r="AU1046" s="168" t="s">
        <v>83</v>
      </c>
      <c r="AV1046" s="14" t="s">
        <v>81</v>
      </c>
      <c r="AW1046" s="14" t="s">
        <v>30</v>
      </c>
      <c r="AX1046" s="14" t="s">
        <v>73</v>
      </c>
      <c r="AY1046" s="168" t="s">
        <v>236</v>
      </c>
    </row>
    <row r="1047" spans="2:51" s="12" customFormat="1" ht="11.25">
      <c r="B1047" s="151"/>
      <c r="D1047" s="147" t="s">
        <v>247</v>
      </c>
      <c r="E1047" s="152" t="s">
        <v>1</v>
      </c>
      <c r="F1047" s="153" t="s">
        <v>3587</v>
      </c>
      <c r="H1047" s="154">
        <v>5.7130000000000001</v>
      </c>
      <c r="I1047" s="155"/>
      <c r="L1047" s="151"/>
      <c r="M1047" s="156"/>
      <c r="T1047" s="157"/>
      <c r="AT1047" s="152" t="s">
        <v>247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236</v>
      </c>
    </row>
    <row r="1048" spans="2:51" s="12" customFormat="1" ht="11.25">
      <c r="B1048" s="151"/>
      <c r="D1048" s="147" t="s">
        <v>247</v>
      </c>
      <c r="E1048" s="152" t="s">
        <v>1</v>
      </c>
      <c r="F1048" s="153" t="s">
        <v>3588</v>
      </c>
      <c r="H1048" s="154">
        <v>-1.41</v>
      </c>
      <c r="I1048" s="155"/>
      <c r="L1048" s="151"/>
      <c r="M1048" s="156"/>
      <c r="T1048" s="157"/>
      <c r="AT1048" s="152" t="s">
        <v>247</v>
      </c>
      <c r="AU1048" s="152" t="s">
        <v>83</v>
      </c>
      <c r="AV1048" s="12" t="s">
        <v>83</v>
      </c>
      <c r="AW1048" s="12" t="s">
        <v>30</v>
      </c>
      <c r="AX1048" s="12" t="s">
        <v>73</v>
      </c>
      <c r="AY1048" s="152" t="s">
        <v>236</v>
      </c>
    </row>
    <row r="1049" spans="2:51" s="12" customFormat="1" ht="11.25">
      <c r="B1049" s="151"/>
      <c r="D1049" s="147" t="s">
        <v>247</v>
      </c>
      <c r="E1049" s="152" t="s">
        <v>1</v>
      </c>
      <c r="F1049" s="153" t="s">
        <v>3589</v>
      </c>
      <c r="H1049" s="154">
        <v>-0.98399999999999999</v>
      </c>
      <c r="I1049" s="155"/>
      <c r="L1049" s="151"/>
      <c r="M1049" s="156"/>
      <c r="T1049" s="157"/>
      <c r="AT1049" s="152" t="s">
        <v>247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236</v>
      </c>
    </row>
    <row r="1050" spans="2:51" s="12" customFormat="1" ht="11.25">
      <c r="B1050" s="151"/>
      <c r="D1050" s="147" t="s">
        <v>247</v>
      </c>
      <c r="E1050" s="152" t="s">
        <v>1</v>
      </c>
      <c r="F1050" s="153" t="s">
        <v>3590</v>
      </c>
      <c r="H1050" s="154">
        <v>-0.45400000000000001</v>
      </c>
      <c r="I1050" s="155"/>
      <c r="L1050" s="151"/>
      <c r="M1050" s="156"/>
      <c r="T1050" s="157"/>
      <c r="AT1050" s="152" t="s">
        <v>247</v>
      </c>
      <c r="AU1050" s="152" t="s">
        <v>83</v>
      </c>
      <c r="AV1050" s="12" t="s">
        <v>83</v>
      </c>
      <c r="AW1050" s="12" t="s">
        <v>30</v>
      </c>
      <c r="AX1050" s="12" t="s">
        <v>73</v>
      </c>
      <c r="AY1050" s="152" t="s">
        <v>236</v>
      </c>
    </row>
    <row r="1051" spans="2:51" s="14" customFormat="1" ht="11.25">
      <c r="B1051" s="167"/>
      <c r="D1051" s="147" t="s">
        <v>247</v>
      </c>
      <c r="E1051" s="168" t="s">
        <v>1</v>
      </c>
      <c r="F1051" s="169" t="s">
        <v>3591</v>
      </c>
      <c r="H1051" s="168" t="s">
        <v>1</v>
      </c>
      <c r="I1051" s="170"/>
      <c r="L1051" s="167"/>
      <c r="M1051" s="171"/>
      <c r="T1051" s="172"/>
      <c r="AT1051" s="168" t="s">
        <v>247</v>
      </c>
      <c r="AU1051" s="168" t="s">
        <v>83</v>
      </c>
      <c r="AV1051" s="14" t="s">
        <v>81</v>
      </c>
      <c r="AW1051" s="14" t="s">
        <v>30</v>
      </c>
      <c r="AX1051" s="14" t="s">
        <v>73</v>
      </c>
      <c r="AY1051" s="168" t="s">
        <v>236</v>
      </c>
    </row>
    <row r="1052" spans="2:51" s="12" customFormat="1" ht="11.25">
      <c r="B1052" s="151"/>
      <c r="D1052" s="147" t="s">
        <v>247</v>
      </c>
      <c r="E1052" s="152" t="s">
        <v>1</v>
      </c>
      <c r="F1052" s="153" t="s">
        <v>3592</v>
      </c>
      <c r="H1052" s="154">
        <v>65.578000000000003</v>
      </c>
      <c r="I1052" s="155"/>
      <c r="L1052" s="151"/>
      <c r="M1052" s="156"/>
      <c r="T1052" s="157"/>
      <c r="AT1052" s="152" t="s">
        <v>247</v>
      </c>
      <c r="AU1052" s="152" t="s">
        <v>83</v>
      </c>
      <c r="AV1052" s="12" t="s">
        <v>83</v>
      </c>
      <c r="AW1052" s="12" t="s">
        <v>30</v>
      </c>
      <c r="AX1052" s="12" t="s">
        <v>73</v>
      </c>
      <c r="AY1052" s="152" t="s">
        <v>236</v>
      </c>
    </row>
    <row r="1053" spans="2:51" s="12" customFormat="1" ht="11.25">
      <c r="B1053" s="151"/>
      <c r="D1053" s="147" t="s">
        <v>247</v>
      </c>
      <c r="E1053" s="152" t="s">
        <v>1</v>
      </c>
      <c r="F1053" s="153" t="s">
        <v>3593</v>
      </c>
      <c r="H1053" s="154">
        <v>-15.739000000000001</v>
      </c>
      <c r="I1053" s="155"/>
      <c r="L1053" s="151"/>
      <c r="M1053" s="156"/>
      <c r="T1053" s="157"/>
      <c r="AT1053" s="152" t="s">
        <v>247</v>
      </c>
      <c r="AU1053" s="152" t="s">
        <v>83</v>
      </c>
      <c r="AV1053" s="12" t="s">
        <v>83</v>
      </c>
      <c r="AW1053" s="12" t="s">
        <v>30</v>
      </c>
      <c r="AX1053" s="12" t="s">
        <v>73</v>
      </c>
      <c r="AY1053" s="152" t="s">
        <v>236</v>
      </c>
    </row>
    <row r="1054" spans="2:51" s="14" customFormat="1" ht="11.25">
      <c r="B1054" s="167"/>
      <c r="D1054" s="147" t="s">
        <v>247</v>
      </c>
      <c r="E1054" s="168" t="s">
        <v>1</v>
      </c>
      <c r="F1054" s="169" t="s">
        <v>3594</v>
      </c>
      <c r="H1054" s="168" t="s">
        <v>1</v>
      </c>
      <c r="I1054" s="170"/>
      <c r="L1054" s="167"/>
      <c r="M1054" s="171"/>
      <c r="T1054" s="172"/>
      <c r="AT1054" s="168" t="s">
        <v>247</v>
      </c>
      <c r="AU1054" s="168" t="s">
        <v>83</v>
      </c>
      <c r="AV1054" s="14" t="s">
        <v>81</v>
      </c>
      <c r="AW1054" s="14" t="s">
        <v>30</v>
      </c>
      <c r="AX1054" s="14" t="s">
        <v>73</v>
      </c>
      <c r="AY1054" s="168" t="s">
        <v>236</v>
      </c>
    </row>
    <row r="1055" spans="2:51" s="12" customFormat="1" ht="11.25">
      <c r="B1055" s="151"/>
      <c r="D1055" s="147" t="s">
        <v>247</v>
      </c>
      <c r="E1055" s="152" t="s">
        <v>1</v>
      </c>
      <c r="F1055" s="153" t="s">
        <v>3595</v>
      </c>
      <c r="H1055" s="154">
        <v>11.67</v>
      </c>
      <c r="I1055" s="155"/>
      <c r="L1055" s="151"/>
      <c r="M1055" s="156"/>
      <c r="T1055" s="157"/>
      <c r="AT1055" s="152" t="s">
        <v>247</v>
      </c>
      <c r="AU1055" s="152" t="s">
        <v>83</v>
      </c>
      <c r="AV1055" s="12" t="s">
        <v>83</v>
      </c>
      <c r="AW1055" s="12" t="s">
        <v>30</v>
      </c>
      <c r="AX1055" s="12" t="s">
        <v>73</v>
      </c>
      <c r="AY1055" s="152" t="s">
        <v>236</v>
      </c>
    </row>
    <row r="1056" spans="2:51" s="12" customFormat="1" ht="11.25">
      <c r="B1056" s="151"/>
      <c r="D1056" s="147" t="s">
        <v>247</v>
      </c>
      <c r="E1056" s="152" t="s">
        <v>1</v>
      </c>
      <c r="F1056" s="153" t="s">
        <v>3596</v>
      </c>
      <c r="H1056" s="154">
        <v>-1.9670000000000001</v>
      </c>
      <c r="I1056" s="155"/>
      <c r="L1056" s="151"/>
      <c r="M1056" s="156"/>
      <c r="T1056" s="157"/>
      <c r="AT1056" s="152" t="s">
        <v>247</v>
      </c>
      <c r="AU1056" s="152" t="s">
        <v>83</v>
      </c>
      <c r="AV1056" s="12" t="s">
        <v>83</v>
      </c>
      <c r="AW1056" s="12" t="s">
        <v>30</v>
      </c>
      <c r="AX1056" s="12" t="s">
        <v>73</v>
      </c>
      <c r="AY1056" s="152" t="s">
        <v>236</v>
      </c>
    </row>
    <row r="1057" spans="2:51" s="14" customFormat="1" ht="11.25">
      <c r="B1057" s="167"/>
      <c r="D1057" s="147" t="s">
        <v>247</v>
      </c>
      <c r="E1057" s="168" t="s">
        <v>1</v>
      </c>
      <c r="F1057" s="169" t="s">
        <v>3597</v>
      </c>
      <c r="H1057" s="168" t="s">
        <v>1</v>
      </c>
      <c r="I1057" s="170"/>
      <c r="L1057" s="167"/>
      <c r="M1057" s="171"/>
      <c r="T1057" s="172"/>
      <c r="AT1057" s="168" t="s">
        <v>247</v>
      </c>
      <c r="AU1057" s="168" t="s">
        <v>83</v>
      </c>
      <c r="AV1057" s="14" t="s">
        <v>81</v>
      </c>
      <c r="AW1057" s="14" t="s">
        <v>30</v>
      </c>
      <c r="AX1057" s="14" t="s">
        <v>73</v>
      </c>
      <c r="AY1057" s="168" t="s">
        <v>236</v>
      </c>
    </row>
    <row r="1058" spans="2:51" s="12" customFormat="1" ht="11.25">
      <c r="B1058" s="151"/>
      <c r="D1058" s="147" t="s">
        <v>247</v>
      </c>
      <c r="E1058" s="152" t="s">
        <v>1</v>
      </c>
      <c r="F1058" s="153" t="s">
        <v>3598</v>
      </c>
      <c r="H1058" s="154">
        <v>24.367000000000001</v>
      </c>
      <c r="I1058" s="155"/>
      <c r="L1058" s="151"/>
      <c r="M1058" s="156"/>
      <c r="T1058" s="157"/>
      <c r="AT1058" s="152" t="s">
        <v>247</v>
      </c>
      <c r="AU1058" s="152" t="s">
        <v>83</v>
      </c>
      <c r="AV1058" s="12" t="s">
        <v>83</v>
      </c>
      <c r="AW1058" s="12" t="s">
        <v>30</v>
      </c>
      <c r="AX1058" s="12" t="s">
        <v>73</v>
      </c>
      <c r="AY1058" s="152" t="s">
        <v>236</v>
      </c>
    </row>
    <row r="1059" spans="2:51" s="12" customFormat="1" ht="11.25">
      <c r="B1059" s="151"/>
      <c r="D1059" s="147" t="s">
        <v>247</v>
      </c>
      <c r="E1059" s="152" t="s">
        <v>1</v>
      </c>
      <c r="F1059" s="153" t="s">
        <v>3599</v>
      </c>
      <c r="H1059" s="154">
        <v>-1.0549999999999999</v>
      </c>
      <c r="I1059" s="155"/>
      <c r="L1059" s="151"/>
      <c r="M1059" s="156"/>
      <c r="T1059" s="157"/>
      <c r="AT1059" s="152" t="s">
        <v>247</v>
      </c>
      <c r="AU1059" s="152" t="s">
        <v>83</v>
      </c>
      <c r="AV1059" s="12" t="s">
        <v>83</v>
      </c>
      <c r="AW1059" s="12" t="s">
        <v>30</v>
      </c>
      <c r="AX1059" s="12" t="s">
        <v>73</v>
      </c>
      <c r="AY1059" s="152" t="s">
        <v>236</v>
      </c>
    </row>
    <row r="1060" spans="2:51" s="12" customFormat="1" ht="11.25">
      <c r="B1060" s="151"/>
      <c r="D1060" s="147" t="s">
        <v>247</v>
      </c>
      <c r="E1060" s="152" t="s">
        <v>1</v>
      </c>
      <c r="F1060" s="153" t="s">
        <v>3600</v>
      </c>
      <c r="H1060" s="154">
        <v>-0.82</v>
      </c>
      <c r="I1060" s="155"/>
      <c r="L1060" s="151"/>
      <c r="M1060" s="156"/>
      <c r="T1060" s="157"/>
      <c r="AT1060" s="152" t="s">
        <v>247</v>
      </c>
      <c r="AU1060" s="152" t="s">
        <v>83</v>
      </c>
      <c r="AV1060" s="12" t="s">
        <v>83</v>
      </c>
      <c r="AW1060" s="12" t="s">
        <v>30</v>
      </c>
      <c r="AX1060" s="12" t="s">
        <v>73</v>
      </c>
      <c r="AY1060" s="152" t="s">
        <v>236</v>
      </c>
    </row>
    <row r="1061" spans="2:51" s="14" customFormat="1" ht="11.25">
      <c r="B1061" s="167"/>
      <c r="D1061" s="147" t="s">
        <v>247</v>
      </c>
      <c r="E1061" s="168" t="s">
        <v>1</v>
      </c>
      <c r="F1061" s="169" t="s">
        <v>3601</v>
      </c>
      <c r="H1061" s="168" t="s">
        <v>1</v>
      </c>
      <c r="I1061" s="170"/>
      <c r="L1061" s="167"/>
      <c r="M1061" s="171"/>
      <c r="T1061" s="172"/>
      <c r="AT1061" s="168" t="s">
        <v>247</v>
      </c>
      <c r="AU1061" s="168" t="s">
        <v>83</v>
      </c>
      <c r="AV1061" s="14" t="s">
        <v>81</v>
      </c>
      <c r="AW1061" s="14" t="s">
        <v>30</v>
      </c>
      <c r="AX1061" s="14" t="s">
        <v>73</v>
      </c>
      <c r="AY1061" s="168" t="s">
        <v>236</v>
      </c>
    </row>
    <row r="1062" spans="2:51" s="12" customFormat="1" ht="11.25">
      <c r="B1062" s="151"/>
      <c r="D1062" s="147" t="s">
        <v>247</v>
      </c>
      <c r="E1062" s="152" t="s">
        <v>1</v>
      </c>
      <c r="F1062" s="153" t="s">
        <v>3602</v>
      </c>
      <c r="H1062" s="154">
        <v>11.015000000000001</v>
      </c>
      <c r="I1062" s="155"/>
      <c r="L1062" s="151"/>
      <c r="M1062" s="156"/>
      <c r="T1062" s="157"/>
      <c r="AT1062" s="152" t="s">
        <v>247</v>
      </c>
      <c r="AU1062" s="152" t="s">
        <v>83</v>
      </c>
      <c r="AV1062" s="12" t="s">
        <v>83</v>
      </c>
      <c r="AW1062" s="12" t="s">
        <v>30</v>
      </c>
      <c r="AX1062" s="12" t="s">
        <v>73</v>
      </c>
      <c r="AY1062" s="152" t="s">
        <v>236</v>
      </c>
    </row>
    <row r="1063" spans="2:51" s="12" customFormat="1" ht="11.25">
      <c r="B1063" s="151"/>
      <c r="D1063" s="147" t="s">
        <v>247</v>
      </c>
      <c r="E1063" s="152" t="s">
        <v>1</v>
      </c>
      <c r="F1063" s="153" t="s">
        <v>3603</v>
      </c>
      <c r="H1063" s="154">
        <v>-1.5289999999999999</v>
      </c>
      <c r="I1063" s="155"/>
      <c r="L1063" s="151"/>
      <c r="M1063" s="156"/>
      <c r="T1063" s="157"/>
      <c r="AT1063" s="152" t="s">
        <v>247</v>
      </c>
      <c r="AU1063" s="152" t="s">
        <v>83</v>
      </c>
      <c r="AV1063" s="12" t="s">
        <v>83</v>
      </c>
      <c r="AW1063" s="12" t="s">
        <v>30</v>
      </c>
      <c r="AX1063" s="12" t="s">
        <v>73</v>
      </c>
      <c r="AY1063" s="152" t="s">
        <v>236</v>
      </c>
    </row>
    <row r="1064" spans="2:51" s="14" customFormat="1" ht="11.25">
      <c r="B1064" s="167"/>
      <c r="D1064" s="147" t="s">
        <v>247</v>
      </c>
      <c r="E1064" s="168" t="s">
        <v>1</v>
      </c>
      <c r="F1064" s="169" t="s">
        <v>3604</v>
      </c>
      <c r="H1064" s="168" t="s">
        <v>1</v>
      </c>
      <c r="I1064" s="170"/>
      <c r="L1064" s="167"/>
      <c r="M1064" s="171"/>
      <c r="T1064" s="172"/>
      <c r="AT1064" s="168" t="s">
        <v>247</v>
      </c>
      <c r="AU1064" s="168" t="s">
        <v>83</v>
      </c>
      <c r="AV1064" s="14" t="s">
        <v>81</v>
      </c>
      <c r="AW1064" s="14" t="s">
        <v>30</v>
      </c>
      <c r="AX1064" s="14" t="s">
        <v>73</v>
      </c>
      <c r="AY1064" s="168" t="s">
        <v>236</v>
      </c>
    </row>
    <row r="1065" spans="2:51" s="12" customFormat="1" ht="11.25">
      <c r="B1065" s="151"/>
      <c r="D1065" s="147" t="s">
        <v>247</v>
      </c>
      <c r="E1065" s="152" t="s">
        <v>1</v>
      </c>
      <c r="F1065" s="153" t="s">
        <v>3605</v>
      </c>
      <c r="H1065" s="154">
        <v>13.875999999999999</v>
      </c>
      <c r="I1065" s="155"/>
      <c r="L1065" s="151"/>
      <c r="M1065" s="156"/>
      <c r="T1065" s="157"/>
      <c r="AT1065" s="152" t="s">
        <v>247</v>
      </c>
      <c r="AU1065" s="152" t="s">
        <v>83</v>
      </c>
      <c r="AV1065" s="12" t="s">
        <v>83</v>
      </c>
      <c r="AW1065" s="12" t="s">
        <v>30</v>
      </c>
      <c r="AX1065" s="12" t="s">
        <v>73</v>
      </c>
      <c r="AY1065" s="152" t="s">
        <v>236</v>
      </c>
    </row>
    <row r="1066" spans="2:51" s="12" customFormat="1" ht="11.25">
      <c r="B1066" s="151"/>
      <c r="D1066" s="147" t="s">
        <v>247</v>
      </c>
      <c r="E1066" s="152" t="s">
        <v>1</v>
      </c>
      <c r="F1066" s="153" t="s">
        <v>3606</v>
      </c>
      <c r="H1066" s="154">
        <v>-2.891</v>
      </c>
      <c r="I1066" s="155"/>
      <c r="L1066" s="151"/>
      <c r="M1066" s="156"/>
      <c r="T1066" s="157"/>
      <c r="AT1066" s="152" t="s">
        <v>247</v>
      </c>
      <c r="AU1066" s="152" t="s">
        <v>83</v>
      </c>
      <c r="AV1066" s="12" t="s">
        <v>83</v>
      </c>
      <c r="AW1066" s="12" t="s">
        <v>30</v>
      </c>
      <c r="AX1066" s="12" t="s">
        <v>73</v>
      </c>
      <c r="AY1066" s="152" t="s">
        <v>236</v>
      </c>
    </row>
    <row r="1067" spans="2:51" s="14" customFormat="1" ht="11.25">
      <c r="B1067" s="167"/>
      <c r="D1067" s="147" t="s">
        <v>247</v>
      </c>
      <c r="E1067" s="168" t="s">
        <v>1</v>
      </c>
      <c r="F1067" s="169" t="s">
        <v>3607</v>
      </c>
      <c r="H1067" s="168" t="s">
        <v>1</v>
      </c>
      <c r="I1067" s="170"/>
      <c r="L1067" s="167"/>
      <c r="M1067" s="171"/>
      <c r="T1067" s="172"/>
      <c r="AT1067" s="168" t="s">
        <v>247</v>
      </c>
      <c r="AU1067" s="168" t="s">
        <v>83</v>
      </c>
      <c r="AV1067" s="14" t="s">
        <v>81</v>
      </c>
      <c r="AW1067" s="14" t="s">
        <v>30</v>
      </c>
      <c r="AX1067" s="14" t="s">
        <v>73</v>
      </c>
      <c r="AY1067" s="168" t="s">
        <v>236</v>
      </c>
    </row>
    <row r="1068" spans="2:51" s="12" customFormat="1" ht="11.25">
      <c r="B1068" s="151"/>
      <c r="D1068" s="147" t="s">
        <v>247</v>
      </c>
      <c r="E1068" s="152" t="s">
        <v>1</v>
      </c>
      <c r="F1068" s="153" t="s">
        <v>3608</v>
      </c>
      <c r="H1068" s="154">
        <v>20.321999999999999</v>
      </c>
      <c r="I1068" s="155"/>
      <c r="L1068" s="151"/>
      <c r="M1068" s="156"/>
      <c r="T1068" s="157"/>
      <c r="AT1068" s="152" t="s">
        <v>247</v>
      </c>
      <c r="AU1068" s="152" t="s">
        <v>83</v>
      </c>
      <c r="AV1068" s="12" t="s">
        <v>83</v>
      </c>
      <c r="AW1068" s="12" t="s">
        <v>30</v>
      </c>
      <c r="AX1068" s="12" t="s">
        <v>73</v>
      </c>
      <c r="AY1068" s="152" t="s">
        <v>236</v>
      </c>
    </row>
    <row r="1069" spans="2:51" s="12" customFormat="1" ht="11.25">
      <c r="B1069" s="151"/>
      <c r="D1069" s="147" t="s">
        <v>247</v>
      </c>
      <c r="E1069" s="152" t="s">
        <v>1</v>
      </c>
      <c r="F1069" s="153" t="s">
        <v>3609</v>
      </c>
      <c r="H1069" s="154">
        <v>-4.5869999999999997</v>
      </c>
      <c r="I1069" s="155"/>
      <c r="L1069" s="151"/>
      <c r="M1069" s="156"/>
      <c r="T1069" s="157"/>
      <c r="AT1069" s="152" t="s">
        <v>247</v>
      </c>
      <c r="AU1069" s="152" t="s">
        <v>83</v>
      </c>
      <c r="AV1069" s="12" t="s">
        <v>83</v>
      </c>
      <c r="AW1069" s="12" t="s">
        <v>30</v>
      </c>
      <c r="AX1069" s="12" t="s">
        <v>73</v>
      </c>
      <c r="AY1069" s="152" t="s">
        <v>236</v>
      </c>
    </row>
    <row r="1070" spans="2:51" s="14" customFormat="1" ht="11.25">
      <c r="B1070" s="167"/>
      <c r="D1070" s="147" t="s">
        <v>247</v>
      </c>
      <c r="E1070" s="168" t="s">
        <v>1</v>
      </c>
      <c r="F1070" s="169" t="s">
        <v>3610</v>
      </c>
      <c r="H1070" s="168" t="s">
        <v>1</v>
      </c>
      <c r="I1070" s="170"/>
      <c r="L1070" s="167"/>
      <c r="M1070" s="171"/>
      <c r="T1070" s="172"/>
      <c r="AT1070" s="168" t="s">
        <v>247</v>
      </c>
      <c r="AU1070" s="168" t="s">
        <v>83</v>
      </c>
      <c r="AV1070" s="14" t="s">
        <v>81</v>
      </c>
      <c r="AW1070" s="14" t="s">
        <v>30</v>
      </c>
      <c r="AX1070" s="14" t="s">
        <v>73</v>
      </c>
      <c r="AY1070" s="168" t="s">
        <v>236</v>
      </c>
    </row>
    <row r="1071" spans="2:51" s="12" customFormat="1" ht="11.25">
      <c r="B1071" s="151"/>
      <c r="D1071" s="147" t="s">
        <v>247</v>
      </c>
      <c r="E1071" s="152" t="s">
        <v>1</v>
      </c>
      <c r="F1071" s="153" t="s">
        <v>3611</v>
      </c>
      <c r="H1071" s="154">
        <v>14.755000000000001</v>
      </c>
      <c r="I1071" s="155"/>
      <c r="L1071" s="151"/>
      <c r="M1071" s="156"/>
      <c r="T1071" s="157"/>
      <c r="AT1071" s="152" t="s">
        <v>247</v>
      </c>
      <c r="AU1071" s="152" t="s">
        <v>83</v>
      </c>
      <c r="AV1071" s="12" t="s">
        <v>83</v>
      </c>
      <c r="AW1071" s="12" t="s">
        <v>30</v>
      </c>
      <c r="AX1071" s="12" t="s">
        <v>73</v>
      </c>
      <c r="AY1071" s="152" t="s">
        <v>236</v>
      </c>
    </row>
    <row r="1072" spans="2:51" s="12" customFormat="1" ht="11.25">
      <c r="B1072" s="151"/>
      <c r="D1072" s="147" t="s">
        <v>247</v>
      </c>
      <c r="E1072" s="152" t="s">
        <v>1</v>
      </c>
      <c r="F1072" s="153" t="s">
        <v>3609</v>
      </c>
      <c r="H1072" s="154">
        <v>-4.5869999999999997</v>
      </c>
      <c r="I1072" s="155"/>
      <c r="L1072" s="151"/>
      <c r="M1072" s="156"/>
      <c r="T1072" s="157"/>
      <c r="AT1072" s="152" t="s">
        <v>247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236</v>
      </c>
    </row>
    <row r="1073" spans="2:65" s="14" customFormat="1" ht="11.25">
      <c r="B1073" s="167"/>
      <c r="D1073" s="147" t="s">
        <v>247</v>
      </c>
      <c r="E1073" s="168" t="s">
        <v>1</v>
      </c>
      <c r="F1073" s="169" t="s">
        <v>3612</v>
      </c>
      <c r="H1073" s="168" t="s">
        <v>1</v>
      </c>
      <c r="I1073" s="170"/>
      <c r="L1073" s="167"/>
      <c r="M1073" s="171"/>
      <c r="T1073" s="172"/>
      <c r="AT1073" s="168" t="s">
        <v>247</v>
      </c>
      <c r="AU1073" s="168" t="s">
        <v>83</v>
      </c>
      <c r="AV1073" s="14" t="s">
        <v>81</v>
      </c>
      <c r="AW1073" s="14" t="s">
        <v>30</v>
      </c>
      <c r="AX1073" s="14" t="s">
        <v>73</v>
      </c>
      <c r="AY1073" s="168" t="s">
        <v>236</v>
      </c>
    </row>
    <row r="1074" spans="2:65" s="12" customFormat="1" ht="11.25">
      <c r="B1074" s="151"/>
      <c r="D1074" s="147" t="s">
        <v>247</v>
      </c>
      <c r="E1074" s="152" t="s">
        <v>1</v>
      </c>
      <c r="F1074" s="153" t="s">
        <v>3613</v>
      </c>
      <c r="H1074" s="154">
        <v>4.968</v>
      </c>
      <c r="I1074" s="155"/>
      <c r="L1074" s="151"/>
      <c r="M1074" s="156"/>
      <c r="T1074" s="157"/>
      <c r="AT1074" s="152" t="s">
        <v>247</v>
      </c>
      <c r="AU1074" s="152" t="s">
        <v>83</v>
      </c>
      <c r="AV1074" s="12" t="s">
        <v>83</v>
      </c>
      <c r="AW1074" s="12" t="s">
        <v>30</v>
      </c>
      <c r="AX1074" s="12" t="s">
        <v>73</v>
      </c>
      <c r="AY1074" s="152" t="s">
        <v>236</v>
      </c>
    </row>
    <row r="1075" spans="2:65" s="14" customFormat="1" ht="11.25">
      <c r="B1075" s="167"/>
      <c r="D1075" s="147" t="s">
        <v>247</v>
      </c>
      <c r="E1075" s="168" t="s">
        <v>1</v>
      </c>
      <c r="F1075" s="169" t="s">
        <v>3614</v>
      </c>
      <c r="H1075" s="168" t="s">
        <v>1</v>
      </c>
      <c r="I1075" s="170"/>
      <c r="L1075" s="167"/>
      <c r="M1075" s="171"/>
      <c r="T1075" s="172"/>
      <c r="AT1075" s="168" t="s">
        <v>247</v>
      </c>
      <c r="AU1075" s="168" t="s">
        <v>83</v>
      </c>
      <c r="AV1075" s="14" t="s">
        <v>81</v>
      </c>
      <c r="AW1075" s="14" t="s">
        <v>30</v>
      </c>
      <c r="AX1075" s="14" t="s">
        <v>73</v>
      </c>
      <c r="AY1075" s="168" t="s">
        <v>236</v>
      </c>
    </row>
    <row r="1076" spans="2:65" s="12" customFormat="1" ht="11.25">
      <c r="B1076" s="151"/>
      <c r="D1076" s="147" t="s">
        <v>247</v>
      </c>
      <c r="E1076" s="152" t="s">
        <v>1</v>
      </c>
      <c r="F1076" s="153" t="s">
        <v>3615</v>
      </c>
      <c r="H1076" s="154">
        <v>5.9619999999999997</v>
      </c>
      <c r="I1076" s="155"/>
      <c r="L1076" s="151"/>
      <c r="M1076" s="156"/>
      <c r="T1076" s="157"/>
      <c r="AT1076" s="152" t="s">
        <v>247</v>
      </c>
      <c r="AU1076" s="152" t="s">
        <v>83</v>
      </c>
      <c r="AV1076" s="12" t="s">
        <v>83</v>
      </c>
      <c r="AW1076" s="12" t="s">
        <v>30</v>
      </c>
      <c r="AX1076" s="12" t="s">
        <v>73</v>
      </c>
      <c r="AY1076" s="152" t="s">
        <v>236</v>
      </c>
    </row>
    <row r="1077" spans="2:65" s="14" customFormat="1" ht="11.25">
      <c r="B1077" s="167"/>
      <c r="D1077" s="147" t="s">
        <v>247</v>
      </c>
      <c r="E1077" s="168" t="s">
        <v>1</v>
      </c>
      <c r="F1077" s="169" t="s">
        <v>3616</v>
      </c>
      <c r="H1077" s="168" t="s">
        <v>1</v>
      </c>
      <c r="I1077" s="170"/>
      <c r="L1077" s="167"/>
      <c r="M1077" s="171"/>
      <c r="T1077" s="172"/>
      <c r="AT1077" s="168" t="s">
        <v>247</v>
      </c>
      <c r="AU1077" s="168" t="s">
        <v>83</v>
      </c>
      <c r="AV1077" s="14" t="s">
        <v>81</v>
      </c>
      <c r="AW1077" s="14" t="s">
        <v>30</v>
      </c>
      <c r="AX1077" s="14" t="s">
        <v>73</v>
      </c>
      <c r="AY1077" s="168" t="s">
        <v>236</v>
      </c>
    </row>
    <row r="1078" spans="2:65" s="12" customFormat="1" ht="11.25">
      <c r="B1078" s="151"/>
      <c r="D1078" s="147" t="s">
        <v>247</v>
      </c>
      <c r="E1078" s="152" t="s">
        <v>1</v>
      </c>
      <c r="F1078" s="153" t="s">
        <v>3617</v>
      </c>
      <c r="H1078" s="154">
        <v>6.7990000000000004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4" customFormat="1" ht="11.25">
      <c r="B1079" s="167"/>
      <c r="D1079" s="147" t="s">
        <v>247</v>
      </c>
      <c r="E1079" s="168" t="s">
        <v>1</v>
      </c>
      <c r="F1079" s="169" t="s">
        <v>3618</v>
      </c>
      <c r="H1079" s="168" t="s">
        <v>1</v>
      </c>
      <c r="I1079" s="170"/>
      <c r="L1079" s="167"/>
      <c r="M1079" s="171"/>
      <c r="T1079" s="172"/>
      <c r="AT1079" s="168" t="s">
        <v>247</v>
      </c>
      <c r="AU1079" s="168" t="s">
        <v>83</v>
      </c>
      <c r="AV1079" s="14" t="s">
        <v>81</v>
      </c>
      <c r="AW1079" s="14" t="s">
        <v>30</v>
      </c>
      <c r="AX1079" s="14" t="s">
        <v>73</v>
      </c>
      <c r="AY1079" s="168" t="s">
        <v>236</v>
      </c>
    </row>
    <row r="1080" spans="2:65" s="12" customFormat="1" ht="11.25">
      <c r="B1080" s="151"/>
      <c r="D1080" s="147" t="s">
        <v>247</v>
      </c>
      <c r="E1080" s="152" t="s">
        <v>1</v>
      </c>
      <c r="F1080" s="153" t="s">
        <v>3617</v>
      </c>
      <c r="H1080" s="154">
        <v>6.7990000000000004</v>
      </c>
      <c r="I1080" s="155"/>
      <c r="L1080" s="151"/>
      <c r="M1080" s="156"/>
      <c r="T1080" s="157"/>
      <c r="AT1080" s="152" t="s">
        <v>247</v>
      </c>
      <c r="AU1080" s="152" t="s">
        <v>83</v>
      </c>
      <c r="AV1080" s="12" t="s">
        <v>83</v>
      </c>
      <c r="AW1080" s="12" t="s">
        <v>30</v>
      </c>
      <c r="AX1080" s="12" t="s">
        <v>73</v>
      </c>
      <c r="AY1080" s="152" t="s">
        <v>236</v>
      </c>
    </row>
    <row r="1081" spans="2:65" s="15" customFormat="1" ht="11.25">
      <c r="B1081" s="173"/>
      <c r="D1081" s="147" t="s">
        <v>247</v>
      </c>
      <c r="E1081" s="174" t="s">
        <v>1</v>
      </c>
      <c r="F1081" s="175" t="s">
        <v>344</v>
      </c>
      <c r="H1081" s="176">
        <v>216.64100000000005</v>
      </c>
      <c r="I1081" s="177"/>
      <c r="L1081" s="173"/>
      <c r="M1081" s="178"/>
      <c r="T1081" s="179"/>
      <c r="AT1081" s="174" t="s">
        <v>247</v>
      </c>
      <c r="AU1081" s="174" t="s">
        <v>83</v>
      </c>
      <c r="AV1081" s="15" t="s">
        <v>258</v>
      </c>
      <c r="AW1081" s="15" t="s">
        <v>30</v>
      </c>
      <c r="AX1081" s="15" t="s">
        <v>81</v>
      </c>
      <c r="AY1081" s="174" t="s">
        <v>236</v>
      </c>
    </row>
    <row r="1082" spans="2:65" s="1" customFormat="1" ht="24.2" customHeight="1">
      <c r="B1082" s="133"/>
      <c r="C1082" s="134" t="s">
        <v>2426</v>
      </c>
      <c r="D1082" s="134" t="s">
        <v>239</v>
      </c>
      <c r="E1082" s="135" t="s">
        <v>3619</v>
      </c>
      <c r="F1082" s="136" t="s">
        <v>3620</v>
      </c>
      <c r="G1082" s="137" t="s">
        <v>467</v>
      </c>
      <c r="H1082" s="138">
        <v>353.22</v>
      </c>
      <c r="I1082" s="139"/>
      <c r="J1082" s="140">
        <f>ROUND(I1082*H1082,2)</f>
        <v>0</v>
      </c>
      <c r="K1082" s="136" t="s">
        <v>243</v>
      </c>
      <c r="L1082" s="33"/>
      <c r="M1082" s="141" t="s">
        <v>1</v>
      </c>
      <c r="N1082" s="142" t="s">
        <v>38</v>
      </c>
      <c r="P1082" s="143">
        <f>O1082*H1082</f>
        <v>0</v>
      </c>
      <c r="Q1082" s="143">
        <v>0</v>
      </c>
      <c r="R1082" s="143">
        <f>Q1082*H1082</f>
        <v>0</v>
      </c>
      <c r="S1082" s="143">
        <v>0</v>
      </c>
      <c r="T1082" s="144">
        <f>S1082*H1082</f>
        <v>0</v>
      </c>
      <c r="AR1082" s="145" t="s">
        <v>258</v>
      </c>
      <c r="AT1082" s="145" t="s">
        <v>239</v>
      </c>
      <c r="AU1082" s="145" t="s">
        <v>83</v>
      </c>
      <c r="AY1082" s="18" t="s">
        <v>236</v>
      </c>
      <c r="BE1082" s="146">
        <f>IF(N1082="základní",J1082,0)</f>
        <v>0</v>
      </c>
      <c r="BF1082" s="146">
        <f>IF(N1082="snížená",J1082,0)</f>
        <v>0</v>
      </c>
      <c r="BG1082" s="146">
        <f>IF(N1082="zákl. přenesená",J1082,0)</f>
        <v>0</v>
      </c>
      <c r="BH1082" s="146">
        <f>IF(N1082="sníž. přenesená",J1082,0)</f>
        <v>0</v>
      </c>
      <c r="BI1082" s="146">
        <f>IF(N1082="nulová",J1082,0)</f>
        <v>0</v>
      </c>
      <c r="BJ1082" s="18" t="s">
        <v>81</v>
      </c>
      <c r="BK1082" s="146">
        <f>ROUND(I1082*H1082,2)</f>
        <v>0</v>
      </c>
      <c r="BL1082" s="18" t="s">
        <v>258</v>
      </c>
      <c r="BM1082" s="145" t="s">
        <v>3621</v>
      </c>
    </row>
    <row r="1083" spans="2:65" s="1" customFormat="1" ht="11.25">
      <c r="B1083" s="33"/>
      <c r="D1083" s="147" t="s">
        <v>246</v>
      </c>
      <c r="F1083" s="148" t="s">
        <v>3620</v>
      </c>
      <c r="I1083" s="149"/>
      <c r="L1083" s="33"/>
      <c r="M1083" s="150"/>
      <c r="T1083" s="57"/>
      <c r="AT1083" s="18" t="s">
        <v>246</v>
      </c>
      <c r="AU1083" s="18" t="s">
        <v>83</v>
      </c>
    </row>
    <row r="1084" spans="2:65" s="12" customFormat="1" ht="11.25">
      <c r="B1084" s="151"/>
      <c r="D1084" s="147" t="s">
        <v>247</v>
      </c>
      <c r="E1084" s="152" t="s">
        <v>1</v>
      </c>
      <c r="F1084" s="153" t="s">
        <v>3622</v>
      </c>
      <c r="H1084" s="154">
        <v>54.5</v>
      </c>
      <c r="I1084" s="155"/>
      <c r="L1084" s="151"/>
      <c r="M1084" s="156"/>
      <c r="T1084" s="157"/>
      <c r="AT1084" s="152" t="s">
        <v>247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236</v>
      </c>
    </row>
    <row r="1085" spans="2:65" s="12" customFormat="1" ht="11.25">
      <c r="B1085" s="151"/>
      <c r="D1085" s="147" t="s">
        <v>247</v>
      </c>
      <c r="E1085" s="152" t="s">
        <v>1</v>
      </c>
      <c r="F1085" s="153" t="s">
        <v>3623</v>
      </c>
      <c r="H1085" s="154">
        <v>49.68</v>
      </c>
      <c r="I1085" s="155"/>
      <c r="L1085" s="151"/>
      <c r="M1085" s="156"/>
      <c r="T1085" s="157"/>
      <c r="AT1085" s="152" t="s">
        <v>247</v>
      </c>
      <c r="AU1085" s="152" t="s">
        <v>83</v>
      </c>
      <c r="AV1085" s="12" t="s">
        <v>83</v>
      </c>
      <c r="AW1085" s="12" t="s">
        <v>30</v>
      </c>
      <c r="AX1085" s="12" t="s">
        <v>73</v>
      </c>
      <c r="AY1085" s="152" t="s">
        <v>236</v>
      </c>
    </row>
    <row r="1086" spans="2:65" s="12" customFormat="1" ht="11.25">
      <c r="B1086" s="151"/>
      <c r="D1086" s="147" t="s">
        <v>247</v>
      </c>
      <c r="E1086" s="152" t="s">
        <v>1</v>
      </c>
      <c r="F1086" s="153" t="s">
        <v>3624</v>
      </c>
      <c r="H1086" s="154">
        <v>21.16</v>
      </c>
      <c r="I1086" s="155"/>
      <c r="L1086" s="151"/>
      <c r="M1086" s="156"/>
      <c r="T1086" s="157"/>
      <c r="AT1086" s="152" t="s">
        <v>247</v>
      </c>
      <c r="AU1086" s="152" t="s">
        <v>83</v>
      </c>
      <c r="AV1086" s="12" t="s">
        <v>83</v>
      </c>
      <c r="AW1086" s="12" t="s">
        <v>30</v>
      </c>
      <c r="AX1086" s="12" t="s">
        <v>73</v>
      </c>
      <c r="AY1086" s="152" t="s">
        <v>236</v>
      </c>
    </row>
    <row r="1087" spans="2:65" s="14" customFormat="1" ht="11.25">
      <c r="B1087" s="167"/>
      <c r="D1087" s="147" t="s">
        <v>247</v>
      </c>
      <c r="E1087" s="168" t="s">
        <v>1</v>
      </c>
      <c r="F1087" s="169" t="s">
        <v>3591</v>
      </c>
      <c r="H1087" s="168" t="s">
        <v>1</v>
      </c>
      <c r="I1087" s="170"/>
      <c r="L1087" s="167"/>
      <c r="M1087" s="171"/>
      <c r="T1087" s="172"/>
      <c r="AT1087" s="168" t="s">
        <v>247</v>
      </c>
      <c r="AU1087" s="168" t="s">
        <v>83</v>
      </c>
      <c r="AV1087" s="14" t="s">
        <v>81</v>
      </c>
      <c r="AW1087" s="14" t="s">
        <v>30</v>
      </c>
      <c r="AX1087" s="14" t="s">
        <v>73</v>
      </c>
      <c r="AY1087" s="168" t="s">
        <v>236</v>
      </c>
    </row>
    <row r="1088" spans="2:65" s="12" customFormat="1" ht="11.25">
      <c r="B1088" s="151"/>
      <c r="D1088" s="147" t="s">
        <v>247</v>
      </c>
      <c r="E1088" s="152" t="s">
        <v>1</v>
      </c>
      <c r="F1088" s="153" t="s">
        <v>3625</v>
      </c>
      <c r="H1088" s="154">
        <v>80</v>
      </c>
      <c r="I1088" s="155"/>
      <c r="L1088" s="151"/>
      <c r="M1088" s="156"/>
      <c r="T1088" s="157"/>
      <c r="AT1088" s="152" t="s">
        <v>247</v>
      </c>
      <c r="AU1088" s="152" t="s">
        <v>83</v>
      </c>
      <c r="AV1088" s="12" t="s">
        <v>83</v>
      </c>
      <c r="AW1088" s="12" t="s">
        <v>30</v>
      </c>
      <c r="AX1088" s="12" t="s">
        <v>73</v>
      </c>
      <c r="AY1088" s="152" t="s">
        <v>236</v>
      </c>
    </row>
    <row r="1089" spans="2:65" s="14" customFormat="1" ht="11.25">
      <c r="B1089" s="167"/>
      <c r="D1089" s="147" t="s">
        <v>247</v>
      </c>
      <c r="E1089" s="168" t="s">
        <v>1</v>
      </c>
      <c r="F1089" s="169" t="s">
        <v>3594</v>
      </c>
      <c r="H1089" s="168" t="s">
        <v>1</v>
      </c>
      <c r="I1089" s="170"/>
      <c r="L1089" s="167"/>
      <c r="M1089" s="171"/>
      <c r="T1089" s="172"/>
      <c r="AT1089" s="168" t="s">
        <v>247</v>
      </c>
      <c r="AU1089" s="168" t="s">
        <v>83</v>
      </c>
      <c r="AV1089" s="14" t="s">
        <v>81</v>
      </c>
      <c r="AW1089" s="14" t="s">
        <v>30</v>
      </c>
      <c r="AX1089" s="14" t="s">
        <v>73</v>
      </c>
      <c r="AY1089" s="168" t="s">
        <v>236</v>
      </c>
    </row>
    <row r="1090" spans="2:65" s="12" customFormat="1" ht="11.25">
      <c r="B1090" s="151"/>
      <c r="D1090" s="147" t="s">
        <v>247</v>
      </c>
      <c r="E1090" s="152" t="s">
        <v>1</v>
      </c>
      <c r="F1090" s="153" t="s">
        <v>3626</v>
      </c>
      <c r="H1090" s="154">
        <v>15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2" customFormat="1" ht="11.25">
      <c r="B1091" s="151"/>
      <c r="D1091" s="147" t="s">
        <v>247</v>
      </c>
      <c r="E1091" s="152" t="s">
        <v>1</v>
      </c>
      <c r="F1091" s="153" t="s">
        <v>3627</v>
      </c>
      <c r="H1091" s="154">
        <v>33.06</v>
      </c>
      <c r="I1091" s="155"/>
      <c r="L1091" s="151"/>
      <c r="M1091" s="156"/>
      <c r="T1091" s="157"/>
      <c r="AT1091" s="152" t="s">
        <v>247</v>
      </c>
      <c r="AU1091" s="152" t="s">
        <v>83</v>
      </c>
      <c r="AV1091" s="12" t="s">
        <v>83</v>
      </c>
      <c r="AW1091" s="12" t="s">
        <v>30</v>
      </c>
      <c r="AX1091" s="12" t="s">
        <v>73</v>
      </c>
      <c r="AY1091" s="152" t="s">
        <v>236</v>
      </c>
    </row>
    <row r="1092" spans="2:65" s="12" customFormat="1" ht="11.25">
      <c r="B1092" s="151"/>
      <c r="D1092" s="147" t="s">
        <v>247</v>
      </c>
      <c r="E1092" s="152" t="s">
        <v>1</v>
      </c>
      <c r="F1092" s="153" t="s">
        <v>3628</v>
      </c>
      <c r="H1092" s="154">
        <v>14.4</v>
      </c>
      <c r="I1092" s="155"/>
      <c r="L1092" s="151"/>
      <c r="M1092" s="156"/>
      <c r="T1092" s="157"/>
      <c r="AT1092" s="152" t="s">
        <v>247</v>
      </c>
      <c r="AU1092" s="152" t="s">
        <v>83</v>
      </c>
      <c r="AV1092" s="12" t="s">
        <v>83</v>
      </c>
      <c r="AW1092" s="12" t="s">
        <v>30</v>
      </c>
      <c r="AX1092" s="12" t="s">
        <v>73</v>
      </c>
      <c r="AY1092" s="152" t="s">
        <v>236</v>
      </c>
    </row>
    <row r="1093" spans="2:65" s="12" customFormat="1" ht="11.25">
      <c r="B1093" s="151"/>
      <c r="D1093" s="147" t="s">
        <v>247</v>
      </c>
      <c r="E1093" s="152" t="s">
        <v>1</v>
      </c>
      <c r="F1093" s="153" t="s">
        <v>3629</v>
      </c>
      <c r="H1093" s="154">
        <v>8.84</v>
      </c>
      <c r="I1093" s="155"/>
      <c r="L1093" s="151"/>
      <c r="M1093" s="156"/>
      <c r="T1093" s="157"/>
      <c r="AT1093" s="152" t="s">
        <v>247</v>
      </c>
      <c r="AU1093" s="152" t="s">
        <v>83</v>
      </c>
      <c r="AV1093" s="12" t="s">
        <v>83</v>
      </c>
      <c r="AW1093" s="12" t="s">
        <v>30</v>
      </c>
      <c r="AX1093" s="12" t="s">
        <v>73</v>
      </c>
      <c r="AY1093" s="152" t="s">
        <v>236</v>
      </c>
    </row>
    <row r="1094" spans="2:65" s="12" customFormat="1" ht="11.25">
      <c r="B1094" s="151"/>
      <c r="D1094" s="147" t="s">
        <v>247</v>
      </c>
      <c r="E1094" s="152" t="s">
        <v>1</v>
      </c>
      <c r="F1094" s="153" t="s">
        <v>3630</v>
      </c>
      <c r="H1094" s="154">
        <v>24.48</v>
      </c>
      <c r="I1094" s="155"/>
      <c r="L1094" s="151"/>
      <c r="M1094" s="156"/>
      <c r="T1094" s="157"/>
      <c r="AT1094" s="152" t="s">
        <v>247</v>
      </c>
      <c r="AU1094" s="152" t="s">
        <v>83</v>
      </c>
      <c r="AV1094" s="12" t="s">
        <v>83</v>
      </c>
      <c r="AW1094" s="12" t="s">
        <v>30</v>
      </c>
      <c r="AX1094" s="12" t="s">
        <v>73</v>
      </c>
      <c r="AY1094" s="152" t="s">
        <v>236</v>
      </c>
    </row>
    <row r="1095" spans="2:65" s="12" customFormat="1" ht="11.25">
      <c r="B1095" s="151"/>
      <c r="D1095" s="147" t="s">
        <v>247</v>
      </c>
      <c r="E1095" s="152" t="s">
        <v>1</v>
      </c>
      <c r="F1095" s="153" t="s">
        <v>3631</v>
      </c>
      <c r="H1095" s="154">
        <v>19.98</v>
      </c>
      <c r="I1095" s="155"/>
      <c r="L1095" s="151"/>
      <c r="M1095" s="156"/>
      <c r="T1095" s="157"/>
      <c r="AT1095" s="152" t="s">
        <v>247</v>
      </c>
      <c r="AU1095" s="152" t="s">
        <v>83</v>
      </c>
      <c r="AV1095" s="12" t="s">
        <v>83</v>
      </c>
      <c r="AW1095" s="12" t="s">
        <v>30</v>
      </c>
      <c r="AX1095" s="12" t="s">
        <v>73</v>
      </c>
      <c r="AY1095" s="152" t="s">
        <v>236</v>
      </c>
    </row>
    <row r="1096" spans="2:65" s="12" customFormat="1" ht="11.25">
      <c r="B1096" s="151"/>
      <c r="D1096" s="147" t="s">
        <v>247</v>
      </c>
      <c r="E1096" s="152" t="s">
        <v>1</v>
      </c>
      <c r="F1096" s="153" t="s">
        <v>3632</v>
      </c>
      <c r="H1096" s="154">
        <v>6.6</v>
      </c>
      <c r="I1096" s="155"/>
      <c r="L1096" s="151"/>
      <c r="M1096" s="156"/>
      <c r="T1096" s="157"/>
      <c r="AT1096" s="152" t="s">
        <v>247</v>
      </c>
      <c r="AU1096" s="152" t="s">
        <v>83</v>
      </c>
      <c r="AV1096" s="12" t="s">
        <v>83</v>
      </c>
      <c r="AW1096" s="12" t="s">
        <v>30</v>
      </c>
      <c r="AX1096" s="12" t="s">
        <v>73</v>
      </c>
      <c r="AY1096" s="152" t="s">
        <v>236</v>
      </c>
    </row>
    <row r="1097" spans="2:65" s="12" customFormat="1" ht="11.25">
      <c r="B1097" s="151"/>
      <c r="D1097" s="147" t="s">
        <v>247</v>
      </c>
      <c r="E1097" s="152" t="s">
        <v>1</v>
      </c>
      <c r="F1097" s="153" t="s">
        <v>3633</v>
      </c>
      <c r="H1097" s="154">
        <v>7.92</v>
      </c>
      <c r="I1097" s="155"/>
      <c r="L1097" s="151"/>
      <c r="M1097" s="156"/>
      <c r="T1097" s="157"/>
      <c r="AT1097" s="152" t="s">
        <v>247</v>
      </c>
      <c r="AU1097" s="152" t="s">
        <v>83</v>
      </c>
      <c r="AV1097" s="12" t="s">
        <v>83</v>
      </c>
      <c r="AW1097" s="12" t="s">
        <v>30</v>
      </c>
      <c r="AX1097" s="12" t="s">
        <v>73</v>
      </c>
      <c r="AY1097" s="152" t="s">
        <v>236</v>
      </c>
    </row>
    <row r="1098" spans="2:65" s="12" customFormat="1" ht="11.25">
      <c r="B1098" s="151"/>
      <c r="D1098" s="147" t="s">
        <v>247</v>
      </c>
      <c r="E1098" s="152" t="s">
        <v>1</v>
      </c>
      <c r="F1098" s="153" t="s">
        <v>3634</v>
      </c>
      <c r="H1098" s="154">
        <v>8.8000000000000007</v>
      </c>
      <c r="I1098" s="155"/>
      <c r="L1098" s="151"/>
      <c r="M1098" s="156"/>
      <c r="T1098" s="157"/>
      <c r="AT1098" s="152" t="s">
        <v>247</v>
      </c>
      <c r="AU1098" s="152" t="s">
        <v>83</v>
      </c>
      <c r="AV1098" s="12" t="s">
        <v>83</v>
      </c>
      <c r="AW1098" s="12" t="s">
        <v>30</v>
      </c>
      <c r="AX1098" s="12" t="s">
        <v>73</v>
      </c>
      <c r="AY1098" s="152" t="s">
        <v>236</v>
      </c>
    </row>
    <row r="1099" spans="2:65" s="12" customFormat="1" ht="11.25">
      <c r="B1099" s="151"/>
      <c r="D1099" s="147" t="s">
        <v>247</v>
      </c>
      <c r="E1099" s="152" t="s">
        <v>1</v>
      </c>
      <c r="F1099" s="153" t="s">
        <v>3635</v>
      </c>
      <c r="H1099" s="154">
        <v>8.8000000000000007</v>
      </c>
      <c r="I1099" s="155"/>
      <c r="L1099" s="151"/>
      <c r="M1099" s="156"/>
      <c r="T1099" s="157"/>
      <c r="AT1099" s="152" t="s">
        <v>247</v>
      </c>
      <c r="AU1099" s="152" t="s">
        <v>83</v>
      </c>
      <c r="AV1099" s="12" t="s">
        <v>83</v>
      </c>
      <c r="AW1099" s="12" t="s">
        <v>30</v>
      </c>
      <c r="AX1099" s="12" t="s">
        <v>73</v>
      </c>
      <c r="AY1099" s="152" t="s">
        <v>236</v>
      </c>
    </row>
    <row r="1100" spans="2:65" s="15" customFormat="1" ht="11.25">
      <c r="B1100" s="173"/>
      <c r="D1100" s="147" t="s">
        <v>247</v>
      </c>
      <c r="E1100" s="174" t="s">
        <v>1</v>
      </c>
      <c r="F1100" s="175" t="s">
        <v>344</v>
      </c>
      <c r="H1100" s="176">
        <v>353.22000000000008</v>
      </c>
      <c r="I1100" s="177"/>
      <c r="L1100" s="173"/>
      <c r="M1100" s="178"/>
      <c r="T1100" s="179"/>
      <c r="AT1100" s="174" t="s">
        <v>247</v>
      </c>
      <c r="AU1100" s="174" t="s">
        <v>83</v>
      </c>
      <c r="AV1100" s="15" t="s">
        <v>258</v>
      </c>
      <c r="AW1100" s="15" t="s">
        <v>30</v>
      </c>
      <c r="AX1100" s="15" t="s">
        <v>81</v>
      </c>
      <c r="AY1100" s="174" t="s">
        <v>236</v>
      </c>
    </row>
    <row r="1101" spans="2:65" s="1" customFormat="1" ht="24.2" customHeight="1">
      <c r="B1101" s="133"/>
      <c r="C1101" s="134" t="s">
        <v>3636</v>
      </c>
      <c r="D1101" s="134" t="s">
        <v>239</v>
      </c>
      <c r="E1101" s="135" t="s">
        <v>3637</v>
      </c>
      <c r="F1101" s="136" t="s">
        <v>3638</v>
      </c>
      <c r="G1101" s="137" t="s">
        <v>424</v>
      </c>
      <c r="H1101" s="138">
        <v>29.408999999999999</v>
      </c>
      <c r="I1101" s="139"/>
      <c r="J1101" s="140">
        <f>ROUND(I1101*H1101,2)</f>
        <v>0</v>
      </c>
      <c r="K1101" s="136" t="s">
        <v>2868</v>
      </c>
      <c r="L1101" s="33"/>
      <c r="M1101" s="141" t="s">
        <v>1</v>
      </c>
      <c r="N1101" s="142" t="s">
        <v>38</v>
      </c>
      <c r="P1101" s="143">
        <f>O1101*H1101</f>
        <v>0</v>
      </c>
      <c r="Q1101" s="143">
        <v>0</v>
      </c>
      <c r="R1101" s="143">
        <f>Q1101*H1101</f>
        <v>0</v>
      </c>
      <c r="S1101" s="143">
        <v>0</v>
      </c>
      <c r="T1101" s="144">
        <f>S1101*H1101</f>
        <v>0</v>
      </c>
      <c r="AR1101" s="145" t="s">
        <v>258</v>
      </c>
      <c r="AT1101" s="145" t="s">
        <v>239</v>
      </c>
      <c r="AU1101" s="145" t="s">
        <v>83</v>
      </c>
      <c r="AY1101" s="18" t="s">
        <v>236</v>
      </c>
      <c r="BE1101" s="146">
        <f>IF(N1101="základní",J1101,0)</f>
        <v>0</v>
      </c>
      <c r="BF1101" s="146">
        <f>IF(N1101="snížená",J1101,0)</f>
        <v>0</v>
      </c>
      <c r="BG1101" s="146">
        <f>IF(N1101="zákl. přenesená",J1101,0)</f>
        <v>0</v>
      </c>
      <c r="BH1101" s="146">
        <f>IF(N1101="sníž. přenesená",J1101,0)</f>
        <v>0</v>
      </c>
      <c r="BI1101" s="146">
        <f>IF(N1101="nulová",J1101,0)</f>
        <v>0</v>
      </c>
      <c r="BJ1101" s="18" t="s">
        <v>81</v>
      </c>
      <c r="BK1101" s="146">
        <f>ROUND(I1101*H1101,2)</f>
        <v>0</v>
      </c>
      <c r="BL1101" s="18" t="s">
        <v>258</v>
      </c>
      <c r="BM1101" s="145" t="s">
        <v>3639</v>
      </c>
    </row>
    <row r="1102" spans="2:65" s="1" customFormat="1" ht="11.25">
      <c r="B1102" s="33"/>
      <c r="D1102" s="147" t="s">
        <v>246</v>
      </c>
      <c r="F1102" s="148" t="s">
        <v>3638</v>
      </c>
      <c r="I1102" s="149"/>
      <c r="L1102" s="33"/>
      <c r="M1102" s="150"/>
      <c r="T1102" s="57"/>
      <c r="AT1102" s="18" t="s">
        <v>246</v>
      </c>
      <c r="AU1102" s="18" t="s">
        <v>83</v>
      </c>
    </row>
    <row r="1103" spans="2:65" s="14" customFormat="1" ht="11.25">
      <c r="B1103" s="167"/>
      <c r="D1103" s="147" t="s">
        <v>247</v>
      </c>
      <c r="E1103" s="168" t="s">
        <v>1</v>
      </c>
      <c r="F1103" s="169" t="s">
        <v>3640</v>
      </c>
      <c r="H1103" s="168" t="s">
        <v>1</v>
      </c>
      <c r="I1103" s="170"/>
      <c r="L1103" s="167"/>
      <c r="M1103" s="171"/>
      <c r="T1103" s="172"/>
      <c r="AT1103" s="168" t="s">
        <v>247</v>
      </c>
      <c r="AU1103" s="168" t="s">
        <v>83</v>
      </c>
      <c r="AV1103" s="14" t="s">
        <v>81</v>
      </c>
      <c r="AW1103" s="14" t="s">
        <v>30</v>
      </c>
      <c r="AX1103" s="14" t="s">
        <v>73</v>
      </c>
      <c r="AY1103" s="168" t="s">
        <v>236</v>
      </c>
    </row>
    <row r="1104" spans="2:65" s="14" customFormat="1" ht="11.25">
      <c r="B1104" s="167"/>
      <c r="D1104" s="147" t="s">
        <v>247</v>
      </c>
      <c r="E1104" s="168" t="s">
        <v>1</v>
      </c>
      <c r="F1104" s="169" t="s">
        <v>3641</v>
      </c>
      <c r="H1104" s="168" t="s">
        <v>1</v>
      </c>
      <c r="I1104" s="170"/>
      <c r="L1104" s="167"/>
      <c r="M1104" s="171"/>
      <c r="T1104" s="172"/>
      <c r="AT1104" s="168" t="s">
        <v>247</v>
      </c>
      <c r="AU1104" s="168" t="s">
        <v>83</v>
      </c>
      <c r="AV1104" s="14" t="s">
        <v>81</v>
      </c>
      <c r="AW1104" s="14" t="s">
        <v>30</v>
      </c>
      <c r="AX1104" s="14" t="s">
        <v>73</v>
      </c>
      <c r="AY1104" s="168" t="s">
        <v>236</v>
      </c>
    </row>
    <row r="1105" spans="2:51" s="14" customFormat="1" ht="11.25">
      <c r="B1105" s="167"/>
      <c r="D1105" s="147" t="s">
        <v>247</v>
      </c>
      <c r="E1105" s="168" t="s">
        <v>1</v>
      </c>
      <c r="F1105" s="169" t="s">
        <v>3580</v>
      </c>
      <c r="H1105" s="168" t="s">
        <v>1</v>
      </c>
      <c r="I1105" s="170"/>
      <c r="L1105" s="167"/>
      <c r="M1105" s="171"/>
      <c r="T1105" s="172"/>
      <c r="AT1105" s="168" t="s">
        <v>247</v>
      </c>
      <c r="AU1105" s="168" t="s">
        <v>83</v>
      </c>
      <c r="AV1105" s="14" t="s">
        <v>81</v>
      </c>
      <c r="AW1105" s="14" t="s">
        <v>30</v>
      </c>
      <c r="AX1105" s="14" t="s">
        <v>73</v>
      </c>
      <c r="AY1105" s="168" t="s">
        <v>236</v>
      </c>
    </row>
    <row r="1106" spans="2:51" s="12" customFormat="1" ht="11.25">
      <c r="B1106" s="151"/>
      <c r="D1106" s="147" t="s">
        <v>247</v>
      </c>
      <c r="E1106" s="152" t="s">
        <v>1</v>
      </c>
      <c r="F1106" s="153" t="s">
        <v>3642</v>
      </c>
      <c r="H1106" s="154">
        <v>2.2650000000000001</v>
      </c>
      <c r="I1106" s="155"/>
      <c r="L1106" s="151"/>
      <c r="M1106" s="156"/>
      <c r="T1106" s="157"/>
      <c r="AT1106" s="152" t="s">
        <v>247</v>
      </c>
      <c r="AU1106" s="152" t="s">
        <v>83</v>
      </c>
      <c r="AV1106" s="12" t="s">
        <v>83</v>
      </c>
      <c r="AW1106" s="12" t="s">
        <v>30</v>
      </c>
      <c r="AX1106" s="12" t="s">
        <v>73</v>
      </c>
      <c r="AY1106" s="152" t="s">
        <v>236</v>
      </c>
    </row>
    <row r="1107" spans="2:51" s="12" customFormat="1" ht="11.25">
      <c r="B1107" s="151"/>
      <c r="D1107" s="147" t="s">
        <v>247</v>
      </c>
      <c r="E1107" s="152" t="s">
        <v>1</v>
      </c>
      <c r="F1107" s="153" t="s">
        <v>3643</v>
      </c>
      <c r="H1107" s="154">
        <v>0.48899999999999999</v>
      </c>
      <c r="I1107" s="155"/>
      <c r="L1107" s="151"/>
      <c r="M1107" s="156"/>
      <c r="T1107" s="157"/>
      <c r="AT1107" s="152" t="s">
        <v>247</v>
      </c>
      <c r="AU1107" s="152" t="s">
        <v>83</v>
      </c>
      <c r="AV1107" s="12" t="s">
        <v>83</v>
      </c>
      <c r="AW1107" s="12" t="s">
        <v>30</v>
      </c>
      <c r="AX1107" s="12" t="s">
        <v>73</v>
      </c>
      <c r="AY1107" s="152" t="s">
        <v>236</v>
      </c>
    </row>
    <row r="1108" spans="2:51" s="14" customFormat="1" ht="11.25">
      <c r="B1108" s="167"/>
      <c r="D1108" s="147" t="s">
        <v>247</v>
      </c>
      <c r="E1108" s="168" t="s">
        <v>1</v>
      </c>
      <c r="F1108" s="169" t="s">
        <v>3583</v>
      </c>
      <c r="H1108" s="168" t="s">
        <v>1</v>
      </c>
      <c r="I1108" s="170"/>
      <c r="L1108" s="167"/>
      <c r="M1108" s="171"/>
      <c r="T1108" s="172"/>
      <c r="AT1108" s="168" t="s">
        <v>247</v>
      </c>
      <c r="AU1108" s="168" t="s">
        <v>83</v>
      </c>
      <c r="AV1108" s="14" t="s">
        <v>81</v>
      </c>
      <c r="AW1108" s="14" t="s">
        <v>30</v>
      </c>
      <c r="AX1108" s="14" t="s">
        <v>73</v>
      </c>
      <c r="AY1108" s="168" t="s">
        <v>236</v>
      </c>
    </row>
    <row r="1109" spans="2:51" s="12" customFormat="1" ht="11.25">
      <c r="B1109" s="151"/>
      <c r="D1109" s="147" t="s">
        <v>247</v>
      </c>
      <c r="E1109" s="152" t="s">
        <v>1</v>
      </c>
      <c r="F1109" s="153" t="s">
        <v>3644</v>
      </c>
      <c r="H1109" s="154">
        <v>3.6429999999999998</v>
      </c>
      <c r="I1109" s="155"/>
      <c r="L1109" s="151"/>
      <c r="M1109" s="156"/>
      <c r="T1109" s="157"/>
      <c r="AT1109" s="152" t="s">
        <v>247</v>
      </c>
      <c r="AU1109" s="152" t="s">
        <v>83</v>
      </c>
      <c r="AV1109" s="12" t="s">
        <v>83</v>
      </c>
      <c r="AW1109" s="12" t="s">
        <v>30</v>
      </c>
      <c r="AX1109" s="12" t="s">
        <v>73</v>
      </c>
      <c r="AY1109" s="152" t="s">
        <v>236</v>
      </c>
    </row>
    <row r="1110" spans="2:51" s="12" customFormat="1" ht="11.25">
      <c r="B1110" s="151"/>
      <c r="D1110" s="147" t="s">
        <v>247</v>
      </c>
      <c r="E1110" s="152" t="s">
        <v>1</v>
      </c>
      <c r="F1110" s="153" t="s">
        <v>3645</v>
      </c>
      <c r="H1110" s="154">
        <v>0.221</v>
      </c>
      <c r="I1110" s="155"/>
      <c r="L1110" s="151"/>
      <c r="M1110" s="156"/>
      <c r="T1110" s="157"/>
      <c r="AT1110" s="152" t="s">
        <v>247</v>
      </c>
      <c r="AU1110" s="152" t="s">
        <v>83</v>
      </c>
      <c r="AV1110" s="12" t="s">
        <v>83</v>
      </c>
      <c r="AW1110" s="12" t="s">
        <v>30</v>
      </c>
      <c r="AX1110" s="12" t="s">
        <v>73</v>
      </c>
      <c r="AY1110" s="152" t="s">
        <v>236</v>
      </c>
    </row>
    <row r="1111" spans="2:51" s="14" customFormat="1" ht="11.25">
      <c r="B1111" s="167"/>
      <c r="D1111" s="147" t="s">
        <v>247</v>
      </c>
      <c r="E1111" s="168" t="s">
        <v>1</v>
      </c>
      <c r="F1111" s="169" t="s">
        <v>3586</v>
      </c>
      <c r="H1111" s="168" t="s">
        <v>1</v>
      </c>
      <c r="I1111" s="170"/>
      <c r="L1111" s="167"/>
      <c r="M1111" s="171"/>
      <c r="T1111" s="172"/>
      <c r="AT1111" s="168" t="s">
        <v>247</v>
      </c>
      <c r="AU1111" s="168" t="s">
        <v>83</v>
      </c>
      <c r="AV1111" s="14" t="s">
        <v>81</v>
      </c>
      <c r="AW1111" s="14" t="s">
        <v>30</v>
      </c>
      <c r="AX1111" s="14" t="s">
        <v>73</v>
      </c>
      <c r="AY1111" s="168" t="s">
        <v>236</v>
      </c>
    </row>
    <row r="1112" spans="2:51" s="12" customFormat="1" ht="11.25">
      <c r="B1112" s="151"/>
      <c r="D1112" s="147" t="s">
        <v>247</v>
      </c>
      <c r="E1112" s="152" t="s">
        <v>1</v>
      </c>
      <c r="F1112" s="153" t="s">
        <v>3646</v>
      </c>
      <c r="H1112" s="154">
        <v>1.1040000000000001</v>
      </c>
      <c r="I1112" s="155"/>
      <c r="L1112" s="151"/>
      <c r="M1112" s="156"/>
      <c r="T1112" s="157"/>
      <c r="AT1112" s="152" t="s">
        <v>247</v>
      </c>
      <c r="AU1112" s="152" t="s">
        <v>83</v>
      </c>
      <c r="AV1112" s="12" t="s">
        <v>83</v>
      </c>
      <c r="AW1112" s="12" t="s">
        <v>30</v>
      </c>
      <c r="AX1112" s="12" t="s">
        <v>73</v>
      </c>
      <c r="AY1112" s="152" t="s">
        <v>236</v>
      </c>
    </row>
    <row r="1113" spans="2:51" s="12" customFormat="1" ht="11.25">
      <c r="B1113" s="151"/>
      <c r="D1113" s="147" t="s">
        <v>247</v>
      </c>
      <c r="E1113" s="152" t="s">
        <v>1</v>
      </c>
      <c r="F1113" s="153" t="s">
        <v>3647</v>
      </c>
      <c r="H1113" s="154">
        <v>0.317</v>
      </c>
      <c r="I1113" s="155"/>
      <c r="L1113" s="151"/>
      <c r="M1113" s="156"/>
      <c r="T1113" s="157"/>
      <c r="AT1113" s="152" t="s">
        <v>247</v>
      </c>
      <c r="AU1113" s="152" t="s">
        <v>83</v>
      </c>
      <c r="AV1113" s="12" t="s">
        <v>83</v>
      </c>
      <c r="AW1113" s="12" t="s">
        <v>30</v>
      </c>
      <c r="AX1113" s="12" t="s">
        <v>73</v>
      </c>
      <c r="AY1113" s="152" t="s">
        <v>236</v>
      </c>
    </row>
    <row r="1114" spans="2:51" s="14" customFormat="1" ht="11.25">
      <c r="B1114" s="167"/>
      <c r="D1114" s="147" t="s">
        <v>247</v>
      </c>
      <c r="E1114" s="168" t="s">
        <v>1</v>
      </c>
      <c r="F1114" s="169" t="s">
        <v>3591</v>
      </c>
      <c r="H1114" s="168" t="s">
        <v>1</v>
      </c>
      <c r="I1114" s="170"/>
      <c r="L1114" s="167"/>
      <c r="M1114" s="171"/>
      <c r="T1114" s="172"/>
      <c r="AT1114" s="168" t="s">
        <v>247</v>
      </c>
      <c r="AU1114" s="168" t="s">
        <v>83</v>
      </c>
      <c r="AV1114" s="14" t="s">
        <v>81</v>
      </c>
      <c r="AW1114" s="14" t="s">
        <v>30</v>
      </c>
      <c r="AX1114" s="14" t="s">
        <v>73</v>
      </c>
      <c r="AY1114" s="168" t="s">
        <v>236</v>
      </c>
    </row>
    <row r="1115" spans="2:51" s="12" customFormat="1" ht="11.25">
      <c r="B1115" s="151"/>
      <c r="D1115" s="147" t="s">
        <v>247</v>
      </c>
      <c r="E1115" s="152" t="s">
        <v>1</v>
      </c>
      <c r="F1115" s="153" t="s">
        <v>3648</v>
      </c>
      <c r="H1115" s="154">
        <v>5.952</v>
      </c>
      <c r="I1115" s="155"/>
      <c r="L1115" s="151"/>
      <c r="M1115" s="156"/>
      <c r="T1115" s="157"/>
      <c r="AT1115" s="152" t="s">
        <v>247</v>
      </c>
      <c r="AU1115" s="152" t="s">
        <v>83</v>
      </c>
      <c r="AV1115" s="12" t="s">
        <v>83</v>
      </c>
      <c r="AW1115" s="12" t="s">
        <v>30</v>
      </c>
      <c r="AX1115" s="12" t="s">
        <v>73</v>
      </c>
      <c r="AY1115" s="152" t="s">
        <v>236</v>
      </c>
    </row>
    <row r="1116" spans="2:51" s="12" customFormat="1" ht="11.25">
      <c r="B1116" s="151"/>
      <c r="D1116" s="147" t="s">
        <v>247</v>
      </c>
      <c r="E1116" s="152" t="s">
        <v>1</v>
      </c>
      <c r="F1116" s="153" t="s">
        <v>3649</v>
      </c>
      <c r="H1116" s="154">
        <v>1.613</v>
      </c>
      <c r="I1116" s="155"/>
      <c r="L1116" s="151"/>
      <c r="M1116" s="156"/>
      <c r="T1116" s="157"/>
      <c r="AT1116" s="152" t="s">
        <v>247</v>
      </c>
      <c r="AU1116" s="152" t="s">
        <v>83</v>
      </c>
      <c r="AV1116" s="12" t="s">
        <v>83</v>
      </c>
      <c r="AW1116" s="12" t="s">
        <v>30</v>
      </c>
      <c r="AX1116" s="12" t="s">
        <v>73</v>
      </c>
      <c r="AY1116" s="152" t="s">
        <v>236</v>
      </c>
    </row>
    <row r="1117" spans="2:51" s="14" customFormat="1" ht="11.25">
      <c r="B1117" s="167"/>
      <c r="D1117" s="147" t="s">
        <v>247</v>
      </c>
      <c r="E1117" s="168" t="s">
        <v>1</v>
      </c>
      <c r="F1117" s="169" t="s">
        <v>3594</v>
      </c>
      <c r="H1117" s="168" t="s">
        <v>1</v>
      </c>
      <c r="I1117" s="170"/>
      <c r="L1117" s="167"/>
      <c r="M1117" s="171"/>
      <c r="T1117" s="172"/>
      <c r="AT1117" s="168" t="s">
        <v>247</v>
      </c>
      <c r="AU1117" s="168" t="s">
        <v>83</v>
      </c>
      <c r="AV1117" s="14" t="s">
        <v>81</v>
      </c>
      <c r="AW1117" s="14" t="s">
        <v>30</v>
      </c>
      <c r="AX1117" s="14" t="s">
        <v>73</v>
      </c>
      <c r="AY1117" s="168" t="s">
        <v>236</v>
      </c>
    </row>
    <row r="1118" spans="2:51" s="12" customFormat="1" ht="11.25">
      <c r="B1118" s="151"/>
      <c r="D1118" s="147" t="s">
        <v>247</v>
      </c>
      <c r="E1118" s="152" t="s">
        <v>1</v>
      </c>
      <c r="F1118" s="153" t="s">
        <v>3650</v>
      </c>
      <c r="H1118" s="154">
        <v>1.08</v>
      </c>
      <c r="I1118" s="155"/>
      <c r="L1118" s="151"/>
      <c r="M1118" s="156"/>
      <c r="T1118" s="157"/>
      <c r="AT1118" s="152" t="s">
        <v>247</v>
      </c>
      <c r="AU1118" s="152" t="s">
        <v>83</v>
      </c>
      <c r="AV1118" s="12" t="s">
        <v>83</v>
      </c>
      <c r="AW1118" s="12" t="s">
        <v>30</v>
      </c>
      <c r="AX1118" s="12" t="s">
        <v>73</v>
      </c>
      <c r="AY1118" s="152" t="s">
        <v>236</v>
      </c>
    </row>
    <row r="1119" spans="2:51" s="12" customFormat="1" ht="11.25">
      <c r="B1119" s="151"/>
      <c r="D1119" s="147" t="s">
        <v>247</v>
      </c>
      <c r="E1119" s="152" t="s">
        <v>1</v>
      </c>
      <c r="F1119" s="153" t="s">
        <v>3651</v>
      </c>
      <c r="H1119" s="154">
        <v>0.26500000000000001</v>
      </c>
      <c r="I1119" s="155"/>
      <c r="L1119" s="151"/>
      <c r="M1119" s="156"/>
      <c r="T1119" s="157"/>
      <c r="AT1119" s="152" t="s">
        <v>247</v>
      </c>
      <c r="AU1119" s="152" t="s">
        <v>83</v>
      </c>
      <c r="AV1119" s="12" t="s">
        <v>83</v>
      </c>
      <c r="AW1119" s="12" t="s">
        <v>30</v>
      </c>
      <c r="AX1119" s="12" t="s">
        <v>73</v>
      </c>
      <c r="AY1119" s="152" t="s">
        <v>236</v>
      </c>
    </row>
    <row r="1120" spans="2:51" s="14" customFormat="1" ht="11.25">
      <c r="B1120" s="167"/>
      <c r="D1120" s="147" t="s">
        <v>247</v>
      </c>
      <c r="E1120" s="168" t="s">
        <v>1</v>
      </c>
      <c r="F1120" s="169" t="s">
        <v>3597</v>
      </c>
      <c r="H1120" s="168" t="s">
        <v>1</v>
      </c>
      <c r="I1120" s="170"/>
      <c r="L1120" s="167"/>
      <c r="M1120" s="171"/>
      <c r="T1120" s="172"/>
      <c r="AT1120" s="168" t="s">
        <v>247</v>
      </c>
      <c r="AU1120" s="168" t="s">
        <v>83</v>
      </c>
      <c r="AV1120" s="14" t="s">
        <v>81</v>
      </c>
      <c r="AW1120" s="14" t="s">
        <v>30</v>
      </c>
      <c r="AX1120" s="14" t="s">
        <v>73</v>
      </c>
      <c r="AY1120" s="168" t="s">
        <v>236</v>
      </c>
    </row>
    <row r="1121" spans="2:51" s="12" customFormat="1" ht="11.25">
      <c r="B1121" s="151"/>
      <c r="D1121" s="147" t="s">
        <v>247</v>
      </c>
      <c r="E1121" s="152" t="s">
        <v>1</v>
      </c>
      <c r="F1121" s="153" t="s">
        <v>3652</v>
      </c>
      <c r="H1121" s="154">
        <v>2.1920000000000002</v>
      </c>
      <c r="I1121" s="155"/>
      <c r="L1121" s="151"/>
      <c r="M1121" s="156"/>
      <c r="T1121" s="157"/>
      <c r="AT1121" s="152" t="s">
        <v>247</v>
      </c>
      <c r="AU1121" s="152" t="s">
        <v>83</v>
      </c>
      <c r="AV1121" s="12" t="s">
        <v>83</v>
      </c>
      <c r="AW1121" s="12" t="s">
        <v>30</v>
      </c>
      <c r="AX1121" s="12" t="s">
        <v>73</v>
      </c>
      <c r="AY1121" s="152" t="s">
        <v>236</v>
      </c>
    </row>
    <row r="1122" spans="2:51" s="12" customFormat="1" ht="11.25">
      <c r="B1122" s="151"/>
      <c r="D1122" s="147" t="s">
        <v>247</v>
      </c>
      <c r="E1122" s="152" t="s">
        <v>1</v>
      </c>
      <c r="F1122" s="153" t="s">
        <v>3653</v>
      </c>
      <c r="H1122" s="154">
        <v>0.71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51" s="14" customFormat="1" ht="11.25">
      <c r="B1123" s="167"/>
      <c r="D1123" s="147" t="s">
        <v>247</v>
      </c>
      <c r="E1123" s="168" t="s">
        <v>1</v>
      </c>
      <c r="F1123" s="169" t="s">
        <v>3601</v>
      </c>
      <c r="H1123" s="168" t="s">
        <v>1</v>
      </c>
      <c r="I1123" s="170"/>
      <c r="L1123" s="167"/>
      <c r="M1123" s="171"/>
      <c r="T1123" s="172"/>
      <c r="AT1123" s="168" t="s">
        <v>247</v>
      </c>
      <c r="AU1123" s="168" t="s">
        <v>83</v>
      </c>
      <c r="AV1123" s="14" t="s">
        <v>81</v>
      </c>
      <c r="AW1123" s="14" t="s">
        <v>30</v>
      </c>
      <c r="AX1123" s="14" t="s">
        <v>73</v>
      </c>
      <c r="AY1123" s="168" t="s">
        <v>236</v>
      </c>
    </row>
    <row r="1124" spans="2:51" s="12" customFormat="1" ht="11.25">
      <c r="B1124" s="151"/>
      <c r="D1124" s="147" t="s">
        <v>247</v>
      </c>
      <c r="E1124" s="152" t="s">
        <v>1</v>
      </c>
      <c r="F1124" s="153" t="s">
        <v>3654</v>
      </c>
      <c r="H1124" s="154">
        <v>1.026</v>
      </c>
      <c r="I1124" s="155"/>
      <c r="L1124" s="151"/>
      <c r="M1124" s="156"/>
      <c r="T1124" s="157"/>
      <c r="AT1124" s="152" t="s">
        <v>247</v>
      </c>
      <c r="AU1124" s="152" t="s">
        <v>83</v>
      </c>
      <c r="AV1124" s="12" t="s">
        <v>83</v>
      </c>
      <c r="AW1124" s="12" t="s">
        <v>30</v>
      </c>
      <c r="AX1124" s="12" t="s">
        <v>73</v>
      </c>
      <c r="AY1124" s="152" t="s">
        <v>236</v>
      </c>
    </row>
    <row r="1125" spans="2:51" s="12" customFormat="1" ht="11.25">
      <c r="B1125" s="151"/>
      <c r="D1125" s="147" t="s">
        <v>247</v>
      </c>
      <c r="E1125" s="152" t="s">
        <v>1</v>
      </c>
      <c r="F1125" s="153" t="s">
        <v>3655</v>
      </c>
      <c r="H1125" s="154">
        <v>0.26900000000000002</v>
      </c>
      <c r="I1125" s="155"/>
      <c r="L1125" s="151"/>
      <c r="M1125" s="156"/>
      <c r="T1125" s="157"/>
      <c r="AT1125" s="152" t="s">
        <v>247</v>
      </c>
      <c r="AU1125" s="152" t="s">
        <v>83</v>
      </c>
      <c r="AV1125" s="12" t="s">
        <v>83</v>
      </c>
      <c r="AW1125" s="12" t="s">
        <v>30</v>
      </c>
      <c r="AX1125" s="12" t="s">
        <v>73</v>
      </c>
      <c r="AY1125" s="152" t="s">
        <v>236</v>
      </c>
    </row>
    <row r="1126" spans="2:51" s="14" customFormat="1" ht="11.25">
      <c r="B1126" s="167"/>
      <c r="D1126" s="147" t="s">
        <v>247</v>
      </c>
      <c r="E1126" s="168" t="s">
        <v>1</v>
      </c>
      <c r="F1126" s="169" t="s">
        <v>3604</v>
      </c>
      <c r="H1126" s="168" t="s">
        <v>1</v>
      </c>
      <c r="I1126" s="170"/>
      <c r="L1126" s="167"/>
      <c r="M1126" s="171"/>
      <c r="T1126" s="172"/>
      <c r="AT1126" s="168" t="s">
        <v>247</v>
      </c>
      <c r="AU1126" s="168" t="s">
        <v>83</v>
      </c>
      <c r="AV1126" s="14" t="s">
        <v>81</v>
      </c>
      <c r="AW1126" s="14" t="s">
        <v>30</v>
      </c>
      <c r="AX1126" s="14" t="s">
        <v>73</v>
      </c>
      <c r="AY1126" s="168" t="s">
        <v>236</v>
      </c>
    </row>
    <row r="1127" spans="2:51" s="12" customFormat="1" ht="11.25">
      <c r="B1127" s="151"/>
      <c r="D1127" s="147" t="s">
        <v>247</v>
      </c>
      <c r="E1127" s="152" t="s">
        <v>1</v>
      </c>
      <c r="F1127" s="153" t="s">
        <v>3656</v>
      </c>
      <c r="H1127" s="154">
        <v>0.71399999999999997</v>
      </c>
      <c r="I1127" s="155"/>
      <c r="L1127" s="151"/>
      <c r="M1127" s="156"/>
      <c r="T1127" s="157"/>
      <c r="AT1127" s="152" t="s">
        <v>247</v>
      </c>
      <c r="AU1127" s="152" t="s">
        <v>83</v>
      </c>
      <c r="AV1127" s="12" t="s">
        <v>83</v>
      </c>
      <c r="AW1127" s="12" t="s">
        <v>30</v>
      </c>
      <c r="AX1127" s="12" t="s">
        <v>73</v>
      </c>
      <c r="AY1127" s="152" t="s">
        <v>236</v>
      </c>
    </row>
    <row r="1128" spans="2:51" s="12" customFormat="1" ht="11.25">
      <c r="B1128" s="151"/>
      <c r="D1128" s="147" t="s">
        <v>247</v>
      </c>
      <c r="E1128" s="152" t="s">
        <v>1</v>
      </c>
      <c r="F1128" s="153" t="s">
        <v>3657</v>
      </c>
      <c r="H1128" s="154">
        <v>0.24</v>
      </c>
      <c r="I1128" s="155"/>
      <c r="L1128" s="151"/>
      <c r="M1128" s="156"/>
      <c r="T1128" s="157"/>
      <c r="AT1128" s="152" t="s">
        <v>247</v>
      </c>
      <c r="AU1128" s="152" t="s">
        <v>83</v>
      </c>
      <c r="AV1128" s="12" t="s">
        <v>83</v>
      </c>
      <c r="AW1128" s="12" t="s">
        <v>30</v>
      </c>
      <c r="AX1128" s="12" t="s">
        <v>73</v>
      </c>
      <c r="AY1128" s="152" t="s">
        <v>236</v>
      </c>
    </row>
    <row r="1129" spans="2:51" s="14" customFormat="1" ht="11.25">
      <c r="B1129" s="167"/>
      <c r="D1129" s="147" t="s">
        <v>247</v>
      </c>
      <c r="E1129" s="168" t="s">
        <v>1</v>
      </c>
      <c r="F1129" s="169" t="s">
        <v>3607</v>
      </c>
      <c r="H1129" s="168" t="s">
        <v>1</v>
      </c>
      <c r="I1129" s="170"/>
      <c r="L1129" s="167"/>
      <c r="M1129" s="171"/>
      <c r="T1129" s="172"/>
      <c r="AT1129" s="168" t="s">
        <v>247</v>
      </c>
      <c r="AU1129" s="168" t="s">
        <v>83</v>
      </c>
      <c r="AV1129" s="14" t="s">
        <v>81</v>
      </c>
      <c r="AW1129" s="14" t="s">
        <v>30</v>
      </c>
      <c r="AX1129" s="14" t="s">
        <v>73</v>
      </c>
      <c r="AY1129" s="168" t="s">
        <v>236</v>
      </c>
    </row>
    <row r="1130" spans="2:51" s="12" customFormat="1" ht="11.25">
      <c r="B1130" s="151"/>
      <c r="D1130" s="147" t="s">
        <v>247</v>
      </c>
      <c r="E1130" s="152" t="s">
        <v>1</v>
      </c>
      <c r="F1130" s="153" t="s">
        <v>3658</v>
      </c>
      <c r="H1130" s="154">
        <v>1.8360000000000001</v>
      </c>
      <c r="I1130" s="155"/>
      <c r="L1130" s="151"/>
      <c r="M1130" s="156"/>
      <c r="T1130" s="157"/>
      <c r="AT1130" s="152" t="s">
        <v>247</v>
      </c>
      <c r="AU1130" s="152" t="s">
        <v>83</v>
      </c>
      <c r="AV1130" s="12" t="s">
        <v>83</v>
      </c>
      <c r="AW1130" s="12" t="s">
        <v>30</v>
      </c>
      <c r="AX1130" s="12" t="s">
        <v>73</v>
      </c>
      <c r="AY1130" s="152" t="s">
        <v>236</v>
      </c>
    </row>
    <row r="1131" spans="2:51" s="12" customFormat="1" ht="11.25">
      <c r="B1131" s="151"/>
      <c r="D1131" s="147" t="s">
        <v>247</v>
      </c>
      <c r="E1131" s="152" t="s">
        <v>1</v>
      </c>
      <c r="F1131" s="153" t="s">
        <v>3659</v>
      </c>
      <c r="H1131" s="154">
        <v>0.57599999999999996</v>
      </c>
      <c r="I1131" s="155"/>
      <c r="L1131" s="151"/>
      <c r="M1131" s="156"/>
      <c r="T1131" s="157"/>
      <c r="AT1131" s="152" t="s">
        <v>247</v>
      </c>
      <c r="AU1131" s="152" t="s">
        <v>83</v>
      </c>
      <c r="AV1131" s="12" t="s">
        <v>83</v>
      </c>
      <c r="AW1131" s="12" t="s">
        <v>30</v>
      </c>
      <c r="AX1131" s="12" t="s">
        <v>73</v>
      </c>
      <c r="AY1131" s="152" t="s">
        <v>236</v>
      </c>
    </row>
    <row r="1132" spans="2:51" s="14" customFormat="1" ht="11.25">
      <c r="B1132" s="167"/>
      <c r="D1132" s="147" t="s">
        <v>247</v>
      </c>
      <c r="E1132" s="168" t="s">
        <v>1</v>
      </c>
      <c r="F1132" s="169" t="s">
        <v>3610</v>
      </c>
      <c r="H1132" s="168" t="s">
        <v>1</v>
      </c>
      <c r="I1132" s="170"/>
      <c r="L1132" s="167"/>
      <c r="M1132" s="171"/>
      <c r="T1132" s="172"/>
      <c r="AT1132" s="168" t="s">
        <v>247</v>
      </c>
      <c r="AU1132" s="168" t="s">
        <v>83</v>
      </c>
      <c r="AV1132" s="14" t="s">
        <v>81</v>
      </c>
      <c r="AW1132" s="14" t="s">
        <v>30</v>
      </c>
      <c r="AX1132" s="14" t="s">
        <v>73</v>
      </c>
      <c r="AY1132" s="168" t="s">
        <v>236</v>
      </c>
    </row>
    <row r="1133" spans="2:51" s="12" customFormat="1" ht="11.25">
      <c r="B1133" s="151"/>
      <c r="D1133" s="147" t="s">
        <v>247</v>
      </c>
      <c r="E1133" s="152" t="s">
        <v>1</v>
      </c>
      <c r="F1133" s="153" t="s">
        <v>3660</v>
      </c>
      <c r="H1133" s="154">
        <v>1.393</v>
      </c>
      <c r="I1133" s="155"/>
      <c r="L1133" s="151"/>
      <c r="M1133" s="156"/>
      <c r="T1133" s="157"/>
      <c r="AT1133" s="152" t="s">
        <v>247</v>
      </c>
      <c r="AU1133" s="152" t="s">
        <v>83</v>
      </c>
      <c r="AV1133" s="12" t="s">
        <v>83</v>
      </c>
      <c r="AW1133" s="12" t="s">
        <v>30</v>
      </c>
      <c r="AX1133" s="12" t="s">
        <v>73</v>
      </c>
      <c r="AY1133" s="152" t="s">
        <v>236</v>
      </c>
    </row>
    <row r="1134" spans="2:51" s="12" customFormat="1" ht="11.25">
      <c r="B1134" s="151"/>
      <c r="D1134" s="147" t="s">
        <v>247</v>
      </c>
      <c r="E1134" s="152" t="s">
        <v>1</v>
      </c>
      <c r="F1134" s="153" t="s">
        <v>3661</v>
      </c>
      <c r="H1134" s="154">
        <v>0.35899999999999999</v>
      </c>
      <c r="I1134" s="155"/>
      <c r="L1134" s="151"/>
      <c r="M1134" s="156"/>
      <c r="T1134" s="157"/>
      <c r="AT1134" s="152" t="s">
        <v>247</v>
      </c>
      <c r="AU1134" s="152" t="s">
        <v>83</v>
      </c>
      <c r="AV1134" s="12" t="s">
        <v>83</v>
      </c>
      <c r="AW1134" s="12" t="s">
        <v>30</v>
      </c>
      <c r="AX1134" s="12" t="s">
        <v>73</v>
      </c>
      <c r="AY1134" s="152" t="s">
        <v>236</v>
      </c>
    </row>
    <row r="1135" spans="2:51" s="14" customFormat="1" ht="11.25">
      <c r="B1135" s="167"/>
      <c r="D1135" s="147" t="s">
        <v>247</v>
      </c>
      <c r="E1135" s="168" t="s">
        <v>1</v>
      </c>
      <c r="F1135" s="169" t="s">
        <v>3612</v>
      </c>
      <c r="H1135" s="168" t="s">
        <v>1</v>
      </c>
      <c r="I1135" s="170"/>
      <c r="L1135" s="167"/>
      <c r="M1135" s="171"/>
      <c r="T1135" s="172"/>
      <c r="AT1135" s="168" t="s">
        <v>247</v>
      </c>
      <c r="AU1135" s="168" t="s">
        <v>83</v>
      </c>
      <c r="AV1135" s="14" t="s">
        <v>81</v>
      </c>
      <c r="AW1135" s="14" t="s">
        <v>30</v>
      </c>
      <c r="AX1135" s="14" t="s">
        <v>73</v>
      </c>
      <c r="AY1135" s="168" t="s">
        <v>236</v>
      </c>
    </row>
    <row r="1136" spans="2:51" s="12" customFormat="1" ht="11.25">
      <c r="B1136" s="151"/>
      <c r="D1136" s="147" t="s">
        <v>247</v>
      </c>
      <c r="E1136" s="152" t="s">
        <v>1</v>
      </c>
      <c r="F1136" s="153" t="s">
        <v>3662</v>
      </c>
      <c r="H1136" s="154">
        <v>0.504</v>
      </c>
      <c r="I1136" s="155"/>
      <c r="L1136" s="151"/>
      <c r="M1136" s="156"/>
      <c r="T1136" s="157"/>
      <c r="AT1136" s="152" t="s">
        <v>247</v>
      </c>
      <c r="AU1136" s="152" t="s">
        <v>83</v>
      </c>
      <c r="AV1136" s="12" t="s">
        <v>83</v>
      </c>
      <c r="AW1136" s="12" t="s">
        <v>30</v>
      </c>
      <c r="AX1136" s="12" t="s">
        <v>73</v>
      </c>
      <c r="AY1136" s="152" t="s">
        <v>236</v>
      </c>
    </row>
    <row r="1137" spans="2:65" s="12" customFormat="1" ht="11.25">
      <c r="B1137" s="151"/>
      <c r="D1137" s="147" t="s">
        <v>247</v>
      </c>
      <c r="E1137" s="152" t="s">
        <v>1</v>
      </c>
      <c r="F1137" s="153" t="s">
        <v>3663</v>
      </c>
      <c r="H1137" s="154">
        <v>0.17299999999999999</v>
      </c>
      <c r="I1137" s="155"/>
      <c r="L1137" s="151"/>
      <c r="M1137" s="156"/>
      <c r="T1137" s="157"/>
      <c r="AT1137" s="152" t="s">
        <v>247</v>
      </c>
      <c r="AU1137" s="152" t="s">
        <v>83</v>
      </c>
      <c r="AV1137" s="12" t="s">
        <v>83</v>
      </c>
      <c r="AW1137" s="12" t="s">
        <v>30</v>
      </c>
      <c r="AX1137" s="12" t="s">
        <v>73</v>
      </c>
      <c r="AY1137" s="152" t="s">
        <v>236</v>
      </c>
    </row>
    <row r="1138" spans="2:65" s="14" customFormat="1" ht="11.25">
      <c r="B1138" s="167"/>
      <c r="D1138" s="147" t="s">
        <v>247</v>
      </c>
      <c r="E1138" s="168" t="s">
        <v>1</v>
      </c>
      <c r="F1138" s="169" t="s">
        <v>3614</v>
      </c>
      <c r="H1138" s="168" t="s">
        <v>1</v>
      </c>
      <c r="I1138" s="170"/>
      <c r="L1138" s="167"/>
      <c r="M1138" s="171"/>
      <c r="T1138" s="172"/>
      <c r="AT1138" s="168" t="s">
        <v>247</v>
      </c>
      <c r="AU1138" s="168" t="s">
        <v>83</v>
      </c>
      <c r="AV1138" s="14" t="s">
        <v>81</v>
      </c>
      <c r="AW1138" s="14" t="s">
        <v>30</v>
      </c>
      <c r="AX1138" s="14" t="s">
        <v>73</v>
      </c>
      <c r="AY1138" s="168" t="s">
        <v>236</v>
      </c>
    </row>
    <row r="1139" spans="2:65" s="12" customFormat="1" ht="11.25">
      <c r="B1139" s="151"/>
      <c r="D1139" s="147" t="s">
        <v>247</v>
      </c>
      <c r="E1139" s="152" t="s">
        <v>1</v>
      </c>
      <c r="F1139" s="153" t="s">
        <v>3664</v>
      </c>
      <c r="H1139" s="154">
        <v>0.60499999999999998</v>
      </c>
      <c r="I1139" s="155"/>
      <c r="L1139" s="151"/>
      <c r="M1139" s="156"/>
      <c r="T1139" s="157"/>
      <c r="AT1139" s="152" t="s">
        <v>247</v>
      </c>
      <c r="AU1139" s="152" t="s">
        <v>83</v>
      </c>
      <c r="AV1139" s="12" t="s">
        <v>83</v>
      </c>
      <c r="AW1139" s="12" t="s">
        <v>30</v>
      </c>
      <c r="AX1139" s="12" t="s">
        <v>73</v>
      </c>
      <c r="AY1139" s="152" t="s">
        <v>236</v>
      </c>
    </row>
    <row r="1140" spans="2:65" s="12" customFormat="1" ht="11.25">
      <c r="B1140" s="151"/>
      <c r="D1140" s="147" t="s">
        <v>247</v>
      </c>
      <c r="E1140" s="152" t="s">
        <v>1</v>
      </c>
      <c r="F1140" s="153" t="s">
        <v>3663</v>
      </c>
      <c r="H1140" s="154">
        <v>0.17299999999999999</v>
      </c>
      <c r="I1140" s="155"/>
      <c r="L1140" s="151"/>
      <c r="M1140" s="156"/>
      <c r="T1140" s="157"/>
      <c r="AT1140" s="152" t="s">
        <v>247</v>
      </c>
      <c r="AU1140" s="152" t="s">
        <v>83</v>
      </c>
      <c r="AV1140" s="12" t="s">
        <v>83</v>
      </c>
      <c r="AW1140" s="12" t="s">
        <v>30</v>
      </c>
      <c r="AX1140" s="12" t="s">
        <v>73</v>
      </c>
      <c r="AY1140" s="152" t="s">
        <v>236</v>
      </c>
    </row>
    <row r="1141" spans="2:65" s="14" customFormat="1" ht="11.25">
      <c r="B1141" s="167"/>
      <c r="D1141" s="147" t="s">
        <v>247</v>
      </c>
      <c r="E1141" s="168" t="s">
        <v>1</v>
      </c>
      <c r="F1141" s="169" t="s">
        <v>3616</v>
      </c>
      <c r="H1141" s="168" t="s">
        <v>1</v>
      </c>
      <c r="I1141" s="170"/>
      <c r="L1141" s="167"/>
      <c r="M1141" s="171"/>
      <c r="T1141" s="172"/>
      <c r="AT1141" s="168" t="s">
        <v>247</v>
      </c>
      <c r="AU1141" s="168" t="s">
        <v>83</v>
      </c>
      <c r="AV1141" s="14" t="s">
        <v>81</v>
      </c>
      <c r="AW1141" s="14" t="s">
        <v>30</v>
      </c>
      <c r="AX1141" s="14" t="s">
        <v>73</v>
      </c>
      <c r="AY1141" s="168" t="s">
        <v>236</v>
      </c>
    </row>
    <row r="1142" spans="2:65" s="12" customFormat="1" ht="11.25">
      <c r="B1142" s="151"/>
      <c r="D1142" s="147" t="s">
        <v>247</v>
      </c>
      <c r="E1142" s="152" t="s">
        <v>1</v>
      </c>
      <c r="F1142" s="153" t="s">
        <v>3665</v>
      </c>
      <c r="H1142" s="154">
        <v>0.67200000000000004</v>
      </c>
      <c r="I1142" s="155"/>
      <c r="L1142" s="151"/>
      <c r="M1142" s="156"/>
      <c r="T1142" s="157"/>
      <c r="AT1142" s="152" t="s">
        <v>247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236</v>
      </c>
    </row>
    <row r="1143" spans="2:65" s="12" customFormat="1" ht="11.25">
      <c r="B1143" s="151"/>
      <c r="D1143" s="147" t="s">
        <v>247</v>
      </c>
      <c r="E1143" s="152" t="s">
        <v>1</v>
      </c>
      <c r="F1143" s="153" t="s">
        <v>3663</v>
      </c>
      <c r="H1143" s="154">
        <v>0.17299999999999999</v>
      </c>
      <c r="I1143" s="155"/>
      <c r="L1143" s="151"/>
      <c r="M1143" s="156"/>
      <c r="T1143" s="157"/>
      <c r="AT1143" s="152" t="s">
        <v>247</v>
      </c>
      <c r="AU1143" s="152" t="s">
        <v>83</v>
      </c>
      <c r="AV1143" s="12" t="s">
        <v>83</v>
      </c>
      <c r="AW1143" s="12" t="s">
        <v>30</v>
      </c>
      <c r="AX1143" s="12" t="s">
        <v>73</v>
      </c>
      <c r="AY1143" s="152" t="s">
        <v>236</v>
      </c>
    </row>
    <row r="1144" spans="2:65" s="14" customFormat="1" ht="11.25">
      <c r="B1144" s="167"/>
      <c r="D1144" s="147" t="s">
        <v>247</v>
      </c>
      <c r="E1144" s="168" t="s">
        <v>1</v>
      </c>
      <c r="F1144" s="169" t="s">
        <v>3618</v>
      </c>
      <c r="H1144" s="168" t="s">
        <v>1</v>
      </c>
      <c r="I1144" s="170"/>
      <c r="L1144" s="167"/>
      <c r="M1144" s="171"/>
      <c r="T1144" s="172"/>
      <c r="AT1144" s="168" t="s">
        <v>247</v>
      </c>
      <c r="AU1144" s="168" t="s">
        <v>83</v>
      </c>
      <c r="AV1144" s="14" t="s">
        <v>81</v>
      </c>
      <c r="AW1144" s="14" t="s">
        <v>30</v>
      </c>
      <c r="AX1144" s="14" t="s">
        <v>73</v>
      </c>
      <c r="AY1144" s="168" t="s">
        <v>236</v>
      </c>
    </row>
    <row r="1145" spans="2:65" s="12" customFormat="1" ht="11.25">
      <c r="B1145" s="151"/>
      <c r="D1145" s="147" t="s">
        <v>247</v>
      </c>
      <c r="E1145" s="152" t="s">
        <v>1</v>
      </c>
      <c r="F1145" s="153" t="s">
        <v>3665</v>
      </c>
      <c r="H1145" s="154">
        <v>0.67200000000000004</v>
      </c>
      <c r="I1145" s="155"/>
      <c r="L1145" s="151"/>
      <c r="M1145" s="156"/>
      <c r="T1145" s="157"/>
      <c r="AT1145" s="152" t="s">
        <v>247</v>
      </c>
      <c r="AU1145" s="152" t="s">
        <v>83</v>
      </c>
      <c r="AV1145" s="12" t="s">
        <v>83</v>
      </c>
      <c r="AW1145" s="12" t="s">
        <v>30</v>
      </c>
      <c r="AX1145" s="12" t="s">
        <v>73</v>
      </c>
      <c r="AY1145" s="152" t="s">
        <v>236</v>
      </c>
    </row>
    <row r="1146" spans="2:65" s="12" customFormat="1" ht="11.25">
      <c r="B1146" s="151"/>
      <c r="D1146" s="147" t="s">
        <v>247</v>
      </c>
      <c r="E1146" s="152" t="s">
        <v>1</v>
      </c>
      <c r="F1146" s="153" t="s">
        <v>3663</v>
      </c>
      <c r="H1146" s="154">
        <v>0.17299999999999999</v>
      </c>
      <c r="I1146" s="155"/>
      <c r="L1146" s="151"/>
      <c r="M1146" s="156"/>
      <c r="T1146" s="157"/>
      <c r="AT1146" s="152" t="s">
        <v>247</v>
      </c>
      <c r="AU1146" s="152" t="s">
        <v>83</v>
      </c>
      <c r="AV1146" s="12" t="s">
        <v>83</v>
      </c>
      <c r="AW1146" s="12" t="s">
        <v>30</v>
      </c>
      <c r="AX1146" s="12" t="s">
        <v>73</v>
      </c>
      <c r="AY1146" s="152" t="s">
        <v>236</v>
      </c>
    </row>
    <row r="1147" spans="2:65" s="15" customFormat="1" ht="11.25">
      <c r="B1147" s="173"/>
      <c r="D1147" s="147" t="s">
        <v>247</v>
      </c>
      <c r="E1147" s="174" t="s">
        <v>1</v>
      </c>
      <c r="F1147" s="175" t="s">
        <v>344</v>
      </c>
      <c r="H1147" s="176">
        <v>29.408999999999992</v>
      </c>
      <c r="I1147" s="177"/>
      <c r="L1147" s="173"/>
      <c r="M1147" s="178"/>
      <c r="T1147" s="179"/>
      <c r="AT1147" s="174" t="s">
        <v>247</v>
      </c>
      <c r="AU1147" s="174" t="s">
        <v>83</v>
      </c>
      <c r="AV1147" s="15" t="s">
        <v>258</v>
      </c>
      <c r="AW1147" s="15" t="s">
        <v>30</v>
      </c>
      <c r="AX1147" s="15" t="s">
        <v>81</v>
      </c>
      <c r="AY1147" s="174" t="s">
        <v>236</v>
      </c>
    </row>
    <row r="1148" spans="2:65" s="1" customFormat="1" ht="21.75" customHeight="1">
      <c r="B1148" s="133"/>
      <c r="C1148" s="134" t="s">
        <v>2430</v>
      </c>
      <c r="D1148" s="134" t="s">
        <v>239</v>
      </c>
      <c r="E1148" s="135" t="s">
        <v>3666</v>
      </c>
      <c r="F1148" s="136" t="s">
        <v>3667</v>
      </c>
      <c r="G1148" s="137" t="s">
        <v>528</v>
      </c>
      <c r="H1148" s="138">
        <v>192.4</v>
      </c>
      <c r="I1148" s="139"/>
      <c r="J1148" s="140">
        <f>ROUND(I1148*H1148,2)</f>
        <v>0</v>
      </c>
      <c r="K1148" s="136" t="s">
        <v>2868</v>
      </c>
      <c r="L1148" s="33"/>
      <c r="M1148" s="141" t="s">
        <v>1</v>
      </c>
      <c r="N1148" s="142" t="s">
        <v>38</v>
      </c>
      <c r="P1148" s="143">
        <f>O1148*H1148</f>
        <v>0</v>
      </c>
      <c r="Q1148" s="143">
        <v>0</v>
      </c>
      <c r="R1148" s="143">
        <f>Q1148*H1148</f>
        <v>0</v>
      </c>
      <c r="S1148" s="143">
        <v>0</v>
      </c>
      <c r="T1148" s="144">
        <f>S1148*H1148</f>
        <v>0</v>
      </c>
      <c r="AR1148" s="145" t="s">
        <v>258</v>
      </c>
      <c r="AT1148" s="145" t="s">
        <v>239</v>
      </c>
      <c r="AU1148" s="145" t="s">
        <v>83</v>
      </c>
      <c r="AY1148" s="18" t="s">
        <v>236</v>
      </c>
      <c r="BE1148" s="146">
        <f>IF(N1148="základní",J1148,0)</f>
        <v>0</v>
      </c>
      <c r="BF1148" s="146">
        <f>IF(N1148="snížená",J1148,0)</f>
        <v>0</v>
      </c>
      <c r="BG1148" s="146">
        <f>IF(N1148="zákl. přenesená",J1148,0)</f>
        <v>0</v>
      </c>
      <c r="BH1148" s="146">
        <f>IF(N1148="sníž. přenesená",J1148,0)</f>
        <v>0</v>
      </c>
      <c r="BI1148" s="146">
        <f>IF(N1148="nulová",J1148,0)</f>
        <v>0</v>
      </c>
      <c r="BJ1148" s="18" t="s">
        <v>81</v>
      </c>
      <c r="BK1148" s="146">
        <f>ROUND(I1148*H1148,2)</f>
        <v>0</v>
      </c>
      <c r="BL1148" s="18" t="s">
        <v>258</v>
      </c>
      <c r="BM1148" s="145" t="s">
        <v>3668</v>
      </c>
    </row>
    <row r="1149" spans="2:65" s="1" customFormat="1" ht="11.25">
      <c r="B1149" s="33"/>
      <c r="D1149" s="147" t="s">
        <v>246</v>
      </c>
      <c r="F1149" s="148" t="s">
        <v>3667</v>
      </c>
      <c r="I1149" s="149"/>
      <c r="L1149" s="33"/>
      <c r="M1149" s="150"/>
      <c r="T1149" s="57"/>
      <c r="AT1149" s="18" t="s">
        <v>246</v>
      </c>
      <c r="AU1149" s="18" t="s">
        <v>83</v>
      </c>
    </row>
    <row r="1150" spans="2:65" s="14" customFormat="1" ht="11.25">
      <c r="B1150" s="167"/>
      <c r="D1150" s="147" t="s">
        <v>247</v>
      </c>
      <c r="E1150" s="168" t="s">
        <v>1</v>
      </c>
      <c r="F1150" s="169" t="s">
        <v>3669</v>
      </c>
      <c r="H1150" s="168" t="s">
        <v>1</v>
      </c>
      <c r="I1150" s="170"/>
      <c r="L1150" s="167"/>
      <c r="M1150" s="171"/>
      <c r="T1150" s="172"/>
      <c r="AT1150" s="168" t="s">
        <v>247</v>
      </c>
      <c r="AU1150" s="168" t="s">
        <v>83</v>
      </c>
      <c r="AV1150" s="14" t="s">
        <v>81</v>
      </c>
      <c r="AW1150" s="14" t="s">
        <v>30</v>
      </c>
      <c r="AX1150" s="14" t="s">
        <v>73</v>
      </c>
      <c r="AY1150" s="168" t="s">
        <v>236</v>
      </c>
    </row>
    <row r="1151" spans="2:65" s="12" customFormat="1" ht="11.25">
      <c r="B1151" s="151"/>
      <c r="D1151" s="147" t="s">
        <v>247</v>
      </c>
      <c r="E1151" s="152" t="s">
        <v>1</v>
      </c>
      <c r="F1151" s="153" t="s">
        <v>3670</v>
      </c>
      <c r="H1151" s="154">
        <v>18.100000000000001</v>
      </c>
      <c r="I1151" s="155"/>
      <c r="L1151" s="151"/>
      <c r="M1151" s="156"/>
      <c r="T1151" s="157"/>
      <c r="AT1151" s="152" t="s">
        <v>247</v>
      </c>
      <c r="AU1151" s="152" t="s">
        <v>83</v>
      </c>
      <c r="AV1151" s="12" t="s">
        <v>83</v>
      </c>
      <c r="AW1151" s="12" t="s">
        <v>30</v>
      </c>
      <c r="AX1151" s="12" t="s">
        <v>73</v>
      </c>
      <c r="AY1151" s="152" t="s">
        <v>236</v>
      </c>
    </row>
    <row r="1152" spans="2:65" s="12" customFormat="1" ht="11.25">
      <c r="B1152" s="151"/>
      <c r="D1152" s="147" t="s">
        <v>247</v>
      </c>
      <c r="E1152" s="152" t="s">
        <v>1</v>
      </c>
      <c r="F1152" s="153" t="s">
        <v>3671</v>
      </c>
      <c r="H1152" s="154">
        <v>27.6</v>
      </c>
      <c r="I1152" s="155"/>
      <c r="L1152" s="151"/>
      <c r="M1152" s="156"/>
      <c r="T1152" s="157"/>
      <c r="AT1152" s="152" t="s">
        <v>247</v>
      </c>
      <c r="AU1152" s="152" t="s">
        <v>83</v>
      </c>
      <c r="AV1152" s="12" t="s">
        <v>83</v>
      </c>
      <c r="AW1152" s="12" t="s">
        <v>30</v>
      </c>
      <c r="AX1152" s="12" t="s">
        <v>73</v>
      </c>
      <c r="AY1152" s="152" t="s">
        <v>236</v>
      </c>
    </row>
    <row r="1153" spans="2:65" s="12" customFormat="1" ht="11.25">
      <c r="B1153" s="151"/>
      <c r="D1153" s="147" t="s">
        <v>247</v>
      </c>
      <c r="E1153" s="152" t="s">
        <v>1</v>
      </c>
      <c r="F1153" s="153" t="s">
        <v>3672</v>
      </c>
      <c r="H1153" s="154">
        <v>8.3000000000000007</v>
      </c>
      <c r="I1153" s="155"/>
      <c r="L1153" s="151"/>
      <c r="M1153" s="156"/>
      <c r="T1153" s="157"/>
      <c r="AT1153" s="152" t="s">
        <v>247</v>
      </c>
      <c r="AU1153" s="152" t="s">
        <v>83</v>
      </c>
      <c r="AV1153" s="12" t="s">
        <v>83</v>
      </c>
      <c r="AW1153" s="12" t="s">
        <v>30</v>
      </c>
      <c r="AX1153" s="12" t="s">
        <v>73</v>
      </c>
      <c r="AY1153" s="152" t="s">
        <v>236</v>
      </c>
    </row>
    <row r="1154" spans="2:65" s="12" customFormat="1" ht="11.25">
      <c r="B1154" s="151"/>
      <c r="D1154" s="147" t="s">
        <v>247</v>
      </c>
      <c r="E1154" s="152" t="s">
        <v>1</v>
      </c>
      <c r="F1154" s="153" t="s">
        <v>3673</v>
      </c>
      <c r="H1154" s="154">
        <v>52</v>
      </c>
      <c r="I1154" s="155"/>
      <c r="L1154" s="151"/>
      <c r="M1154" s="156"/>
      <c r="T1154" s="157"/>
      <c r="AT1154" s="152" t="s">
        <v>247</v>
      </c>
      <c r="AU1154" s="152" t="s">
        <v>83</v>
      </c>
      <c r="AV1154" s="12" t="s">
        <v>83</v>
      </c>
      <c r="AW1154" s="12" t="s">
        <v>30</v>
      </c>
      <c r="AX1154" s="12" t="s">
        <v>73</v>
      </c>
      <c r="AY1154" s="152" t="s">
        <v>236</v>
      </c>
    </row>
    <row r="1155" spans="2:65" s="12" customFormat="1" ht="11.25">
      <c r="B1155" s="151"/>
      <c r="D1155" s="147" t="s">
        <v>247</v>
      </c>
      <c r="E1155" s="152" t="s">
        <v>1</v>
      </c>
      <c r="F1155" s="153" t="s">
        <v>3674</v>
      </c>
      <c r="H1155" s="154">
        <v>7.5</v>
      </c>
      <c r="I1155" s="155"/>
      <c r="L1155" s="151"/>
      <c r="M1155" s="156"/>
      <c r="T1155" s="157"/>
      <c r="AT1155" s="152" t="s">
        <v>247</v>
      </c>
      <c r="AU1155" s="152" t="s">
        <v>83</v>
      </c>
      <c r="AV1155" s="12" t="s">
        <v>83</v>
      </c>
      <c r="AW1155" s="12" t="s">
        <v>30</v>
      </c>
      <c r="AX1155" s="12" t="s">
        <v>73</v>
      </c>
      <c r="AY1155" s="152" t="s">
        <v>236</v>
      </c>
    </row>
    <row r="1156" spans="2:65" s="12" customFormat="1" ht="11.25">
      <c r="B1156" s="151"/>
      <c r="D1156" s="147" t="s">
        <v>247</v>
      </c>
      <c r="E1156" s="152" t="s">
        <v>1</v>
      </c>
      <c r="F1156" s="153" t="s">
        <v>3675</v>
      </c>
      <c r="H1156" s="154">
        <v>12.9</v>
      </c>
      <c r="I1156" s="155"/>
      <c r="L1156" s="151"/>
      <c r="M1156" s="156"/>
      <c r="T1156" s="157"/>
      <c r="AT1156" s="152" t="s">
        <v>247</v>
      </c>
      <c r="AU1156" s="152" t="s">
        <v>83</v>
      </c>
      <c r="AV1156" s="12" t="s">
        <v>83</v>
      </c>
      <c r="AW1156" s="12" t="s">
        <v>30</v>
      </c>
      <c r="AX1156" s="12" t="s">
        <v>73</v>
      </c>
      <c r="AY1156" s="152" t="s">
        <v>236</v>
      </c>
    </row>
    <row r="1157" spans="2:65" s="12" customFormat="1" ht="11.25">
      <c r="B1157" s="151"/>
      <c r="D1157" s="147" t="s">
        <v>247</v>
      </c>
      <c r="E1157" s="152" t="s">
        <v>1</v>
      </c>
      <c r="F1157" s="153" t="s">
        <v>3676</v>
      </c>
      <c r="H1157" s="154">
        <v>7.9</v>
      </c>
      <c r="I1157" s="155"/>
      <c r="L1157" s="151"/>
      <c r="M1157" s="156"/>
      <c r="T1157" s="157"/>
      <c r="AT1157" s="152" t="s">
        <v>247</v>
      </c>
      <c r="AU1157" s="152" t="s">
        <v>83</v>
      </c>
      <c r="AV1157" s="12" t="s">
        <v>83</v>
      </c>
      <c r="AW1157" s="12" t="s">
        <v>30</v>
      </c>
      <c r="AX1157" s="12" t="s">
        <v>73</v>
      </c>
      <c r="AY1157" s="152" t="s">
        <v>236</v>
      </c>
    </row>
    <row r="1158" spans="2:65" s="12" customFormat="1" ht="11.25">
      <c r="B1158" s="151"/>
      <c r="D1158" s="147" t="s">
        <v>247</v>
      </c>
      <c r="E1158" s="152" t="s">
        <v>1</v>
      </c>
      <c r="F1158" s="153" t="s">
        <v>3677</v>
      </c>
      <c r="H1158" s="154">
        <v>6.7</v>
      </c>
      <c r="I1158" s="155"/>
      <c r="L1158" s="151"/>
      <c r="M1158" s="156"/>
      <c r="T1158" s="157"/>
      <c r="AT1158" s="152" t="s">
        <v>247</v>
      </c>
      <c r="AU1158" s="152" t="s">
        <v>83</v>
      </c>
      <c r="AV1158" s="12" t="s">
        <v>83</v>
      </c>
      <c r="AW1158" s="12" t="s">
        <v>30</v>
      </c>
      <c r="AX1158" s="12" t="s">
        <v>73</v>
      </c>
      <c r="AY1158" s="152" t="s">
        <v>236</v>
      </c>
    </row>
    <row r="1159" spans="2:65" s="12" customFormat="1" ht="11.25">
      <c r="B1159" s="151"/>
      <c r="D1159" s="147" t="s">
        <v>247</v>
      </c>
      <c r="E1159" s="152" t="s">
        <v>1</v>
      </c>
      <c r="F1159" s="153" t="s">
        <v>3678</v>
      </c>
      <c r="H1159" s="154">
        <v>18.899999999999999</v>
      </c>
      <c r="I1159" s="155"/>
      <c r="L1159" s="151"/>
      <c r="M1159" s="156"/>
      <c r="T1159" s="157"/>
      <c r="AT1159" s="152" t="s">
        <v>247</v>
      </c>
      <c r="AU1159" s="152" t="s">
        <v>83</v>
      </c>
      <c r="AV1159" s="12" t="s">
        <v>83</v>
      </c>
      <c r="AW1159" s="12" t="s">
        <v>30</v>
      </c>
      <c r="AX1159" s="12" t="s">
        <v>73</v>
      </c>
      <c r="AY1159" s="152" t="s">
        <v>236</v>
      </c>
    </row>
    <row r="1160" spans="2:65" s="12" customFormat="1" ht="11.25">
      <c r="B1160" s="151"/>
      <c r="D1160" s="147" t="s">
        <v>247</v>
      </c>
      <c r="E1160" s="152" t="s">
        <v>1</v>
      </c>
      <c r="F1160" s="153" t="s">
        <v>3679</v>
      </c>
      <c r="H1160" s="154">
        <v>8.9</v>
      </c>
      <c r="I1160" s="155"/>
      <c r="L1160" s="151"/>
      <c r="M1160" s="156"/>
      <c r="T1160" s="157"/>
      <c r="AT1160" s="152" t="s">
        <v>247</v>
      </c>
      <c r="AU1160" s="152" t="s">
        <v>83</v>
      </c>
      <c r="AV1160" s="12" t="s">
        <v>83</v>
      </c>
      <c r="AW1160" s="12" t="s">
        <v>30</v>
      </c>
      <c r="AX1160" s="12" t="s">
        <v>73</v>
      </c>
      <c r="AY1160" s="152" t="s">
        <v>236</v>
      </c>
    </row>
    <row r="1161" spans="2:65" s="12" customFormat="1" ht="11.25">
      <c r="B1161" s="151"/>
      <c r="D1161" s="147" t="s">
        <v>247</v>
      </c>
      <c r="E1161" s="152" t="s">
        <v>1</v>
      </c>
      <c r="F1161" s="153" t="s">
        <v>3680</v>
      </c>
      <c r="H1161" s="154">
        <v>5.9</v>
      </c>
      <c r="I1161" s="155"/>
      <c r="L1161" s="151"/>
      <c r="M1161" s="156"/>
      <c r="T1161" s="157"/>
      <c r="AT1161" s="152" t="s">
        <v>247</v>
      </c>
      <c r="AU1161" s="152" t="s">
        <v>83</v>
      </c>
      <c r="AV1161" s="12" t="s">
        <v>83</v>
      </c>
      <c r="AW1161" s="12" t="s">
        <v>30</v>
      </c>
      <c r="AX1161" s="12" t="s">
        <v>73</v>
      </c>
      <c r="AY1161" s="152" t="s">
        <v>236</v>
      </c>
    </row>
    <row r="1162" spans="2:65" s="12" customFormat="1" ht="11.25">
      <c r="B1162" s="151"/>
      <c r="D1162" s="147" t="s">
        <v>247</v>
      </c>
      <c r="E1162" s="152" t="s">
        <v>1</v>
      </c>
      <c r="F1162" s="153" t="s">
        <v>3681</v>
      </c>
      <c r="H1162" s="154">
        <v>5.9</v>
      </c>
      <c r="I1162" s="155"/>
      <c r="L1162" s="151"/>
      <c r="M1162" s="156"/>
      <c r="T1162" s="157"/>
      <c r="AT1162" s="152" t="s">
        <v>247</v>
      </c>
      <c r="AU1162" s="152" t="s">
        <v>83</v>
      </c>
      <c r="AV1162" s="12" t="s">
        <v>83</v>
      </c>
      <c r="AW1162" s="12" t="s">
        <v>30</v>
      </c>
      <c r="AX1162" s="12" t="s">
        <v>73</v>
      </c>
      <c r="AY1162" s="152" t="s">
        <v>236</v>
      </c>
    </row>
    <row r="1163" spans="2:65" s="12" customFormat="1" ht="11.25">
      <c r="B1163" s="151"/>
      <c r="D1163" s="147" t="s">
        <v>247</v>
      </c>
      <c r="E1163" s="152" t="s">
        <v>1</v>
      </c>
      <c r="F1163" s="153" t="s">
        <v>3682</v>
      </c>
      <c r="H1163" s="154">
        <v>5.9</v>
      </c>
      <c r="I1163" s="155"/>
      <c r="L1163" s="151"/>
      <c r="M1163" s="156"/>
      <c r="T1163" s="157"/>
      <c r="AT1163" s="152" t="s">
        <v>247</v>
      </c>
      <c r="AU1163" s="152" t="s">
        <v>83</v>
      </c>
      <c r="AV1163" s="12" t="s">
        <v>83</v>
      </c>
      <c r="AW1163" s="12" t="s">
        <v>30</v>
      </c>
      <c r="AX1163" s="12" t="s">
        <v>73</v>
      </c>
      <c r="AY1163" s="152" t="s">
        <v>236</v>
      </c>
    </row>
    <row r="1164" spans="2:65" s="12" customFormat="1" ht="11.25">
      <c r="B1164" s="151"/>
      <c r="D1164" s="147" t="s">
        <v>247</v>
      </c>
      <c r="E1164" s="152" t="s">
        <v>1</v>
      </c>
      <c r="F1164" s="153" t="s">
        <v>3683</v>
      </c>
      <c r="H1164" s="154">
        <v>5.9</v>
      </c>
      <c r="I1164" s="155"/>
      <c r="L1164" s="151"/>
      <c r="M1164" s="156"/>
      <c r="T1164" s="157"/>
      <c r="AT1164" s="152" t="s">
        <v>247</v>
      </c>
      <c r="AU1164" s="152" t="s">
        <v>83</v>
      </c>
      <c r="AV1164" s="12" t="s">
        <v>83</v>
      </c>
      <c r="AW1164" s="12" t="s">
        <v>30</v>
      </c>
      <c r="AX1164" s="12" t="s">
        <v>73</v>
      </c>
      <c r="AY1164" s="152" t="s">
        <v>236</v>
      </c>
    </row>
    <row r="1165" spans="2:65" s="15" customFormat="1" ht="11.25">
      <c r="B1165" s="173"/>
      <c r="D1165" s="147" t="s">
        <v>247</v>
      </c>
      <c r="E1165" s="174" t="s">
        <v>1</v>
      </c>
      <c r="F1165" s="175" t="s">
        <v>344</v>
      </c>
      <c r="H1165" s="176">
        <v>192.40000000000003</v>
      </c>
      <c r="I1165" s="177"/>
      <c r="L1165" s="173"/>
      <c r="M1165" s="178"/>
      <c r="T1165" s="179"/>
      <c r="AT1165" s="174" t="s">
        <v>247</v>
      </c>
      <c r="AU1165" s="174" t="s">
        <v>83</v>
      </c>
      <c r="AV1165" s="15" t="s">
        <v>258</v>
      </c>
      <c r="AW1165" s="15" t="s">
        <v>30</v>
      </c>
      <c r="AX1165" s="15" t="s">
        <v>81</v>
      </c>
      <c r="AY1165" s="174" t="s">
        <v>236</v>
      </c>
    </row>
    <row r="1166" spans="2:65" s="1" customFormat="1" ht="24.2" customHeight="1">
      <c r="B1166" s="133"/>
      <c r="C1166" s="134" t="s">
        <v>3684</v>
      </c>
      <c r="D1166" s="134" t="s">
        <v>239</v>
      </c>
      <c r="E1166" s="135" t="s">
        <v>3685</v>
      </c>
      <c r="F1166" s="136" t="s">
        <v>3686</v>
      </c>
      <c r="G1166" s="137" t="s">
        <v>528</v>
      </c>
      <c r="H1166" s="138">
        <v>308</v>
      </c>
      <c r="I1166" s="139"/>
      <c r="J1166" s="140">
        <f>ROUND(I1166*H1166,2)</f>
        <v>0</v>
      </c>
      <c r="K1166" s="136" t="s">
        <v>2868</v>
      </c>
      <c r="L1166" s="33"/>
      <c r="M1166" s="141" t="s">
        <v>1</v>
      </c>
      <c r="N1166" s="142" t="s">
        <v>38</v>
      </c>
      <c r="P1166" s="143">
        <f>O1166*H1166</f>
        <v>0</v>
      </c>
      <c r="Q1166" s="143">
        <v>0</v>
      </c>
      <c r="R1166" s="143">
        <f>Q1166*H1166</f>
        <v>0</v>
      </c>
      <c r="S1166" s="143">
        <v>0</v>
      </c>
      <c r="T1166" s="144">
        <f>S1166*H1166</f>
        <v>0</v>
      </c>
      <c r="AR1166" s="145" t="s">
        <v>258</v>
      </c>
      <c r="AT1166" s="145" t="s">
        <v>239</v>
      </c>
      <c r="AU1166" s="145" t="s">
        <v>83</v>
      </c>
      <c r="AY1166" s="18" t="s">
        <v>236</v>
      </c>
      <c r="BE1166" s="146">
        <f>IF(N1166="základní",J1166,0)</f>
        <v>0</v>
      </c>
      <c r="BF1166" s="146">
        <f>IF(N1166="snížená",J1166,0)</f>
        <v>0</v>
      </c>
      <c r="BG1166" s="146">
        <f>IF(N1166="zákl. přenesená",J1166,0)</f>
        <v>0</v>
      </c>
      <c r="BH1166" s="146">
        <f>IF(N1166="sníž. přenesená",J1166,0)</f>
        <v>0</v>
      </c>
      <c r="BI1166" s="146">
        <f>IF(N1166="nulová",J1166,0)</f>
        <v>0</v>
      </c>
      <c r="BJ1166" s="18" t="s">
        <v>81</v>
      </c>
      <c r="BK1166" s="146">
        <f>ROUND(I1166*H1166,2)</f>
        <v>0</v>
      </c>
      <c r="BL1166" s="18" t="s">
        <v>258</v>
      </c>
      <c r="BM1166" s="145" t="s">
        <v>3687</v>
      </c>
    </row>
    <row r="1167" spans="2:65" s="1" customFormat="1" ht="11.25">
      <c r="B1167" s="33"/>
      <c r="D1167" s="147" t="s">
        <v>246</v>
      </c>
      <c r="F1167" s="148" t="s">
        <v>3686</v>
      </c>
      <c r="I1167" s="149"/>
      <c r="L1167" s="33"/>
      <c r="M1167" s="150"/>
      <c r="T1167" s="57"/>
      <c r="AT1167" s="18" t="s">
        <v>246</v>
      </c>
      <c r="AU1167" s="18" t="s">
        <v>83</v>
      </c>
    </row>
    <row r="1168" spans="2:65" s="14" customFormat="1" ht="11.25">
      <c r="B1168" s="167"/>
      <c r="D1168" s="147" t="s">
        <v>247</v>
      </c>
      <c r="E1168" s="168" t="s">
        <v>1</v>
      </c>
      <c r="F1168" s="169" t="s">
        <v>3688</v>
      </c>
      <c r="H1168" s="168" t="s">
        <v>1</v>
      </c>
      <c r="I1168" s="170"/>
      <c r="L1168" s="167"/>
      <c r="M1168" s="171"/>
      <c r="T1168" s="172"/>
      <c r="AT1168" s="168" t="s">
        <v>247</v>
      </c>
      <c r="AU1168" s="168" t="s">
        <v>83</v>
      </c>
      <c r="AV1168" s="14" t="s">
        <v>81</v>
      </c>
      <c r="AW1168" s="14" t="s">
        <v>30</v>
      </c>
      <c r="AX1168" s="14" t="s">
        <v>73</v>
      </c>
      <c r="AY1168" s="168" t="s">
        <v>236</v>
      </c>
    </row>
    <row r="1169" spans="2:51" s="12" customFormat="1" ht="11.25">
      <c r="B1169" s="151"/>
      <c r="D1169" s="147" t="s">
        <v>247</v>
      </c>
      <c r="E1169" s="152" t="s">
        <v>1</v>
      </c>
      <c r="F1169" s="153" t="s">
        <v>3689</v>
      </c>
      <c r="H1169" s="154">
        <v>4.0999999999999996</v>
      </c>
      <c r="I1169" s="155"/>
      <c r="L1169" s="151"/>
      <c r="M1169" s="156"/>
      <c r="T1169" s="157"/>
      <c r="AT1169" s="152" t="s">
        <v>247</v>
      </c>
      <c r="AU1169" s="152" t="s">
        <v>83</v>
      </c>
      <c r="AV1169" s="12" t="s">
        <v>83</v>
      </c>
      <c r="AW1169" s="12" t="s">
        <v>30</v>
      </c>
      <c r="AX1169" s="12" t="s">
        <v>73</v>
      </c>
      <c r="AY1169" s="152" t="s">
        <v>236</v>
      </c>
    </row>
    <row r="1170" spans="2:51" s="14" customFormat="1" ht="11.25">
      <c r="B1170" s="167"/>
      <c r="D1170" s="147" t="s">
        <v>247</v>
      </c>
      <c r="E1170" s="168" t="s">
        <v>1</v>
      </c>
      <c r="F1170" s="169" t="s">
        <v>3690</v>
      </c>
      <c r="H1170" s="168" t="s">
        <v>1</v>
      </c>
      <c r="I1170" s="170"/>
      <c r="L1170" s="167"/>
      <c r="M1170" s="171"/>
      <c r="T1170" s="172"/>
      <c r="AT1170" s="168" t="s">
        <v>247</v>
      </c>
      <c r="AU1170" s="168" t="s">
        <v>83</v>
      </c>
      <c r="AV1170" s="14" t="s">
        <v>81</v>
      </c>
      <c r="AW1170" s="14" t="s">
        <v>30</v>
      </c>
      <c r="AX1170" s="14" t="s">
        <v>73</v>
      </c>
      <c r="AY1170" s="168" t="s">
        <v>236</v>
      </c>
    </row>
    <row r="1171" spans="2:51" s="12" customFormat="1" ht="11.25">
      <c r="B1171" s="151"/>
      <c r="D1171" s="147" t="s">
        <v>247</v>
      </c>
      <c r="E1171" s="152" t="s">
        <v>1</v>
      </c>
      <c r="F1171" s="153" t="s">
        <v>3691</v>
      </c>
      <c r="H1171" s="154">
        <v>13.6</v>
      </c>
      <c r="I1171" s="155"/>
      <c r="L1171" s="151"/>
      <c r="M1171" s="156"/>
      <c r="T1171" s="157"/>
      <c r="AT1171" s="152" t="s">
        <v>247</v>
      </c>
      <c r="AU1171" s="152" t="s">
        <v>83</v>
      </c>
      <c r="AV1171" s="12" t="s">
        <v>83</v>
      </c>
      <c r="AW1171" s="12" t="s">
        <v>30</v>
      </c>
      <c r="AX1171" s="12" t="s">
        <v>73</v>
      </c>
      <c r="AY1171" s="152" t="s">
        <v>236</v>
      </c>
    </row>
    <row r="1172" spans="2:51" s="12" customFormat="1" ht="11.25">
      <c r="B1172" s="151"/>
      <c r="D1172" s="147" t="s">
        <v>247</v>
      </c>
      <c r="E1172" s="152" t="s">
        <v>1</v>
      </c>
      <c r="F1172" s="153" t="s">
        <v>3692</v>
      </c>
      <c r="H1172" s="154">
        <v>54.4</v>
      </c>
      <c r="I1172" s="155"/>
      <c r="L1172" s="151"/>
      <c r="M1172" s="156"/>
      <c r="T1172" s="157"/>
      <c r="AT1172" s="152" t="s">
        <v>247</v>
      </c>
      <c r="AU1172" s="152" t="s">
        <v>83</v>
      </c>
      <c r="AV1172" s="12" t="s">
        <v>83</v>
      </c>
      <c r="AW1172" s="12" t="s">
        <v>30</v>
      </c>
      <c r="AX1172" s="12" t="s">
        <v>73</v>
      </c>
      <c r="AY1172" s="152" t="s">
        <v>236</v>
      </c>
    </row>
    <row r="1173" spans="2:51" s="12" customFormat="1" ht="11.25">
      <c r="B1173" s="151"/>
      <c r="D1173" s="147" t="s">
        <v>247</v>
      </c>
      <c r="E1173" s="152" t="s">
        <v>1</v>
      </c>
      <c r="F1173" s="153" t="s">
        <v>3693</v>
      </c>
      <c r="H1173" s="154">
        <v>6.8</v>
      </c>
      <c r="I1173" s="155"/>
      <c r="L1173" s="151"/>
      <c r="M1173" s="156"/>
      <c r="T1173" s="157"/>
      <c r="AT1173" s="152" t="s">
        <v>247</v>
      </c>
      <c r="AU1173" s="152" t="s">
        <v>83</v>
      </c>
      <c r="AV1173" s="12" t="s">
        <v>83</v>
      </c>
      <c r="AW1173" s="12" t="s">
        <v>30</v>
      </c>
      <c r="AX1173" s="12" t="s">
        <v>73</v>
      </c>
      <c r="AY1173" s="152" t="s">
        <v>236</v>
      </c>
    </row>
    <row r="1174" spans="2:51" s="14" customFormat="1" ht="11.25">
      <c r="B1174" s="167"/>
      <c r="D1174" s="147" t="s">
        <v>247</v>
      </c>
      <c r="E1174" s="168" t="s">
        <v>1</v>
      </c>
      <c r="F1174" s="169" t="s">
        <v>3694</v>
      </c>
      <c r="H1174" s="168" t="s">
        <v>1</v>
      </c>
      <c r="I1174" s="170"/>
      <c r="L1174" s="167"/>
      <c r="M1174" s="171"/>
      <c r="T1174" s="172"/>
      <c r="AT1174" s="168" t="s">
        <v>247</v>
      </c>
      <c r="AU1174" s="168" t="s">
        <v>83</v>
      </c>
      <c r="AV1174" s="14" t="s">
        <v>81</v>
      </c>
      <c r="AW1174" s="14" t="s">
        <v>30</v>
      </c>
      <c r="AX1174" s="14" t="s">
        <v>73</v>
      </c>
      <c r="AY1174" s="168" t="s">
        <v>236</v>
      </c>
    </row>
    <row r="1175" spans="2:51" s="12" customFormat="1" ht="11.25">
      <c r="B1175" s="151"/>
      <c r="D1175" s="147" t="s">
        <v>247</v>
      </c>
      <c r="E1175" s="152" t="s">
        <v>1</v>
      </c>
      <c r="F1175" s="153" t="s">
        <v>3695</v>
      </c>
      <c r="H1175" s="154">
        <v>5.7</v>
      </c>
      <c r="I1175" s="155"/>
      <c r="L1175" s="151"/>
      <c r="M1175" s="156"/>
      <c r="T1175" s="157"/>
      <c r="AT1175" s="152" t="s">
        <v>247</v>
      </c>
      <c r="AU1175" s="152" t="s">
        <v>83</v>
      </c>
      <c r="AV1175" s="12" t="s">
        <v>83</v>
      </c>
      <c r="AW1175" s="12" t="s">
        <v>30</v>
      </c>
      <c r="AX1175" s="12" t="s">
        <v>73</v>
      </c>
      <c r="AY1175" s="152" t="s">
        <v>236</v>
      </c>
    </row>
    <row r="1176" spans="2:51" s="12" customFormat="1" ht="11.25">
      <c r="B1176" s="151"/>
      <c r="D1176" s="147" t="s">
        <v>247</v>
      </c>
      <c r="E1176" s="152" t="s">
        <v>1</v>
      </c>
      <c r="F1176" s="153" t="s">
        <v>3696</v>
      </c>
      <c r="H1176" s="154">
        <v>91.2</v>
      </c>
      <c r="I1176" s="155"/>
      <c r="L1176" s="151"/>
      <c r="M1176" s="156"/>
      <c r="T1176" s="157"/>
      <c r="AT1176" s="152" t="s">
        <v>247</v>
      </c>
      <c r="AU1176" s="152" t="s">
        <v>83</v>
      </c>
      <c r="AV1176" s="12" t="s">
        <v>83</v>
      </c>
      <c r="AW1176" s="12" t="s">
        <v>30</v>
      </c>
      <c r="AX1176" s="12" t="s">
        <v>73</v>
      </c>
      <c r="AY1176" s="152" t="s">
        <v>236</v>
      </c>
    </row>
    <row r="1177" spans="2:51" s="12" customFormat="1" ht="11.25">
      <c r="B1177" s="151"/>
      <c r="D1177" s="147" t="s">
        <v>247</v>
      </c>
      <c r="E1177" s="152" t="s">
        <v>1</v>
      </c>
      <c r="F1177" s="153" t="s">
        <v>3697</v>
      </c>
      <c r="H1177" s="154">
        <v>11.4</v>
      </c>
      <c r="I1177" s="155"/>
      <c r="L1177" s="151"/>
      <c r="M1177" s="156"/>
      <c r="T1177" s="157"/>
      <c r="AT1177" s="152" t="s">
        <v>247</v>
      </c>
      <c r="AU1177" s="152" t="s">
        <v>83</v>
      </c>
      <c r="AV1177" s="12" t="s">
        <v>83</v>
      </c>
      <c r="AW1177" s="12" t="s">
        <v>30</v>
      </c>
      <c r="AX1177" s="12" t="s">
        <v>73</v>
      </c>
      <c r="AY1177" s="152" t="s">
        <v>236</v>
      </c>
    </row>
    <row r="1178" spans="2:51" s="12" customFormat="1" ht="11.25">
      <c r="B1178" s="151"/>
      <c r="D1178" s="147" t="s">
        <v>247</v>
      </c>
      <c r="E1178" s="152" t="s">
        <v>1</v>
      </c>
      <c r="F1178" s="153" t="s">
        <v>3698</v>
      </c>
      <c r="H1178" s="154">
        <v>5.7</v>
      </c>
      <c r="I1178" s="155"/>
      <c r="L1178" s="151"/>
      <c r="M1178" s="156"/>
      <c r="T1178" s="157"/>
      <c r="AT1178" s="152" t="s">
        <v>247</v>
      </c>
      <c r="AU1178" s="152" t="s">
        <v>83</v>
      </c>
      <c r="AV1178" s="12" t="s">
        <v>83</v>
      </c>
      <c r="AW1178" s="12" t="s">
        <v>30</v>
      </c>
      <c r="AX1178" s="12" t="s">
        <v>73</v>
      </c>
      <c r="AY1178" s="152" t="s">
        <v>236</v>
      </c>
    </row>
    <row r="1179" spans="2:51" s="14" customFormat="1" ht="11.25">
      <c r="B1179" s="167"/>
      <c r="D1179" s="147" t="s">
        <v>247</v>
      </c>
      <c r="E1179" s="168" t="s">
        <v>1</v>
      </c>
      <c r="F1179" s="169" t="s">
        <v>3699</v>
      </c>
      <c r="H1179" s="168" t="s">
        <v>1</v>
      </c>
      <c r="I1179" s="170"/>
      <c r="L1179" s="167"/>
      <c r="M1179" s="171"/>
      <c r="T1179" s="172"/>
      <c r="AT1179" s="168" t="s">
        <v>247</v>
      </c>
      <c r="AU1179" s="168" t="s">
        <v>83</v>
      </c>
      <c r="AV1179" s="14" t="s">
        <v>81</v>
      </c>
      <c r="AW1179" s="14" t="s">
        <v>30</v>
      </c>
      <c r="AX1179" s="14" t="s">
        <v>73</v>
      </c>
      <c r="AY1179" s="168" t="s">
        <v>236</v>
      </c>
    </row>
    <row r="1180" spans="2:51" s="12" customFormat="1" ht="11.25">
      <c r="B1180" s="151"/>
      <c r="D1180" s="147" t="s">
        <v>247</v>
      </c>
      <c r="E1180" s="152" t="s">
        <v>1</v>
      </c>
      <c r="F1180" s="153" t="s">
        <v>3700</v>
      </c>
      <c r="H1180" s="154">
        <v>5.0999999999999996</v>
      </c>
      <c r="I1180" s="155"/>
      <c r="L1180" s="151"/>
      <c r="M1180" s="156"/>
      <c r="T1180" s="157"/>
      <c r="AT1180" s="152" t="s">
        <v>247</v>
      </c>
      <c r="AU1180" s="152" t="s">
        <v>83</v>
      </c>
      <c r="AV1180" s="12" t="s">
        <v>83</v>
      </c>
      <c r="AW1180" s="12" t="s">
        <v>30</v>
      </c>
      <c r="AX1180" s="12" t="s">
        <v>73</v>
      </c>
      <c r="AY1180" s="152" t="s">
        <v>236</v>
      </c>
    </row>
    <row r="1181" spans="2:51" s="12" customFormat="1" ht="11.25">
      <c r="B1181" s="151"/>
      <c r="D1181" s="147" t="s">
        <v>247</v>
      </c>
      <c r="E1181" s="152" t="s">
        <v>1</v>
      </c>
      <c r="F1181" s="153" t="s">
        <v>3701</v>
      </c>
      <c r="H1181" s="154">
        <v>10.199999999999999</v>
      </c>
      <c r="I1181" s="155"/>
      <c r="L1181" s="151"/>
      <c r="M1181" s="156"/>
      <c r="T1181" s="157"/>
      <c r="AT1181" s="152" t="s">
        <v>247</v>
      </c>
      <c r="AU1181" s="152" t="s">
        <v>83</v>
      </c>
      <c r="AV1181" s="12" t="s">
        <v>83</v>
      </c>
      <c r="AW1181" s="12" t="s">
        <v>30</v>
      </c>
      <c r="AX1181" s="12" t="s">
        <v>73</v>
      </c>
      <c r="AY1181" s="152" t="s">
        <v>236</v>
      </c>
    </row>
    <row r="1182" spans="2:51" s="12" customFormat="1" ht="11.25">
      <c r="B1182" s="151"/>
      <c r="D1182" s="147" t="s">
        <v>247</v>
      </c>
      <c r="E1182" s="152" t="s">
        <v>1</v>
      </c>
      <c r="F1182" s="153" t="s">
        <v>3702</v>
      </c>
      <c r="H1182" s="154">
        <v>10.199999999999999</v>
      </c>
      <c r="I1182" s="155"/>
      <c r="L1182" s="151"/>
      <c r="M1182" s="156"/>
      <c r="T1182" s="157"/>
      <c r="AT1182" s="152" t="s">
        <v>247</v>
      </c>
      <c r="AU1182" s="152" t="s">
        <v>83</v>
      </c>
      <c r="AV1182" s="12" t="s">
        <v>83</v>
      </c>
      <c r="AW1182" s="12" t="s">
        <v>30</v>
      </c>
      <c r="AX1182" s="12" t="s">
        <v>73</v>
      </c>
      <c r="AY1182" s="152" t="s">
        <v>236</v>
      </c>
    </row>
    <row r="1183" spans="2:51" s="12" customFormat="1" ht="11.25">
      <c r="B1183" s="151"/>
      <c r="D1183" s="147" t="s">
        <v>247</v>
      </c>
      <c r="E1183" s="152" t="s">
        <v>1</v>
      </c>
      <c r="F1183" s="153" t="s">
        <v>3703</v>
      </c>
      <c r="H1183" s="154">
        <v>30.6</v>
      </c>
      <c r="I1183" s="155"/>
      <c r="L1183" s="151"/>
      <c r="M1183" s="156"/>
      <c r="T1183" s="157"/>
      <c r="AT1183" s="152" t="s">
        <v>247</v>
      </c>
      <c r="AU1183" s="152" t="s">
        <v>83</v>
      </c>
      <c r="AV1183" s="12" t="s">
        <v>83</v>
      </c>
      <c r="AW1183" s="12" t="s">
        <v>30</v>
      </c>
      <c r="AX1183" s="12" t="s">
        <v>73</v>
      </c>
      <c r="AY1183" s="152" t="s">
        <v>236</v>
      </c>
    </row>
    <row r="1184" spans="2:51" s="12" customFormat="1" ht="11.25">
      <c r="B1184" s="151"/>
      <c r="D1184" s="147" t="s">
        <v>247</v>
      </c>
      <c r="E1184" s="152" t="s">
        <v>1</v>
      </c>
      <c r="F1184" s="153" t="s">
        <v>3704</v>
      </c>
      <c r="H1184" s="154">
        <v>10.199999999999999</v>
      </c>
      <c r="I1184" s="155"/>
      <c r="L1184" s="151"/>
      <c r="M1184" s="156"/>
      <c r="T1184" s="157"/>
      <c r="AT1184" s="152" t="s">
        <v>247</v>
      </c>
      <c r="AU1184" s="152" t="s">
        <v>83</v>
      </c>
      <c r="AV1184" s="12" t="s">
        <v>83</v>
      </c>
      <c r="AW1184" s="12" t="s">
        <v>30</v>
      </c>
      <c r="AX1184" s="12" t="s">
        <v>73</v>
      </c>
      <c r="AY1184" s="152" t="s">
        <v>236</v>
      </c>
    </row>
    <row r="1185" spans="2:51" s="14" customFormat="1" ht="11.25">
      <c r="B1185" s="167"/>
      <c r="D1185" s="147" t="s">
        <v>247</v>
      </c>
      <c r="E1185" s="168" t="s">
        <v>1</v>
      </c>
      <c r="F1185" s="169" t="s">
        <v>3705</v>
      </c>
      <c r="H1185" s="168" t="s">
        <v>1</v>
      </c>
      <c r="I1185" s="170"/>
      <c r="L1185" s="167"/>
      <c r="M1185" s="171"/>
      <c r="T1185" s="172"/>
      <c r="AT1185" s="168" t="s">
        <v>247</v>
      </c>
      <c r="AU1185" s="168" t="s">
        <v>83</v>
      </c>
      <c r="AV1185" s="14" t="s">
        <v>81</v>
      </c>
      <c r="AW1185" s="14" t="s">
        <v>30</v>
      </c>
      <c r="AX1185" s="14" t="s">
        <v>73</v>
      </c>
      <c r="AY1185" s="168" t="s">
        <v>236</v>
      </c>
    </row>
    <row r="1186" spans="2:51" s="12" customFormat="1" ht="11.25">
      <c r="B1186" s="151"/>
      <c r="D1186" s="147" t="s">
        <v>247</v>
      </c>
      <c r="E1186" s="152" t="s">
        <v>1</v>
      </c>
      <c r="F1186" s="153" t="s">
        <v>3706</v>
      </c>
      <c r="H1186" s="154">
        <v>4.0999999999999996</v>
      </c>
      <c r="I1186" s="155"/>
      <c r="L1186" s="151"/>
      <c r="M1186" s="156"/>
      <c r="T1186" s="157"/>
      <c r="AT1186" s="152" t="s">
        <v>247</v>
      </c>
      <c r="AU1186" s="152" t="s">
        <v>83</v>
      </c>
      <c r="AV1186" s="12" t="s">
        <v>83</v>
      </c>
      <c r="AW1186" s="12" t="s">
        <v>30</v>
      </c>
      <c r="AX1186" s="12" t="s">
        <v>73</v>
      </c>
      <c r="AY1186" s="152" t="s">
        <v>236</v>
      </c>
    </row>
    <row r="1187" spans="2:51" s="12" customFormat="1" ht="11.25">
      <c r="B1187" s="151"/>
      <c r="D1187" s="147" t="s">
        <v>247</v>
      </c>
      <c r="E1187" s="152" t="s">
        <v>1</v>
      </c>
      <c r="F1187" s="153" t="s">
        <v>3707</v>
      </c>
      <c r="H1187" s="154">
        <v>4.0999999999999996</v>
      </c>
      <c r="I1187" s="155"/>
      <c r="L1187" s="151"/>
      <c r="M1187" s="156"/>
      <c r="T1187" s="157"/>
      <c r="AT1187" s="152" t="s">
        <v>247</v>
      </c>
      <c r="AU1187" s="152" t="s">
        <v>83</v>
      </c>
      <c r="AV1187" s="12" t="s">
        <v>83</v>
      </c>
      <c r="AW1187" s="12" t="s">
        <v>30</v>
      </c>
      <c r="AX1187" s="12" t="s">
        <v>73</v>
      </c>
      <c r="AY1187" s="152" t="s">
        <v>236</v>
      </c>
    </row>
    <row r="1188" spans="2:51" s="12" customFormat="1" ht="11.25">
      <c r="B1188" s="151"/>
      <c r="D1188" s="147" t="s">
        <v>247</v>
      </c>
      <c r="E1188" s="152" t="s">
        <v>1</v>
      </c>
      <c r="F1188" s="153" t="s">
        <v>3708</v>
      </c>
      <c r="H1188" s="154">
        <v>8.1999999999999993</v>
      </c>
      <c r="I1188" s="155"/>
      <c r="L1188" s="151"/>
      <c r="M1188" s="156"/>
      <c r="T1188" s="157"/>
      <c r="AT1188" s="152" t="s">
        <v>247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236</v>
      </c>
    </row>
    <row r="1189" spans="2:51" s="12" customFormat="1" ht="11.25">
      <c r="B1189" s="151"/>
      <c r="D1189" s="147" t="s">
        <v>247</v>
      </c>
      <c r="E1189" s="152" t="s">
        <v>1</v>
      </c>
      <c r="F1189" s="153" t="s">
        <v>3709</v>
      </c>
      <c r="H1189" s="154">
        <v>8.1999999999999993</v>
      </c>
      <c r="I1189" s="155"/>
      <c r="L1189" s="151"/>
      <c r="M1189" s="156"/>
      <c r="T1189" s="157"/>
      <c r="AT1189" s="152" t="s">
        <v>247</v>
      </c>
      <c r="AU1189" s="152" t="s">
        <v>83</v>
      </c>
      <c r="AV1189" s="12" t="s">
        <v>83</v>
      </c>
      <c r="AW1189" s="12" t="s">
        <v>30</v>
      </c>
      <c r="AX1189" s="12" t="s">
        <v>73</v>
      </c>
      <c r="AY1189" s="152" t="s">
        <v>236</v>
      </c>
    </row>
    <row r="1190" spans="2:51" s="12" customFormat="1" ht="11.25">
      <c r="B1190" s="151"/>
      <c r="D1190" s="147" t="s">
        <v>247</v>
      </c>
      <c r="E1190" s="152" t="s">
        <v>1</v>
      </c>
      <c r="F1190" s="153" t="s">
        <v>3710</v>
      </c>
      <c r="H1190" s="154">
        <v>8.1999999999999993</v>
      </c>
      <c r="I1190" s="155"/>
      <c r="L1190" s="151"/>
      <c r="M1190" s="156"/>
      <c r="T1190" s="157"/>
      <c r="AT1190" s="152" t="s">
        <v>247</v>
      </c>
      <c r="AU1190" s="152" t="s">
        <v>83</v>
      </c>
      <c r="AV1190" s="12" t="s">
        <v>83</v>
      </c>
      <c r="AW1190" s="12" t="s">
        <v>30</v>
      </c>
      <c r="AX1190" s="12" t="s">
        <v>73</v>
      </c>
      <c r="AY1190" s="152" t="s">
        <v>236</v>
      </c>
    </row>
    <row r="1191" spans="2:51" s="14" customFormat="1" ht="11.25">
      <c r="B1191" s="167"/>
      <c r="D1191" s="147" t="s">
        <v>247</v>
      </c>
      <c r="E1191" s="168" t="s">
        <v>1</v>
      </c>
      <c r="F1191" s="169" t="s">
        <v>3711</v>
      </c>
      <c r="H1191" s="168" t="s">
        <v>1</v>
      </c>
      <c r="I1191" s="170"/>
      <c r="L1191" s="167"/>
      <c r="M1191" s="171"/>
      <c r="T1191" s="172"/>
      <c r="AT1191" s="168" t="s">
        <v>247</v>
      </c>
      <c r="AU1191" s="168" t="s">
        <v>83</v>
      </c>
      <c r="AV1191" s="14" t="s">
        <v>81</v>
      </c>
      <c r="AW1191" s="14" t="s">
        <v>30</v>
      </c>
      <c r="AX1191" s="14" t="s">
        <v>73</v>
      </c>
      <c r="AY1191" s="168" t="s">
        <v>236</v>
      </c>
    </row>
    <row r="1192" spans="2:51" s="12" customFormat="1" ht="11.25">
      <c r="B1192" s="151"/>
      <c r="D1192" s="147" t="s">
        <v>247</v>
      </c>
      <c r="E1192" s="152" t="s">
        <v>1</v>
      </c>
      <c r="F1192" s="153" t="s">
        <v>3712</v>
      </c>
      <c r="H1192" s="154">
        <v>3.3</v>
      </c>
      <c r="I1192" s="155"/>
      <c r="L1192" s="151"/>
      <c r="M1192" s="156"/>
      <c r="T1192" s="157"/>
      <c r="AT1192" s="152" t="s">
        <v>247</v>
      </c>
      <c r="AU1192" s="152" t="s">
        <v>83</v>
      </c>
      <c r="AV1192" s="12" t="s">
        <v>83</v>
      </c>
      <c r="AW1192" s="12" t="s">
        <v>30</v>
      </c>
      <c r="AX1192" s="12" t="s">
        <v>73</v>
      </c>
      <c r="AY1192" s="152" t="s">
        <v>236</v>
      </c>
    </row>
    <row r="1193" spans="2:51" s="12" customFormat="1" ht="11.25">
      <c r="B1193" s="151"/>
      <c r="D1193" s="147" t="s">
        <v>247</v>
      </c>
      <c r="E1193" s="152" t="s">
        <v>1</v>
      </c>
      <c r="F1193" s="153" t="s">
        <v>3713</v>
      </c>
      <c r="H1193" s="154">
        <v>6.6</v>
      </c>
      <c r="I1193" s="155"/>
      <c r="L1193" s="151"/>
      <c r="M1193" s="156"/>
      <c r="T1193" s="157"/>
      <c r="AT1193" s="152" t="s">
        <v>247</v>
      </c>
      <c r="AU1193" s="152" t="s">
        <v>83</v>
      </c>
      <c r="AV1193" s="12" t="s">
        <v>83</v>
      </c>
      <c r="AW1193" s="12" t="s">
        <v>30</v>
      </c>
      <c r="AX1193" s="12" t="s">
        <v>73</v>
      </c>
      <c r="AY1193" s="152" t="s">
        <v>236</v>
      </c>
    </row>
    <row r="1194" spans="2:51" s="14" customFormat="1" ht="11.25">
      <c r="B1194" s="167"/>
      <c r="D1194" s="147" t="s">
        <v>247</v>
      </c>
      <c r="E1194" s="168" t="s">
        <v>1</v>
      </c>
      <c r="F1194" s="169" t="s">
        <v>3714</v>
      </c>
      <c r="H1194" s="168" t="s">
        <v>1</v>
      </c>
      <c r="I1194" s="170"/>
      <c r="L1194" s="167"/>
      <c r="M1194" s="171"/>
      <c r="T1194" s="172"/>
      <c r="AT1194" s="168" t="s">
        <v>247</v>
      </c>
      <c r="AU1194" s="168" t="s">
        <v>83</v>
      </c>
      <c r="AV1194" s="14" t="s">
        <v>81</v>
      </c>
      <c r="AW1194" s="14" t="s">
        <v>30</v>
      </c>
      <c r="AX1194" s="14" t="s">
        <v>73</v>
      </c>
      <c r="AY1194" s="168" t="s">
        <v>236</v>
      </c>
    </row>
    <row r="1195" spans="2:51" s="12" customFormat="1" ht="11.25">
      <c r="B1195" s="151"/>
      <c r="D1195" s="147" t="s">
        <v>247</v>
      </c>
      <c r="E1195" s="152" t="s">
        <v>1</v>
      </c>
      <c r="F1195" s="153" t="s">
        <v>3715</v>
      </c>
      <c r="H1195" s="154">
        <v>1.7</v>
      </c>
      <c r="I1195" s="155"/>
      <c r="L1195" s="151"/>
      <c r="M1195" s="156"/>
      <c r="T1195" s="157"/>
      <c r="AT1195" s="152" t="s">
        <v>247</v>
      </c>
      <c r="AU1195" s="152" t="s">
        <v>83</v>
      </c>
      <c r="AV1195" s="12" t="s">
        <v>83</v>
      </c>
      <c r="AW1195" s="12" t="s">
        <v>30</v>
      </c>
      <c r="AX1195" s="12" t="s">
        <v>73</v>
      </c>
      <c r="AY1195" s="152" t="s">
        <v>236</v>
      </c>
    </row>
    <row r="1196" spans="2:51" s="12" customFormat="1" ht="11.25">
      <c r="B1196" s="151"/>
      <c r="D1196" s="147" t="s">
        <v>247</v>
      </c>
      <c r="E1196" s="152" t="s">
        <v>1</v>
      </c>
      <c r="F1196" s="153" t="s">
        <v>3716</v>
      </c>
      <c r="H1196" s="154">
        <v>1.7</v>
      </c>
      <c r="I1196" s="155"/>
      <c r="L1196" s="151"/>
      <c r="M1196" s="156"/>
      <c r="T1196" s="157"/>
      <c r="AT1196" s="152" t="s">
        <v>247</v>
      </c>
      <c r="AU1196" s="152" t="s">
        <v>83</v>
      </c>
      <c r="AV1196" s="12" t="s">
        <v>83</v>
      </c>
      <c r="AW1196" s="12" t="s">
        <v>30</v>
      </c>
      <c r="AX1196" s="12" t="s">
        <v>73</v>
      </c>
      <c r="AY1196" s="152" t="s">
        <v>236</v>
      </c>
    </row>
    <row r="1197" spans="2:51" s="12" customFormat="1" ht="11.25">
      <c r="B1197" s="151"/>
      <c r="D1197" s="147" t="s">
        <v>247</v>
      </c>
      <c r="E1197" s="152" t="s">
        <v>1</v>
      </c>
      <c r="F1197" s="153" t="s">
        <v>3717</v>
      </c>
      <c r="H1197" s="154">
        <v>1.7</v>
      </c>
      <c r="I1197" s="155"/>
      <c r="L1197" s="151"/>
      <c r="M1197" s="156"/>
      <c r="T1197" s="157"/>
      <c r="AT1197" s="152" t="s">
        <v>247</v>
      </c>
      <c r="AU1197" s="152" t="s">
        <v>83</v>
      </c>
      <c r="AV1197" s="12" t="s">
        <v>83</v>
      </c>
      <c r="AW1197" s="12" t="s">
        <v>30</v>
      </c>
      <c r="AX1197" s="12" t="s">
        <v>73</v>
      </c>
      <c r="AY1197" s="152" t="s">
        <v>236</v>
      </c>
    </row>
    <row r="1198" spans="2:51" s="14" customFormat="1" ht="11.25">
      <c r="B1198" s="167"/>
      <c r="D1198" s="147" t="s">
        <v>247</v>
      </c>
      <c r="E1198" s="168" t="s">
        <v>1</v>
      </c>
      <c r="F1198" s="169" t="s">
        <v>3718</v>
      </c>
      <c r="H1198" s="168" t="s">
        <v>1</v>
      </c>
      <c r="I1198" s="170"/>
      <c r="L1198" s="167"/>
      <c r="M1198" s="171"/>
      <c r="T1198" s="172"/>
      <c r="AT1198" s="168" t="s">
        <v>247</v>
      </c>
      <c r="AU1198" s="168" t="s">
        <v>83</v>
      </c>
      <c r="AV1198" s="14" t="s">
        <v>81</v>
      </c>
      <c r="AW1198" s="14" t="s">
        <v>30</v>
      </c>
      <c r="AX1198" s="14" t="s">
        <v>73</v>
      </c>
      <c r="AY1198" s="168" t="s">
        <v>236</v>
      </c>
    </row>
    <row r="1199" spans="2:51" s="12" customFormat="1" ht="11.25">
      <c r="B1199" s="151"/>
      <c r="D1199" s="147" t="s">
        <v>247</v>
      </c>
      <c r="E1199" s="152" t="s">
        <v>1</v>
      </c>
      <c r="F1199" s="153" t="s">
        <v>3719</v>
      </c>
      <c r="H1199" s="154">
        <v>1</v>
      </c>
      <c r="I1199" s="155"/>
      <c r="L1199" s="151"/>
      <c r="M1199" s="156"/>
      <c r="T1199" s="157"/>
      <c r="AT1199" s="152" t="s">
        <v>247</v>
      </c>
      <c r="AU1199" s="152" t="s">
        <v>83</v>
      </c>
      <c r="AV1199" s="12" t="s">
        <v>83</v>
      </c>
      <c r="AW1199" s="12" t="s">
        <v>30</v>
      </c>
      <c r="AX1199" s="12" t="s">
        <v>73</v>
      </c>
      <c r="AY1199" s="152" t="s">
        <v>236</v>
      </c>
    </row>
    <row r="1200" spans="2:51" s="15" customFormat="1" ht="11.25">
      <c r="B1200" s="173"/>
      <c r="D1200" s="147" t="s">
        <v>247</v>
      </c>
      <c r="E1200" s="174" t="s">
        <v>1</v>
      </c>
      <c r="F1200" s="175" t="s">
        <v>344</v>
      </c>
      <c r="H1200" s="176">
        <v>308</v>
      </c>
      <c r="I1200" s="177"/>
      <c r="L1200" s="173"/>
      <c r="M1200" s="178"/>
      <c r="T1200" s="179"/>
      <c r="AT1200" s="174" t="s">
        <v>247</v>
      </c>
      <c r="AU1200" s="174" t="s">
        <v>83</v>
      </c>
      <c r="AV1200" s="15" t="s">
        <v>258</v>
      </c>
      <c r="AW1200" s="15" t="s">
        <v>30</v>
      </c>
      <c r="AX1200" s="15" t="s">
        <v>81</v>
      </c>
      <c r="AY1200" s="174" t="s">
        <v>236</v>
      </c>
    </row>
    <row r="1201" spans="2:65" s="1" customFormat="1" ht="16.5" customHeight="1">
      <c r="B1201" s="133"/>
      <c r="C1201" s="134" t="s">
        <v>2435</v>
      </c>
      <c r="D1201" s="134" t="s">
        <v>239</v>
      </c>
      <c r="E1201" s="135" t="s">
        <v>3720</v>
      </c>
      <c r="F1201" s="136" t="s">
        <v>3721</v>
      </c>
      <c r="G1201" s="137" t="s">
        <v>528</v>
      </c>
      <c r="H1201" s="138">
        <v>181.6</v>
      </c>
      <c r="I1201" s="139"/>
      <c r="J1201" s="140">
        <f>ROUND(I1201*H1201,2)</f>
        <v>0</v>
      </c>
      <c r="K1201" s="136" t="s">
        <v>2868</v>
      </c>
      <c r="L1201" s="33"/>
      <c r="M1201" s="141" t="s">
        <v>1</v>
      </c>
      <c r="N1201" s="142" t="s">
        <v>38</v>
      </c>
      <c r="P1201" s="143">
        <f>O1201*H1201</f>
        <v>0</v>
      </c>
      <c r="Q1201" s="143">
        <v>0</v>
      </c>
      <c r="R1201" s="143">
        <f>Q1201*H1201</f>
        <v>0</v>
      </c>
      <c r="S1201" s="143">
        <v>0</v>
      </c>
      <c r="T1201" s="144">
        <f>S1201*H1201</f>
        <v>0</v>
      </c>
      <c r="AR1201" s="145" t="s">
        <v>258</v>
      </c>
      <c r="AT1201" s="145" t="s">
        <v>239</v>
      </c>
      <c r="AU1201" s="145" t="s">
        <v>83</v>
      </c>
      <c r="AY1201" s="18" t="s">
        <v>236</v>
      </c>
      <c r="BE1201" s="146">
        <f>IF(N1201="základní",J1201,0)</f>
        <v>0</v>
      </c>
      <c r="BF1201" s="146">
        <f>IF(N1201="snížená",J1201,0)</f>
        <v>0</v>
      </c>
      <c r="BG1201" s="146">
        <f>IF(N1201="zákl. přenesená",J1201,0)</f>
        <v>0</v>
      </c>
      <c r="BH1201" s="146">
        <f>IF(N1201="sníž. přenesená",J1201,0)</f>
        <v>0</v>
      </c>
      <c r="BI1201" s="146">
        <f>IF(N1201="nulová",J1201,0)</f>
        <v>0</v>
      </c>
      <c r="BJ1201" s="18" t="s">
        <v>81</v>
      </c>
      <c r="BK1201" s="146">
        <f>ROUND(I1201*H1201,2)</f>
        <v>0</v>
      </c>
      <c r="BL1201" s="18" t="s">
        <v>258</v>
      </c>
      <c r="BM1201" s="145" t="s">
        <v>3722</v>
      </c>
    </row>
    <row r="1202" spans="2:65" s="1" customFormat="1" ht="11.25">
      <c r="B1202" s="33"/>
      <c r="D1202" s="147" t="s">
        <v>246</v>
      </c>
      <c r="F1202" s="148" t="s">
        <v>3721</v>
      </c>
      <c r="I1202" s="149"/>
      <c r="L1202" s="33"/>
      <c r="M1202" s="150"/>
      <c r="T1202" s="57"/>
      <c r="AT1202" s="18" t="s">
        <v>246</v>
      </c>
      <c r="AU1202" s="18" t="s">
        <v>83</v>
      </c>
    </row>
    <row r="1203" spans="2:65" s="12" customFormat="1" ht="11.25">
      <c r="B1203" s="151"/>
      <c r="D1203" s="147" t="s">
        <v>247</v>
      </c>
      <c r="E1203" s="152" t="s">
        <v>1</v>
      </c>
      <c r="F1203" s="153" t="s">
        <v>3723</v>
      </c>
      <c r="H1203" s="154">
        <v>20.399999999999999</v>
      </c>
      <c r="I1203" s="155"/>
      <c r="L1203" s="151"/>
      <c r="M1203" s="156"/>
      <c r="T1203" s="157"/>
      <c r="AT1203" s="152" t="s">
        <v>247</v>
      </c>
      <c r="AU1203" s="152" t="s">
        <v>83</v>
      </c>
      <c r="AV1203" s="12" t="s">
        <v>83</v>
      </c>
      <c r="AW1203" s="12" t="s">
        <v>30</v>
      </c>
      <c r="AX1203" s="12" t="s">
        <v>73</v>
      </c>
      <c r="AY1203" s="152" t="s">
        <v>236</v>
      </c>
    </row>
    <row r="1204" spans="2:65" s="12" customFormat="1" ht="11.25">
      <c r="B1204" s="151"/>
      <c r="D1204" s="147" t="s">
        <v>247</v>
      </c>
      <c r="E1204" s="152" t="s">
        <v>1</v>
      </c>
      <c r="F1204" s="153" t="s">
        <v>3724</v>
      </c>
      <c r="H1204" s="154">
        <v>20.8</v>
      </c>
      <c r="I1204" s="155"/>
      <c r="L1204" s="151"/>
      <c r="M1204" s="156"/>
      <c r="T1204" s="157"/>
      <c r="AT1204" s="152" t="s">
        <v>247</v>
      </c>
      <c r="AU1204" s="152" t="s">
        <v>83</v>
      </c>
      <c r="AV1204" s="12" t="s">
        <v>83</v>
      </c>
      <c r="AW1204" s="12" t="s">
        <v>30</v>
      </c>
      <c r="AX1204" s="12" t="s">
        <v>73</v>
      </c>
      <c r="AY1204" s="152" t="s">
        <v>236</v>
      </c>
    </row>
    <row r="1205" spans="2:65" s="12" customFormat="1" ht="11.25">
      <c r="B1205" s="151"/>
      <c r="D1205" s="147" t="s">
        <v>247</v>
      </c>
      <c r="E1205" s="152" t="s">
        <v>1</v>
      </c>
      <c r="F1205" s="153" t="s">
        <v>3725</v>
      </c>
      <c r="H1205" s="154">
        <v>8</v>
      </c>
      <c r="I1205" s="155"/>
      <c r="L1205" s="151"/>
      <c r="M1205" s="156"/>
      <c r="T1205" s="157"/>
      <c r="AT1205" s="152" t="s">
        <v>247</v>
      </c>
      <c r="AU1205" s="152" t="s">
        <v>83</v>
      </c>
      <c r="AV1205" s="12" t="s">
        <v>83</v>
      </c>
      <c r="AW1205" s="12" t="s">
        <v>30</v>
      </c>
      <c r="AX1205" s="12" t="s">
        <v>73</v>
      </c>
      <c r="AY1205" s="152" t="s">
        <v>236</v>
      </c>
    </row>
    <row r="1206" spans="2:65" s="12" customFormat="1" ht="11.25">
      <c r="B1206" s="151"/>
      <c r="D1206" s="147" t="s">
        <v>247</v>
      </c>
      <c r="E1206" s="152" t="s">
        <v>1</v>
      </c>
      <c r="F1206" s="153" t="s">
        <v>3726</v>
      </c>
      <c r="H1206" s="154">
        <v>49.6</v>
      </c>
      <c r="I1206" s="155"/>
      <c r="L1206" s="151"/>
      <c r="M1206" s="156"/>
      <c r="T1206" s="157"/>
      <c r="AT1206" s="152" t="s">
        <v>247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236</v>
      </c>
    </row>
    <row r="1207" spans="2:65" s="12" customFormat="1" ht="11.25">
      <c r="B1207" s="151"/>
      <c r="D1207" s="147" t="s">
        <v>247</v>
      </c>
      <c r="E1207" s="152" t="s">
        <v>1</v>
      </c>
      <c r="F1207" s="153" t="s">
        <v>3727</v>
      </c>
      <c r="H1207" s="154">
        <v>7.2</v>
      </c>
      <c r="I1207" s="155"/>
      <c r="L1207" s="151"/>
      <c r="M1207" s="156"/>
      <c r="T1207" s="157"/>
      <c r="AT1207" s="152" t="s">
        <v>247</v>
      </c>
      <c r="AU1207" s="152" t="s">
        <v>83</v>
      </c>
      <c r="AV1207" s="12" t="s">
        <v>83</v>
      </c>
      <c r="AW1207" s="12" t="s">
        <v>30</v>
      </c>
      <c r="AX1207" s="12" t="s">
        <v>73</v>
      </c>
      <c r="AY1207" s="152" t="s">
        <v>236</v>
      </c>
    </row>
    <row r="1208" spans="2:65" s="12" customFormat="1" ht="11.25">
      <c r="B1208" s="151"/>
      <c r="D1208" s="147" t="s">
        <v>247</v>
      </c>
      <c r="E1208" s="152" t="s">
        <v>1</v>
      </c>
      <c r="F1208" s="153" t="s">
        <v>3728</v>
      </c>
      <c r="H1208" s="154">
        <v>12.6</v>
      </c>
      <c r="I1208" s="155"/>
      <c r="L1208" s="151"/>
      <c r="M1208" s="156"/>
      <c r="T1208" s="157"/>
      <c r="AT1208" s="152" t="s">
        <v>247</v>
      </c>
      <c r="AU1208" s="152" t="s">
        <v>83</v>
      </c>
      <c r="AV1208" s="12" t="s">
        <v>83</v>
      </c>
      <c r="AW1208" s="12" t="s">
        <v>30</v>
      </c>
      <c r="AX1208" s="12" t="s">
        <v>73</v>
      </c>
      <c r="AY1208" s="152" t="s">
        <v>236</v>
      </c>
    </row>
    <row r="1209" spans="2:65" s="12" customFormat="1" ht="11.25">
      <c r="B1209" s="151"/>
      <c r="D1209" s="147" t="s">
        <v>247</v>
      </c>
      <c r="E1209" s="152" t="s">
        <v>1</v>
      </c>
      <c r="F1209" s="153" t="s">
        <v>3729</v>
      </c>
      <c r="H1209" s="154">
        <v>7.6</v>
      </c>
      <c r="I1209" s="155"/>
      <c r="L1209" s="151"/>
      <c r="M1209" s="156"/>
      <c r="T1209" s="157"/>
      <c r="AT1209" s="152" t="s">
        <v>247</v>
      </c>
      <c r="AU1209" s="152" t="s">
        <v>83</v>
      </c>
      <c r="AV1209" s="12" t="s">
        <v>83</v>
      </c>
      <c r="AW1209" s="12" t="s">
        <v>30</v>
      </c>
      <c r="AX1209" s="12" t="s">
        <v>73</v>
      </c>
      <c r="AY1209" s="152" t="s">
        <v>236</v>
      </c>
    </row>
    <row r="1210" spans="2:65" s="12" customFormat="1" ht="11.25">
      <c r="B1210" s="151"/>
      <c r="D1210" s="147" t="s">
        <v>247</v>
      </c>
      <c r="E1210" s="152" t="s">
        <v>1</v>
      </c>
      <c r="F1210" s="153" t="s">
        <v>3730</v>
      </c>
      <c r="H1210" s="154">
        <v>6.4</v>
      </c>
      <c r="I1210" s="155"/>
      <c r="L1210" s="151"/>
      <c r="M1210" s="156"/>
      <c r="T1210" s="157"/>
      <c r="AT1210" s="152" t="s">
        <v>247</v>
      </c>
      <c r="AU1210" s="152" t="s">
        <v>83</v>
      </c>
      <c r="AV1210" s="12" t="s">
        <v>83</v>
      </c>
      <c r="AW1210" s="12" t="s">
        <v>30</v>
      </c>
      <c r="AX1210" s="12" t="s">
        <v>73</v>
      </c>
      <c r="AY1210" s="152" t="s">
        <v>236</v>
      </c>
    </row>
    <row r="1211" spans="2:65" s="12" customFormat="1" ht="11.25">
      <c r="B1211" s="151"/>
      <c r="D1211" s="147" t="s">
        <v>247</v>
      </c>
      <c r="E1211" s="152" t="s">
        <v>1</v>
      </c>
      <c r="F1211" s="153" t="s">
        <v>3731</v>
      </c>
      <c r="H1211" s="154">
        <v>18</v>
      </c>
      <c r="I1211" s="155"/>
      <c r="L1211" s="151"/>
      <c r="M1211" s="156"/>
      <c r="T1211" s="157"/>
      <c r="AT1211" s="152" t="s">
        <v>247</v>
      </c>
      <c r="AU1211" s="152" t="s">
        <v>83</v>
      </c>
      <c r="AV1211" s="12" t="s">
        <v>83</v>
      </c>
      <c r="AW1211" s="12" t="s">
        <v>30</v>
      </c>
      <c r="AX1211" s="12" t="s">
        <v>73</v>
      </c>
      <c r="AY1211" s="152" t="s">
        <v>236</v>
      </c>
    </row>
    <row r="1212" spans="2:65" s="12" customFormat="1" ht="11.25">
      <c r="B1212" s="151"/>
      <c r="D1212" s="147" t="s">
        <v>247</v>
      </c>
      <c r="E1212" s="152" t="s">
        <v>1</v>
      </c>
      <c r="F1212" s="153" t="s">
        <v>3732</v>
      </c>
      <c r="H1212" s="154">
        <v>8.6</v>
      </c>
      <c r="I1212" s="155"/>
      <c r="L1212" s="151"/>
      <c r="M1212" s="156"/>
      <c r="T1212" s="157"/>
      <c r="AT1212" s="152" t="s">
        <v>247</v>
      </c>
      <c r="AU1212" s="152" t="s">
        <v>83</v>
      </c>
      <c r="AV1212" s="12" t="s">
        <v>83</v>
      </c>
      <c r="AW1212" s="12" t="s">
        <v>30</v>
      </c>
      <c r="AX1212" s="12" t="s">
        <v>73</v>
      </c>
      <c r="AY1212" s="152" t="s">
        <v>236</v>
      </c>
    </row>
    <row r="1213" spans="2:65" s="12" customFormat="1" ht="11.25">
      <c r="B1213" s="151"/>
      <c r="D1213" s="147" t="s">
        <v>247</v>
      </c>
      <c r="E1213" s="152" t="s">
        <v>1</v>
      </c>
      <c r="F1213" s="153" t="s">
        <v>3733</v>
      </c>
      <c r="H1213" s="154">
        <v>5.6</v>
      </c>
      <c r="I1213" s="155"/>
      <c r="L1213" s="151"/>
      <c r="M1213" s="156"/>
      <c r="T1213" s="157"/>
      <c r="AT1213" s="152" t="s">
        <v>247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236</v>
      </c>
    </row>
    <row r="1214" spans="2:65" s="12" customFormat="1" ht="11.25">
      <c r="B1214" s="151"/>
      <c r="D1214" s="147" t="s">
        <v>247</v>
      </c>
      <c r="E1214" s="152" t="s">
        <v>1</v>
      </c>
      <c r="F1214" s="153" t="s">
        <v>3734</v>
      </c>
      <c r="H1214" s="154">
        <v>5.6</v>
      </c>
      <c r="I1214" s="155"/>
      <c r="L1214" s="151"/>
      <c r="M1214" s="156"/>
      <c r="T1214" s="157"/>
      <c r="AT1214" s="152" t="s">
        <v>247</v>
      </c>
      <c r="AU1214" s="152" t="s">
        <v>83</v>
      </c>
      <c r="AV1214" s="12" t="s">
        <v>83</v>
      </c>
      <c r="AW1214" s="12" t="s">
        <v>30</v>
      </c>
      <c r="AX1214" s="12" t="s">
        <v>73</v>
      </c>
      <c r="AY1214" s="152" t="s">
        <v>236</v>
      </c>
    </row>
    <row r="1215" spans="2:65" s="12" customFormat="1" ht="11.25">
      <c r="B1215" s="151"/>
      <c r="D1215" s="147" t="s">
        <v>247</v>
      </c>
      <c r="E1215" s="152" t="s">
        <v>1</v>
      </c>
      <c r="F1215" s="153" t="s">
        <v>3735</v>
      </c>
      <c r="H1215" s="154">
        <v>5.6</v>
      </c>
      <c r="I1215" s="155"/>
      <c r="L1215" s="151"/>
      <c r="M1215" s="156"/>
      <c r="T1215" s="157"/>
      <c r="AT1215" s="152" t="s">
        <v>247</v>
      </c>
      <c r="AU1215" s="152" t="s">
        <v>83</v>
      </c>
      <c r="AV1215" s="12" t="s">
        <v>83</v>
      </c>
      <c r="AW1215" s="12" t="s">
        <v>30</v>
      </c>
      <c r="AX1215" s="12" t="s">
        <v>73</v>
      </c>
      <c r="AY1215" s="152" t="s">
        <v>236</v>
      </c>
    </row>
    <row r="1216" spans="2:65" s="12" customFormat="1" ht="11.25">
      <c r="B1216" s="151"/>
      <c r="D1216" s="147" t="s">
        <v>247</v>
      </c>
      <c r="E1216" s="152" t="s">
        <v>1</v>
      </c>
      <c r="F1216" s="153" t="s">
        <v>3736</v>
      </c>
      <c r="H1216" s="154">
        <v>5.6</v>
      </c>
      <c r="I1216" s="155"/>
      <c r="L1216" s="151"/>
      <c r="M1216" s="156"/>
      <c r="T1216" s="157"/>
      <c r="AT1216" s="152" t="s">
        <v>247</v>
      </c>
      <c r="AU1216" s="152" t="s">
        <v>83</v>
      </c>
      <c r="AV1216" s="12" t="s">
        <v>83</v>
      </c>
      <c r="AW1216" s="12" t="s">
        <v>30</v>
      </c>
      <c r="AX1216" s="12" t="s">
        <v>73</v>
      </c>
      <c r="AY1216" s="152" t="s">
        <v>236</v>
      </c>
    </row>
    <row r="1217" spans="2:65" s="15" customFormat="1" ht="11.25">
      <c r="B1217" s="173"/>
      <c r="D1217" s="147" t="s">
        <v>247</v>
      </c>
      <c r="E1217" s="174" t="s">
        <v>1</v>
      </c>
      <c r="F1217" s="175" t="s">
        <v>344</v>
      </c>
      <c r="H1217" s="176">
        <v>181.59999999999997</v>
      </c>
      <c r="I1217" s="177"/>
      <c r="L1217" s="173"/>
      <c r="M1217" s="178"/>
      <c r="T1217" s="179"/>
      <c r="AT1217" s="174" t="s">
        <v>247</v>
      </c>
      <c r="AU1217" s="174" t="s">
        <v>83</v>
      </c>
      <c r="AV1217" s="15" t="s">
        <v>258</v>
      </c>
      <c r="AW1217" s="15" t="s">
        <v>30</v>
      </c>
      <c r="AX1217" s="15" t="s">
        <v>81</v>
      </c>
      <c r="AY1217" s="174" t="s">
        <v>236</v>
      </c>
    </row>
    <row r="1218" spans="2:65" s="1" customFormat="1" ht="24.2" customHeight="1">
      <c r="B1218" s="133"/>
      <c r="C1218" s="134" t="s">
        <v>3737</v>
      </c>
      <c r="D1218" s="134" t="s">
        <v>239</v>
      </c>
      <c r="E1218" s="135" t="s">
        <v>3738</v>
      </c>
      <c r="F1218" s="136" t="s">
        <v>3739</v>
      </c>
      <c r="G1218" s="137" t="s">
        <v>539</v>
      </c>
      <c r="H1218" s="138">
        <v>38.959000000000003</v>
      </c>
      <c r="I1218" s="139"/>
      <c r="J1218" s="140">
        <f>ROUND(I1218*H1218,2)</f>
        <v>0</v>
      </c>
      <c r="K1218" s="136" t="s">
        <v>2868</v>
      </c>
      <c r="L1218" s="33"/>
      <c r="M1218" s="141" t="s">
        <v>1</v>
      </c>
      <c r="N1218" s="142" t="s">
        <v>38</v>
      </c>
      <c r="P1218" s="143">
        <f>O1218*H1218</f>
        <v>0</v>
      </c>
      <c r="Q1218" s="143">
        <v>0</v>
      </c>
      <c r="R1218" s="143">
        <f>Q1218*H1218</f>
        <v>0</v>
      </c>
      <c r="S1218" s="143">
        <v>0</v>
      </c>
      <c r="T1218" s="144">
        <f>S1218*H1218</f>
        <v>0</v>
      </c>
      <c r="AR1218" s="145" t="s">
        <v>258</v>
      </c>
      <c r="AT1218" s="145" t="s">
        <v>239</v>
      </c>
      <c r="AU1218" s="145" t="s">
        <v>83</v>
      </c>
      <c r="AY1218" s="18" t="s">
        <v>236</v>
      </c>
      <c r="BE1218" s="146">
        <f>IF(N1218="základní",J1218,0)</f>
        <v>0</v>
      </c>
      <c r="BF1218" s="146">
        <f>IF(N1218="snížená",J1218,0)</f>
        <v>0</v>
      </c>
      <c r="BG1218" s="146">
        <f>IF(N1218="zákl. přenesená",J1218,0)</f>
        <v>0</v>
      </c>
      <c r="BH1218" s="146">
        <f>IF(N1218="sníž. přenesená",J1218,0)</f>
        <v>0</v>
      </c>
      <c r="BI1218" s="146">
        <f>IF(N1218="nulová",J1218,0)</f>
        <v>0</v>
      </c>
      <c r="BJ1218" s="18" t="s">
        <v>81</v>
      </c>
      <c r="BK1218" s="146">
        <f>ROUND(I1218*H1218,2)</f>
        <v>0</v>
      </c>
      <c r="BL1218" s="18" t="s">
        <v>258</v>
      </c>
      <c r="BM1218" s="145" t="s">
        <v>3740</v>
      </c>
    </row>
    <row r="1219" spans="2:65" s="1" customFormat="1" ht="19.5">
      <c r="B1219" s="33"/>
      <c r="D1219" s="147" t="s">
        <v>246</v>
      </c>
      <c r="F1219" s="148" t="s">
        <v>3739</v>
      </c>
      <c r="I1219" s="149"/>
      <c r="L1219" s="33"/>
      <c r="M1219" s="150"/>
      <c r="T1219" s="57"/>
      <c r="AT1219" s="18" t="s">
        <v>246</v>
      </c>
      <c r="AU1219" s="18" t="s">
        <v>83</v>
      </c>
    </row>
    <row r="1220" spans="2:65" s="12" customFormat="1" ht="11.25">
      <c r="B1220" s="151"/>
      <c r="D1220" s="147" t="s">
        <v>247</v>
      </c>
      <c r="E1220" s="152" t="s">
        <v>1</v>
      </c>
      <c r="F1220" s="153" t="s">
        <v>3741</v>
      </c>
      <c r="H1220" s="154">
        <v>4.2750000000000004</v>
      </c>
      <c r="I1220" s="155"/>
      <c r="L1220" s="151"/>
      <c r="M1220" s="156"/>
      <c r="T1220" s="157"/>
      <c r="AT1220" s="152" t="s">
        <v>247</v>
      </c>
      <c r="AU1220" s="152" t="s">
        <v>83</v>
      </c>
      <c r="AV1220" s="12" t="s">
        <v>83</v>
      </c>
      <c r="AW1220" s="12" t="s">
        <v>30</v>
      </c>
      <c r="AX1220" s="12" t="s">
        <v>73</v>
      </c>
      <c r="AY1220" s="152" t="s">
        <v>236</v>
      </c>
    </row>
    <row r="1221" spans="2:65" s="12" customFormat="1" ht="11.25">
      <c r="B1221" s="151"/>
      <c r="D1221" s="147" t="s">
        <v>247</v>
      </c>
      <c r="E1221" s="152" t="s">
        <v>1</v>
      </c>
      <c r="F1221" s="153" t="s">
        <v>3742</v>
      </c>
      <c r="H1221" s="154">
        <v>4.1920000000000002</v>
      </c>
      <c r="I1221" s="155"/>
      <c r="L1221" s="151"/>
      <c r="M1221" s="156"/>
      <c r="T1221" s="157"/>
      <c r="AT1221" s="152" t="s">
        <v>247</v>
      </c>
      <c r="AU1221" s="152" t="s">
        <v>83</v>
      </c>
      <c r="AV1221" s="12" t="s">
        <v>83</v>
      </c>
      <c r="AW1221" s="12" t="s">
        <v>30</v>
      </c>
      <c r="AX1221" s="12" t="s">
        <v>73</v>
      </c>
      <c r="AY1221" s="152" t="s">
        <v>236</v>
      </c>
    </row>
    <row r="1222" spans="2:65" s="12" customFormat="1" ht="11.25">
      <c r="B1222" s="151"/>
      <c r="D1222" s="147" t="s">
        <v>247</v>
      </c>
      <c r="E1222" s="152" t="s">
        <v>1</v>
      </c>
      <c r="F1222" s="153" t="s">
        <v>3743</v>
      </c>
      <c r="H1222" s="154">
        <v>1.0880000000000001</v>
      </c>
      <c r="I1222" s="155"/>
      <c r="L1222" s="151"/>
      <c r="M1222" s="156"/>
      <c r="T1222" s="157"/>
      <c r="AT1222" s="152" t="s">
        <v>247</v>
      </c>
      <c r="AU1222" s="152" t="s">
        <v>83</v>
      </c>
      <c r="AV1222" s="12" t="s">
        <v>83</v>
      </c>
      <c r="AW1222" s="12" t="s">
        <v>30</v>
      </c>
      <c r="AX1222" s="12" t="s">
        <v>73</v>
      </c>
      <c r="AY1222" s="152" t="s">
        <v>236</v>
      </c>
    </row>
    <row r="1223" spans="2:65" s="12" customFormat="1" ht="11.25">
      <c r="B1223" s="151"/>
      <c r="D1223" s="147" t="s">
        <v>247</v>
      </c>
      <c r="E1223" s="152" t="s">
        <v>1</v>
      </c>
      <c r="F1223" s="153" t="s">
        <v>3744</v>
      </c>
      <c r="H1223" s="154">
        <v>6.24</v>
      </c>
      <c r="I1223" s="155"/>
      <c r="L1223" s="151"/>
      <c r="M1223" s="156"/>
      <c r="T1223" s="157"/>
      <c r="AT1223" s="152" t="s">
        <v>247</v>
      </c>
      <c r="AU1223" s="152" t="s">
        <v>83</v>
      </c>
      <c r="AV1223" s="12" t="s">
        <v>83</v>
      </c>
      <c r="AW1223" s="12" t="s">
        <v>30</v>
      </c>
      <c r="AX1223" s="12" t="s">
        <v>73</v>
      </c>
      <c r="AY1223" s="152" t="s">
        <v>236</v>
      </c>
    </row>
    <row r="1224" spans="2:65" s="12" customFormat="1" ht="11.25">
      <c r="B1224" s="151"/>
      <c r="D1224" s="147" t="s">
        <v>247</v>
      </c>
      <c r="E1224" s="152" t="s">
        <v>1</v>
      </c>
      <c r="F1224" s="153" t="s">
        <v>3745</v>
      </c>
      <c r="H1224" s="154">
        <v>1.17</v>
      </c>
      <c r="I1224" s="155"/>
      <c r="L1224" s="151"/>
      <c r="M1224" s="156"/>
      <c r="T1224" s="157"/>
      <c r="AT1224" s="152" t="s">
        <v>247</v>
      </c>
      <c r="AU1224" s="152" t="s">
        <v>83</v>
      </c>
      <c r="AV1224" s="12" t="s">
        <v>83</v>
      </c>
      <c r="AW1224" s="12" t="s">
        <v>30</v>
      </c>
      <c r="AX1224" s="12" t="s">
        <v>73</v>
      </c>
      <c r="AY1224" s="152" t="s">
        <v>236</v>
      </c>
    </row>
    <row r="1225" spans="2:65" s="12" customFormat="1" ht="11.25">
      <c r="B1225" s="151"/>
      <c r="D1225" s="147" t="s">
        <v>247</v>
      </c>
      <c r="E1225" s="152" t="s">
        <v>1</v>
      </c>
      <c r="F1225" s="153" t="s">
        <v>3746</v>
      </c>
      <c r="H1225" s="154">
        <v>7.4710000000000001</v>
      </c>
      <c r="I1225" s="155"/>
      <c r="L1225" s="151"/>
      <c r="M1225" s="156"/>
      <c r="T1225" s="157"/>
      <c r="AT1225" s="152" t="s">
        <v>247</v>
      </c>
      <c r="AU1225" s="152" t="s">
        <v>83</v>
      </c>
      <c r="AV1225" s="12" t="s">
        <v>83</v>
      </c>
      <c r="AW1225" s="12" t="s">
        <v>30</v>
      </c>
      <c r="AX1225" s="12" t="s">
        <v>73</v>
      </c>
      <c r="AY1225" s="152" t="s">
        <v>236</v>
      </c>
    </row>
    <row r="1226" spans="2:65" s="12" customFormat="1" ht="11.25">
      <c r="B1226" s="151"/>
      <c r="D1226" s="147" t="s">
        <v>247</v>
      </c>
      <c r="E1226" s="152" t="s">
        <v>1</v>
      </c>
      <c r="F1226" s="153" t="s">
        <v>3747</v>
      </c>
      <c r="H1226" s="154">
        <v>1.76</v>
      </c>
      <c r="I1226" s="155"/>
      <c r="L1226" s="151"/>
      <c r="M1226" s="156"/>
      <c r="T1226" s="157"/>
      <c r="AT1226" s="152" t="s">
        <v>247</v>
      </c>
      <c r="AU1226" s="152" t="s">
        <v>83</v>
      </c>
      <c r="AV1226" s="12" t="s">
        <v>83</v>
      </c>
      <c r="AW1226" s="12" t="s">
        <v>30</v>
      </c>
      <c r="AX1226" s="12" t="s">
        <v>73</v>
      </c>
      <c r="AY1226" s="152" t="s">
        <v>236</v>
      </c>
    </row>
    <row r="1227" spans="2:65" s="12" customFormat="1" ht="11.25">
      <c r="B1227" s="151"/>
      <c r="D1227" s="147" t="s">
        <v>247</v>
      </c>
      <c r="E1227" s="152" t="s">
        <v>1</v>
      </c>
      <c r="F1227" s="153" t="s">
        <v>3748</v>
      </c>
      <c r="H1227" s="154">
        <v>1.04</v>
      </c>
      <c r="I1227" s="155"/>
      <c r="L1227" s="151"/>
      <c r="M1227" s="156"/>
      <c r="T1227" s="157"/>
      <c r="AT1227" s="152" t="s">
        <v>247</v>
      </c>
      <c r="AU1227" s="152" t="s">
        <v>83</v>
      </c>
      <c r="AV1227" s="12" t="s">
        <v>83</v>
      </c>
      <c r="AW1227" s="12" t="s">
        <v>30</v>
      </c>
      <c r="AX1227" s="12" t="s">
        <v>73</v>
      </c>
      <c r="AY1227" s="152" t="s">
        <v>236</v>
      </c>
    </row>
    <row r="1228" spans="2:65" s="12" customFormat="1" ht="11.25">
      <c r="B1228" s="151"/>
      <c r="D1228" s="147" t="s">
        <v>247</v>
      </c>
      <c r="E1228" s="152" t="s">
        <v>1</v>
      </c>
      <c r="F1228" s="153" t="s">
        <v>3749</v>
      </c>
      <c r="H1228" s="154">
        <v>2.73</v>
      </c>
      <c r="I1228" s="155"/>
      <c r="L1228" s="151"/>
      <c r="M1228" s="156"/>
      <c r="T1228" s="157"/>
      <c r="AT1228" s="152" t="s">
        <v>247</v>
      </c>
      <c r="AU1228" s="152" t="s">
        <v>83</v>
      </c>
      <c r="AV1228" s="12" t="s">
        <v>83</v>
      </c>
      <c r="AW1228" s="12" t="s">
        <v>30</v>
      </c>
      <c r="AX1228" s="12" t="s">
        <v>73</v>
      </c>
      <c r="AY1228" s="152" t="s">
        <v>236</v>
      </c>
    </row>
    <row r="1229" spans="2:65" s="12" customFormat="1" ht="11.25">
      <c r="B1229" s="151"/>
      <c r="D1229" s="147" t="s">
        <v>247</v>
      </c>
      <c r="E1229" s="152" t="s">
        <v>1</v>
      </c>
      <c r="F1229" s="153" t="s">
        <v>3749</v>
      </c>
      <c r="H1229" s="154">
        <v>2.73</v>
      </c>
      <c r="I1229" s="155"/>
      <c r="L1229" s="151"/>
      <c r="M1229" s="156"/>
      <c r="T1229" s="157"/>
      <c r="AT1229" s="152" t="s">
        <v>247</v>
      </c>
      <c r="AU1229" s="152" t="s">
        <v>83</v>
      </c>
      <c r="AV1229" s="12" t="s">
        <v>83</v>
      </c>
      <c r="AW1229" s="12" t="s">
        <v>30</v>
      </c>
      <c r="AX1229" s="12" t="s">
        <v>73</v>
      </c>
      <c r="AY1229" s="152" t="s">
        <v>236</v>
      </c>
    </row>
    <row r="1230" spans="2:65" s="12" customFormat="1" ht="11.25">
      <c r="B1230" s="151"/>
      <c r="D1230" s="147" t="s">
        <v>247</v>
      </c>
      <c r="E1230" s="152" t="s">
        <v>1</v>
      </c>
      <c r="F1230" s="153" t="s">
        <v>3750</v>
      </c>
      <c r="H1230" s="154">
        <v>3.6949999999999998</v>
      </c>
      <c r="I1230" s="155"/>
      <c r="L1230" s="151"/>
      <c r="M1230" s="156"/>
      <c r="T1230" s="157"/>
      <c r="AT1230" s="152" t="s">
        <v>247</v>
      </c>
      <c r="AU1230" s="152" t="s">
        <v>83</v>
      </c>
      <c r="AV1230" s="12" t="s">
        <v>83</v>
      </c>
      <c r="AW1230" s="12" t="s">
        <v>30</v>
      </c>
      <c r="AX1230" s="12" t="s">
        <v>73</v>
      </c>
      <c r="AY1230" s="152" t="s">
        <v>236</v>
      </c>
    </row>
    <row r="1231" spans="2:65" s="12" customFormat="1" ht="11.25">
      <c r="B1231" s="151"/>
      <c r="D1231" s="147" t="s">
        <v>247</v>
      </c>
      <c r="E1231" s="152" t="s">
        <v>1</v>
      </c>
      <c r="F1231" s="153" t="s">
        <v>3751</v>
      </c>
      <c r="H1231" s="154">
        <v>0.68400000000000005</v>
      </c>
      <c r="I1231" s="155"/>
      <c r="L1231" s="151"/>
      <c r="M1231" s="156"/>
      <c r="T1231" s="157"/>
      <c r="AT1231" s="152" t="s">
        <v>247</v>
      </c>
      <c r="AU1231" s="152" t="s">
        <v>83</v>
      </c>
      <c r="AV1231" s="12" t="s">
        <v>83</v>
      </c>
      <c r="AW1231" s="12" t="s">
        <v>30</v>
      </c>
      <c r="AX1231" s="12" t="s">
        <v>73</v>
      </c>
      <c r="AY1231" s="152" t="s">
        <v>236</v>
      </c>
    </row>
    <row r="1232" spans="2:65" s="12" customFormat="1" ht="11.25">
      <c r="B1232" s="151"/>
      <c r="D1232" s="147" t="s">
        <v>247</v>
      </c>
      <c r="E1232" s="152" t="s">
        <v>1</v>
      </c>
      <c r="F1232" s="153" t="s">
        <v>3752</v>
      </c>
      <c r="H1232" s="154">
        <v>0.68400000000000005</v>
      </c>
      <c r="I1232" s="155"/>
      <c r="L1232" s="151"/>
      <c r="M1232" s="156"/>
      <c r="T1232" s="157"/>
      <c r="AT1232" s="152" t="s">
        <v>247</v>
      </c>
      <c r="AU1232" s="152" t="s">
        <v>83</v>
      </c>
      <c r="AV1232" s="12" t="s">
        <v>83</v>
      </c>
      <c r="AW1232" s="12" t="s">
        <v>30</v>
      </c>
      <c r="AX1232" s="12" t="s">
        <v>73</v>
      </c>
      <c r="AY1232" s="152" t="s">
        <v>236</v>
      </c>
    </row>
    <row r="1233" spans="2:65" s="12" customFormat="1" ht="11.25">
      <c r="B1233" s="151"/>
      <c r="D1233" s="147" t="s">
        <v>247</v>
      </c>
      <c r="E1233" s="152" t="s">
        <v>1</v>
      </c>
      <c r="F1233" s="153" t="s">
        <v>3753</v>
      </c>
      <c r="H1233" s="154">
        <v>0.66</v>
      </c>
      <c r="I1233" s="155"/>
      <c r="L1233" s="151"/>
      <c r="M1233" s="156"/>
      <c r="T1233" s="157"/>
      <c r="AT1233" s="152" t="s">
        <v>247</v>
      </c>
      <c r="AU1233" s="152" t="s">
        <v>83</v>
      </c>
      <c r="AV1233" s="12" t="s">
        <v>83</v>
      </c>
      <c r="AW1233" s="12" t="s">
        <v>30</v>
      </c>
      <c r="AX1233" s="12" t="s">
        <v>73</v>
      </c>
      <c r="AY1233" s="152" t="s">
        <v>236</v>
      </c>
    </row>
    <row r="1234" spans="2:65" s="12" customFormat="1" ht="11.25">
      <c r="B1234" s="151"/>
      <c r="D1234" s="147" t="s">
        <v>247</v>
      </c>
      <c r="E1234" s="152" t="s">
        <v>1</v>
      </c>
      <c r="F1234" s="153" t="s">
        <v>3754</v>
      </c>
      <c r="H1234" s="154">
        <v>0.54</v>
      </c>
      <c r="I1234" s="155"/>
      <c r="L1234" s="151"/>
      <c r="M1234" s="156"/>
      <c r="T1234" s="157"/>
      <c r="AT1234" s="152" t="s">
        <v>247</v>
      </c>
      <c r="AU1234" s="152" t="s">
        <v>83</v>
      </c>
      <c r="AV1234" s="12" t="s">
        <v>83</v>
      </c>
      <c r="AW1234" s="12" t="s">
        <v>30</v>
      </c>
      <c r="AX1234" s="12" t="s">
        <v>73</v>
      </c>
      <c r="AY1234" s="152" t="s">
        <v>236</v>
      </c>
    </row>
    <row r="1235" spans="2:65" s="15" customFormat="1" ht="11.25">
      <c r="B1235" s="173"/>
      <c r="D1235" s="147" t="s">
        <v>247</v>
      </c>
      <c r="E1235" s="174" t="s">
        <v>1</v>
      </c>
      <c r="F1235" s="175" t="s">
        <v>344</v>
      </c>
      <c r="H1235" s="176">
        <v>38.958999999999989</v>
      </c>
      <c r="I1235" s="177"/>
      <c r="L1235" s="173"/>
      <c r="M1235" s="178"/>
      <c r="T1235" s="179"/>
      <c r="AT1235" s="174" t="s">
        <v>247</v>
      </c>
      <c r="AU1235" s="174" t="s">
        <v>83</v>
      </c>
      <c r="AV1235" s="15" t="s">
        <v>258</v>
      </c>
      <c r="AW1235" s="15" t="s">
        <v>30</v>
      </c>
      <c r="AX1235" s="15" t="s">
        <v>81</v>
      </c>
      <c r="AY1235" s="174" t="s">
        <v>236</v>
      </c>
    </row>
    <row r="1236" spans="2:65" s="1" customFormat="1" ht="24.2" customHeight="1">
      <c r="B1236" s="133"/>
      <c r="C1236" s="134" t="s">
        <v>2440</v>
      </c>
      <c r="D1236" s="134" t="s">
        <v>239</v>
      </c>
      <c r="E1236" s="135" t="s">
        <v>3755</v>
      </c>
      <c r="F1236" s="136" t="s">
        <v>3756</v>
      </c>
      <c r="G1236" s="137" t="s">
        <v>467</v>
      </c>
      <c r="H1236" s="138">
        <v>9.4</v>
      </c>
      <c r="I1236" s="139"/>
      <c r="J1236" s="140">
        <f>ROUND(I1236*H1236,2)</f>
        <v>0</v>
      </c>
      <c r="K1236" s="136" t="s">
        <v>243</v>
      </c>
      <c r="L1236" s="33"/>
      <c r="M1236" s="141" t="s">
        <v>1</v>
      </c>
      <c r="N1236" s="142" t="s">
        <v>38</v>
      </c>
      <c r="P1236" s="143">
        <f>O1236*H1236</f>
        <v>0</v>
      </c>
      <c r="Q1236" s="143">
        <v>0</v>
      </c>
      <c r="R1236" s="143">
        <f>Q1236*H1236</f>
        <v>0</v>
      </c>
      <c r="S1236" s="143">
        <v>0</v>
      </c>
      <c r="T1236" s="144">
        <f>S1236*H1236</f>
        <v>0</v>
      </c>
      <c r="AR1236" s="145" t="s">
        <v>258</v>
      </c>
      <c r="AT1236" s="145" t="s">
        <v>239</v>
      </c>
      <c r="AU1236" s="145" t="s">
        <v>83</v>
      </c>
      <c r="AY1236" s="18" t="s">
        <v>236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8" t="s">
        <v>81</v>
      </c>
      <c r="BK1236" s="146">
        <f>ROUND(I1236*H1236,2)</f>
        <v>0</v>
      </c>
      <c r="BL1236" s="18" t="s">
        <v>258</v>
      </c>
      <c r="BM1236" s="145" t="s">
        <v>3757</v>
      </c>
    </row>
    <row r="1237" spans="2:65" s="1" customFormat="1" ht="19.5">
      <c r="B1237" s="33"/>
      <c r="D1237" s="147" t="s">
        <v>246</v>
      </c>
      <c r="F1237" s="148" t="s">
        <v>3756</v>
      </c>
      <c r="I1237" s="149"/>
      <c r="L1237" s="33"/>
      <c r="M1237" s="150"/>
      <c r="T1237" s="57"/>
      <c r="AT1237" s="18" t="s">
        <v>246</v>
      </c>
      <c r="AU1237" s="18" t="s">
        <v>83</v>
      </c>
    </row>
    <row r="1238" spans="2:65" s="12" customFormat="1" ht="11.25">
      <c r="B1238" s="151"/>
      <c r="D1238" s="147" t="s">
        <v>247</v>
      </c>
      <c r="E1238" s="152" t="s">
        <v>1</v>
      </c>
      <c r="F1238" s="153" t="s">
        <v>3758</v>
      </c>
      <c r="H1238" s="154">
        <v>3.32</v>
      </c>
      <c r="I1238" s="155"/>
      <c r="L1238" s="151"/>
      <c r="M1238" s="156"/>
      <c r="T1238" s="157"/>
      <c r="AT1238" s="152" t="s">
        <v>247</v>
      </c>
      <c r="AU1238" s="152" t="s">
        <v>83</v>
      </c>
      <c r="AV1238" s="12" t="s">
        <v>83</v>
      </c>
      <c r="AW1238" s="12" t="s">
        <v>30</v>
      </c>
      <c r="AX1238" s="12" t="s">
        <v>73</v>
      </c>
      <c r="AY1238" s="152" t="s">
        <v>236</v>
      </c>
    </row>
    <row r="1239" spans="2:65" s="12" customFormat="1" ht="11.25">
      <c r="B1239" s="151"/>
      <c r="D1239" s="147" t="s">
        <v>247</v>
      </c>
      <c r="E1239" s="152" t="s">
        <v>1</v>
      </c>
      <c r="F1239" s="153" t="s">
        <v>3759</v>
      </c>
      <c r="H1239" s="154">
        <v>1.6</v>
      </c>
      <c r="I1239" s="155"/>
      <c r="L1239" s="151"/>
      <c r="M1239" s="156"/>
      <c r="T1239" s="157"/>
      <c r="AT1239" s="152" t="s">
        <v>247</v>
      </c>
      <c r="AU1239" s="152" t="s">
        <v>83</v>
      </c>
      <c r="AV1239" s="12" t="s">
        <v>83</v>
      </c>
      <c r="AW1239" s="12" t="s">
        <v>30</v>
      </c>
      <c r="AX1239" s="12" t="s">
        <v>73</v>
      </c>
      <c r="AY1239" s="152" t="s">
        <v>236</v>
      </c>
    </row>
    <row r="1240" spans="2:65" s="12" customFormat="1" ht="11.25">
      <c r="B1240" s="151"/>
      <c r="D1240" s="147" t="s">
        <v>247</v>
      </c>
      <c r="E1240" s="152" t="s">
        <v>1</v>
      </c>
      <c r="F1240" s="153" t="s">
        <v>3760</v>
      </c>
      <c r="H1240" s="154">
        <v>0.68</v>
      </c>
      <c r="I1240" s="155"/>
      <c r="L1240" s="151"/>
      <c r="M1240" s="156"/>
      <c r="T1240" s="157"/>
      <c r="AT1240" s="152" t="s">
        <v>247</v>
      </c>
      <c r="AU1240" s="152" t="s">
        <v>83</v>
      </c>
      <c r="AV1240" s="12" t="s">
        <v>83</v>
      </c>
      <c r="AW1240" s="12" t="s">
        <v>30</v>
      </c>
      <c r="AX1240" s="12" t="s">
        <v>73</v>
      </c>
      <c r="AY1240" s="152" t="s">
        <v>236</v>
      </c>
    </row>
    <row r="1241" spans="2:65" s="12" customFormat="1" ht="11.25">
      <c r="B1241" s="151"/>
      <c r="D1241" s="147" t="s">
        <v>247</v>
      </c>
      <c r="E1241" s="152" t="s">
        <v>1</v>
      </c>
      <c r="F1241" s="153" t="s">
        <v>3761</v>
      </c>
      <c r="H1241" s="154">
        <v>3.2</v>
      </c>
      <c r="I1241" s="155"/>
      <c r="L1241" s="151"/>
      <c r="M1241" s="156"/>
      <c r="T1241" s="157"/>
      <c r="AT1241" s="152" t="s">
        <v>247</v>
      </c>
      <c r="AU1241" s="152" t="s">
        <v>83</v>
      </c>
      <c r="AV1241" s="12" t="s">
        <v>83</v>
      </c>
      <c r="AW1241" s="12" t="s">
        <v>30</v>
      </c>
      <c r="AX1241" s="12" t="s">
        <v>73</v>
      </c>
      <c r="AY1241" s="152" t="s">
        <v>236</v>
      </c>
    </row>
    <row r="1242" spans="2:65" s="12" customFormat="1" ht="11.25">
      <c r="B1242" s="151"/>
      <c r="D1242" s="147" t="s">
        <v>247</v>
      </c>
      <c r="E1242" s="152" t="s">
        <v>1</v>
      </c>
      <c r="F1242" s="153" t="s">
        <v>3762</v>
      </c>
      <c r="H1242" s="154">
        <v>0.6</v>
      </c>
      <c r="I1242" s="155"/>
      <c r="L1242" s="151"/>
      <c r="M1242" s="156"/>
      <c r="T1242" s="157"/>
      <c r="AT1242" s="152" t="s">
        <v>247</v>
      </c>
      <c r="AU1242" s="152" t="s">
        <v>83</v>
      </c>
      <c r="AV1242" s="12" t="s">
        <v>83</v>
      </c>
      <c r="AW1242" s="12" t="s">
        <v>30</v>
      </c>
      <c r="AX1242" s="12" t="s">
        <v>73</v>
      </c>
      <c r="AY1242" s="152" t="s">
        <v>236</v>
      </c>
    </row>
    <row r="1243" spans="2:65" s="15" customFormat="1" ht="11.25">
      <c r="B1243" s="173"/>
      <c r="D1243" s="147" t="s">
        <v>247</v>
      </c>
      <c r="E1243" s="174" t="s">
        <v>1</v>
      </c>
      <c r="F1243" s="175" t="s">
        <v>344</v>
      </c>
      <c r="H1243" s="176">
        <v>9.4</v>
      </c>
      <c r="I1243" s="177"/>
      <c r="L1243" s="173"/>
      <c r="M1243" s="178"/>
      <c r="T1243" s="179"/>
      <c r="AT1243" s="174" t="s">
        <v>247</v>
      </c>
      <c r="AU1243" s="174" t="s">
        <v>83</v>
      </c>
      <c r="AV1243" s="15" t="s">
        <v>258</v>
      </c>
      <c r="AW1243" s="15" t="s">
        <v>30</v>
      </c>
      <c r="AX1243" s="15" t="s">
        <v>81</v>
      </c>
      <c r="AY1243" s="174" t="s">
        <v>236</v>
      </c>
    </row>
    <row r="1244" spans="2:65" s="1" customFormat="1" ht="21.75" customHeight="1">
      <c r="B1244" s="133"/>
      <c r="C1244" s="134" t="s">
        <v>3763</v>
      </c>
      <c r="D1244" s="134" t="s">
        <v>239</v>
      </c>
      <c r="E1244" s="135" t="s">
        <v>3764</v>
      </c>
      <c r="F1244" s="136" t="s">
        <v>3765</v>
      </c>
      <c r="G1244" s="137" t="s">
        <v>539</v>
      </c>
      <c r="H1244" s="138">
        <v>1.647</v>
      </c>
      <c r="I1244" s="139"/>
      <c r="J1244" s="140">
        <f>ROUND(I1244*H1244,2)</f>
        <v>0</v>
      </c>
      <c r="K1244" s="136" t="s">
        <v>2868</v>
      </c>
      <c r="L1244" s="33"/>
      <c r="M1244" s="141" t="s">
        <v>1</v>
      </c>
      <c r="N1244" s="142" t="s">
        <v>38</v>
      </c>
      <c r="P1244" s="143">
        <f>O1244*H1244</f>
        <v>0</v>
      </c>
      <c r="Q1244" s="143">
        <v>0</v>
      </c>
      <c r="R1244" s="143">
        <f>Q1244*H1244</f>
        <v>0</v>
      </c>
      <c r="S1244" s="143">
        <v>0</v>
      </c>
      <c r="T1244" s="144">
        <f>S1244*H1244</f>
        <v>0</v>
      </c>
      <c r="AR1244" s="145" t="s">
        <v>258</v>
      </c>
      <c r="AT1244" s="145" t="s">
        <v>239</v>
      </c>
      <c r="AU1244" s="145" t="s">
        <v>83</v>
      </c>
      <c r="AY1244" s="18" t="s">
        <v>236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81</v>
      </c>
      <c r="BK1244" s="146">
        <f>ROUND(I1244*H1244,2)</f>
        <v>0</v>
      </c>
      <c r="BL1244" s="18" t="s">
        <v>258</v>
      </c>
      <c r="BM1244" s="145" t="s">
        <v>3766</v>
      </c>
    </row>
    <row r="1245" spans="2:65" s="1" customFormat="1" ht="11.25">
      <c r="B1245" s="33"/>
      <c r="D1245" s="147" t="s">
        <v>246</v>
      </c>
      <c r="F1245" s="148" t="s">
        <v>3765</v>
      </c>
      <c r="I1245" s="149"/>
      <c r="L1245" s="33"/>
      <c r="M1245" s="150"/>
      <c r="T1245" s="57"/>
      <c r="AT1245" s="18" t="s">
        <v>246</v>
      </c>
      <c r="AU1245" s="18" t="s">
        <v>83</v>
      </c>
    </row>
    <row r="1246" spans="2:65" s="12" customFormat="1" ht="11.25">
      <c r="B1246" s="151"/>
      <c r="D1246" s="147" t="s">
        <v>247</v>
      </c>
      <c r="E1246" s="152" t="s">
        <v>1</v>
      </c>
      <c r="F1246" s="153" t="s">
        <v>3767</v>
      </c>
      <c r="H1246" s="154">
        <v>1.647</v>
      </c>
      <c r="I1246" s="155"/>
      <c r="L1246" s="151"/>
      <c r="M1246" s="156"/>
      <c r="T1246" s="157"/>
      <c r="AT1246" s="152" t="s">
        <v>247</v>
      </c>
      <c r="AU1246" s="152" t="s">
        <v>83</v>
      </c>
      <c r="AV1246" s="12" t="s">
        <v>83</v>
      </c>
      <c r="AW1246" s="12" t="s">
        <v>30</v>
      </c>
      <c r="AX1246" s="12" t="s">
        <v>73</v>
      </c>
      <c r="AY1246" s="152" t="s">
        <v>236</v>
      </c>
    </row>
    <row r="1247" spans="2:65" s="15" customFormat="1" ht="11.25">
      <c r="B1247" s="173"/>
      <c r="D1247" s="147" t="s">
        <v>247</v>
      </c>
      <c r="E1247" s="174" t="s">
        <v>1</v>
      </c>
      <c r="F1247" s="175" t="s">
        <v>344</v>
      </c>
      <c r="H1247" s="176">
        <v>1.647</v>
      </c>
      <c r="I1247" s="177"/>
      <c r="L1247" s="173"/>
      <c r="M1247" s="178"/>
      <c r="T1247" s="179"/>
      <c r="AT1247" s="174" t="s">
        <v>247</v>
      </c>
      <c r="AU1247" s="174" t="s">
        <v>83</v>
      </c>
      <c r="AV1247" s="15" t="s">
        <v>258</v>
      </c>
      <c r="AW1247" s="15" t="s">
        <v>30</v>
      </c>
      <c r="AX1247" s="15" t="s">
        <v>81</v>
      </c>
      <c r="AY1247" s="174" t="s">
        <v>236</v>
      </c>
    </row>
    <row r="1248" spans="2:65" s="1" customFormat="1" ht="24.2" customHeight="1">
      <c r="B1248" s="133"/>
      <c r="C1248" s="134" t="s">
        <v>2445</v>
      </c>
      <c r="D1248" s="134" t="s">
        <v>239</v>
      </c>
      <c r="E1248" s="135" t="s">
        <v>3768</v>
      </c>
      <c r="F1248" s="136" t="s">
        <v>3769</v>
      </c>
      <c r="G1248" s="137" t="s">
        <v>340</v>
      </c>
      <c r="H1248" s="138">
        <v>4</v>
      </c>
      <c r="I1248" s="139"/>
      <c r="J1248" s="140">
        <f>ROUND(I1248*H1248,2)</f>
        <v>0</v>
      </c>
      <c r="K1248" s="136" t="s">
        <v>2868</v>
      </c>
      <c r="L1248" s="33"/>
      <c r="M1248" s="141" t="s">
        <v>1</v>
      </c>
      <c r="N1248" s="142" t="s">
        <v>38</v>
      </c>
      <c r="P1248" s="143">
        <f>O1248*H1248</f>
        <v>0</v>
      </c>
      <c r="Q1248" s="143">
        <v>0</v>
      </c>
      <c r="R1248" s="143">
        <f>Q1248*H1248</f>
        <v>0</v>
      </c>
      <c r="S1248" s="143">
        <v>0</v>
      </c>
      <c r="T1248" s="144">
        <f>S1248*H1248</f>
        <v>0</v>
      </c>
      <c r="AR1248" s="145" t="s">
        <v>258</v>
      </c>
      <c r="AT1248" s="145" t="s">
        <v>239</v>
      </c>
      <c r="AU1248" s="145" t="s">
        <v>83</v>
      </c>
      <c r="AY1248" s="18" t="s">
        <v>236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8" t="s">
        <v>81</v>
      </c>
      <c r="BK1248" s="146">
        <f>ROUND(I1248*H1248,2)</f>
        <v>0</v>
      </c>
      <c r="BL1248" s="18" t="s">
        <v>258</v>
      </c>
      <c r="BM1248" s="145" t="s">
        <v>3770</v>
      </c>
    </row>
    <row r="1249" spans="2:65" s="1" customFormat="1" ht="19.5">
      <c r="B1249" s="33"/>
      <c r="D1249" s="147" t="s">
        <v>246</v>
      </c>
      <c r="F1249" s="148" t="s">
        <v>3769</v>
      </c>
      <c r="I1249" s="149"/>
      <c r="L1249" s="33"/>
      <c r="M1249" s="150"/>
      <c r="T1249" s="57"/>
      <c r="AT1249" s="18" t="s">
        <v>246</v>
      </c>
      <c r="AU1249" s="18" t="s">
        <v>83</v>
      </c>
    </row>
    <row r="1250" spans="2:65" s="12" customFormat="1" ht="11.25">
      <c r="B1250" s="151"/>
      <c r="D1250" s="147" t="s">
        <v>247</v>
      </c>
      <c r="E1250" s="152" t="s">
        <v>1</v>
      </c>
      <c r="F1250" s="153" t="s">
        <v>3771</v>
      </c>
      <c r="H1250" s="154">
        <v>2</v>
      </c>
      <c r="I1250" s="155"/>
      <c r="L1250" s="151"/>
      <c r="M1250" s="156"/>
      <c r="T1250" s="157"/>
      <c r="AT1250" s="152" t="s">
        <v>247</v>
      </c>
      <c r="AU1250" s="152" t="s">
        <v>83</v>
      </c>
      <c r="AV1250" s="12" t="s">
        <v>83</v>
      </c>
      <c r="AW1250" s="12" t="s">
        <v>30</v>
      </c>
      <c r="AX1250" s="12" t="s">
        <v>73</v>
      </c>
      <c r="AY1250" s="152" t="s">
        <v>236</v>
      </c>
    </row>
    <row r="1251" spans="2:65" s="12" customFormat="1" ht="11.25">
      <c r="B1251" s="151"/>
      <c r="D1251" s="147" t="s">
        <v>247</v>
      </c>
      <c r="E1251" s="152" t="s">
        <v>1</v>
      </c>
      <c r="F1251" s="153" t="s">
        <v>3772</v>
      </c>
      <c r="H1251" s="154">
        <v>1</v>
      </c>
      <c r="I1251" s="155"/>
      <c r="L1251" s="151"/>
      <c r="M1251" s="156"/>
      <c r="T1251" s="157"/>
      <c r="AT1251" s="152" t="s">
        <v>247</v>
      </c>
      <c r="AU1251" s="152" t="s">
        <v>83</v>
      </c>
      <c r="AV1251" s="12" t="s">
        <v>83</v>
      </c>
      <c r="AW1251" s="12" t="s">
        <v>30</v>
      </c>
      <c r="AX1251" s="12" t="s">
        <v>73</v>
      </c>
      <c r="AY1251" s="152" t="s">
        <v>236</v>
      </c>
    </row>
    <row r="1252" spans="2:65" s="12" customFormat="1" ht="11.25">
      <c r="B1252" s="151"/>
      <c r="D1252" s="147" t="s">
        <v>247</v>
      </c>
      <c r="E1252" s="152" t="s">
        <v>1</v>
      </c>
      <c r="F1252" s="153" t="s">
        <v>3773</v>
      </c>
      <c r="H1252" s="154">
        <v>1</v>
      </c>
      <c r="I1252" s="155"/>
      <c r="L1252" s="151"/>
      <c r="M1252" s="156"/>
      <c r="T1252" s="157"/>
      <c r="AT1252" s="152" t="s">
        <v>247</v>
      </c>
      <c r="AU1252" s="152" t="s">
        <v>83</v>
      </c>
      <c r="AV1252" s="12" t="s">
        <v>83</v>
      </c>
      <c r="AW1252" s="12" t="s">
        <v>30</v>
      </c>
      <c r="AX1252" s="12" t="s">
        <v>73</v>
      </c>
      <c r="AY1252" s="152" t="s">
        <v>236</v>
      </c>
    </row>
    <row r="1253" spans="2:65" s="15" customFormat="1" ht="11.25">
      <c r="B1253" s="173"/>
      <c r="D1253" s="147" t="s">
        <v>247</v>
      </c>
      <c r="E1253" s="174" t="s">
        <v>1</v>
      </c>
      <c r="F1253" s="175" t="s">
        <v>344</v>
      </c>
      <c r="H1253" s="176">
        <v>4</v>
      </c>
      <c r="I1253" s="177"/>
      <c r="L1253" s="173"/>
      <c r="M1253" s="178"/>
      <c r="T1253" s="179"/>
      <c r="AT1253" s="174" t="s">
        <v>247</v>
      </c>
      <c r="AU1253" s="174" t="s">
        <v>83</v>
      </c>
      <c r="AV1253" s="15" t="s">
        <v>258</v>
      </c>
      <c r="AW1253" s="15" t="s">
        <v>30</v>
      </c>
      <c r="AX1253" s="15" t="s">
        <v>81</v>
      </c>
      <c r="AY1253" s="174" t="s">
        <v>236</v>
      </c>
    </row>
    <row r="1254" spans="2:65" s="1" customFormat="1" ht="24.2" customHeight="1">
      <c r="B1254" s="133"/>
      <c r="C1254" s="180" t="s">
        <v>3774</v>
      </c>
      <c r="D1254" s="180" t="s">
        <v>333</v>
      </c>
      <c r="E1254" s="181" t="s">
        <v>3775</v>
      </c>
      <c r="F1254" s="182" t="s">
        <v>3776</v>
      </c>
      <c r="G1254" s="183" t="s">
        <v>340</v>
      </c>
      <c r="H1254" s="184">
        <v>1</v>
      </c>
      <c r="I1254" s="185"/>
      <c r="J1254" s="186">
        <f>ROUND(I1254*H1254,2)</f>
        <v>0</v>
      </c>
      <c r="K1254" s="182" t="s">
        <v>2868</v>
      </c>
      <c r="L1254" s="187"/>
      <c r="M1254" s="188" t="s">
        <v>1</v>
      </c>
      <c r="N1254" s="189" t="s">
        <v>38</v>
      </c>
      <c r="P1254" s="143">
        <f>O1254*H1254</f>
        <v>0</v>
      </c>
      <c r="Q1254" s="143">
        <v>0</v>
      </c>
      <c r="R1254" s="143">
        <f>Q1254*H1254</f>
        <v>0</v>
      </c>
      <c r="S1254" s="143">
        <v>0</v>
      </c>
      <c r="T1254" s="144">
        <f>S1254*H1254</f>
        <v>0</v>
      </c>
      <c r="AR1254" s="145" t="s">
        <v>273</v>
      </c>
      <c r="AT1254" s="145" t="s">
        <v>333</v>
      </c>
      <c r="AU1254" s="145" t="s">
        <v>83</v>
      </c>
      <c r="AY1254" s="18" t="s">
        <v>236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81</v>
      </c>
      <c r="BK1254" s="146">
        <f>ROUND(I1254*H1254,2)</f>
        <v>0</v>
      </c>
      <c r="BL1254" s="18" t="s">
        <v>258</v>
      </c>
      <c r="BM1254" s="145" t="s">
        <v>3777</v>
      </c>
    </row>
    <row r="1255" spans="2:65" s="1" customFormat="1" ht="19.5">
      <c r="B1255" s="33"/>
      <c r="D1255" s="147" t="s">
        <v>246</v>
      </c>
      <c r="F1255" s="148" t="s">
        <v>3776</v>
      </c>
      <c r="I1255" s="149"/>
      <c r="L1255" s="33"/>
      <c r="M1255" s="150"/>
      <c r="T1255" s="57"/>
      <c r="AT1255" s="18" t="s">
        <v>246</v>
      </c>
      <c r="AU1255" s="18" t="s">
        <v>83</v>
      </c>
    </row>
    <row r="1256" spans="2:65" s="1" customFormat="1" ht="24.2" customHeight="1">
      <c r="B1256" s="133"/>
      <c r="C1256" s="180" t="s">
        <v>2449</v>
      </c>
      <c r="D1256" s="180" t="s">
        <v>333</v>
      </c>
      <c r="E1256" s="181" t="s">
        <v>3778</v>
      </c>
      <c r="F1256" s="182" t="s">
        <v>3779</v>
      </c>
      <c r="G1256" s="183" t="s">
        <v>340</v>
      </c>
      <c r="H1256" s="184">
        <v>3</v>
      </c>
      <c r="I1256" s="185"/>
      <c r="J1256" s="186">
        <f>ROUND(I1256*H1256,2)</f>
        <v>0</v>
      </c>
      <c r="K1256" s="182" t="s">
        <v>2868</v>
      </c>
      <c r="L1256" s="187"/>
      <c r="M1256" s="188" t="s">
        <v>1</v>
      </c>
      <c r="N1256" s="189" t="s">
        <v>38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273</v>
      </c>
      <c r="AT1256" s="145" t="s">
        <v>333</v>
      </c>
      <c r="AU1256" s="145" t="s">
        <v>83</v>
      </c>
      <c r="AY1256" s="18" t="s">
        <v>236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81</v>
      </c>
      <c r="BK1256" s="146">
        <f>ROUND(I1256*H1256,2)</f>
        <v>0</v>
      </c>
      <c r="BL1256" s="18" t="s">
        <v>258</v>
      </c>
      <c r="BM1256" s="145" t="s">
        <v>3780</v>
      </c>
    </row>
    <row r="1257" spans="2:65" s="1" customFormat="1" ht="19.5">
      <c r="B1257" s="33"/>
      <c r="D1257" s="147" t="s">
        <v>246</v>
      </c>
      <c r="F1257" s="148" t="s">
        <v>3779</v>
      </c>
      <c r="I1257" s="149"/>
      <c r="L1257" s="33"/>
      <c r="M1257" s="150"/>
      <c r="T1257" s="57"/>
      <c r="AT1257" s="18" t="s">
        <v>246</v>
      </c>
      <c r="AU1257" s="18" t="s">
        <v>83</v>
      </c>
    </row>
    <row r="1258" spans="2:65" s="1" customFormat="1" ht="16.5" customHeight="1">
      <c r="B1258" s="133"/>
      <c r="C1258" s="134" t="s">
        <v>3781</v>
      </c>
      <c r="D1258" s="134" t="s">
        <v>239</v>
      </c>
      <c r="E1258" s="135" t="s">
        <v>3782</v>
      </c>
      <c r="F1258" s="136" t="s">
        <v>3783</v>
      </c>
      <c r="G1258" s="137" t="s">
        <v>539</v>
      </c>
      <c r="H1258" s="138">
        <v>0.443</v>
      </c>
      <c r="I1258" s="139"/>
      <c r="J1258" s="140">
        <f>ROUND(I1258*H1258,2)</f>
        <v>0</v>
      </c>
      <c r="K1258" s="136" t="s">
        <v>2868</v>
      </c>
      <c r="L1258" s="33"/>
      <c r="M1258" s="141" t="s">
        <v>1</v>
      </c>
      <c r="N1258" s="142" t="s">
        <v>38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258</v>
      </c>
      <c r="AT1258" s="145" t="s">
        <v>239</v>
      </c>
      <c r="AU1258" s="145" t="s">
        <v>83</v>
      </c>
      <c r="AY1258" s="18" t="s">
        <v>236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81</v>
      </c>
      <c r="BK1258" s="146">
        <f>ROUND(I1258*H1258,2)</f>
        <v>0</v>
      </c>
      <c r="BL1258" s="18" t="s">
        <v>258</v>
      </c>
      <c r="BM1258" s="145" t="s">
        <v>3784</v>
      </c>
    </row>
    <row r="1259" spans="2:65" s="1" customFormat="1" ht="11.25">
      <c r="B1259" s="33"/>
      <c r="D1259" s="147" t="s">
        <v>246</v>
      </c>
      <c r="F1259" s="148" t="s">
        <v>3783</v>
      </c>
      <c r="I1259" s="149"/>
      <c r="L1259" s="33"/>
      <c r="M1259" s="150"/>
      <c r="T1259" s="57"/>
      <c r="AT1259" s="18" t="s">
        <v>246</v>
      </c>
      <c r="AU1259" s="18" t="s">
        <v>83</v>
      </c>
    </row>
    <row r="1260" spans="2:65" s="12" customFormat="1" ht="22.5">
      <c r="B1260" s="151"/>
      <c r="D1260" s="147" t="s">
        <v>247</v>
      </c>
      <c r="E1260" s="152" t="s">
        <v>1</v>
      </c>
      <c r="F1260" s="153" t="s">
        <v>3785</v>
      </c>
      <c r="H1260" s="154">
        <v>0.443</v>
      </c>
      <c r="I1260" s="155"/>
      <c r="L1260" s="151"/>
      <c r="M1260" s="156"/>
      <c r="T1260" s="157"/>
      <c r="AT1260" s="152" t="s">
        <v>247</v>
      </c>
      <c r="AU1260" s="152" t="s">
        <v>83</v>
      </c>
      <c r="AV1260" s="12" t="s">
        <v>83</v>
      </c>
      <c r="AW1260" s="12" t="s">
        <v>30</v>
      </c>
      <c r="AX1260" s="12" t="s">
        <v>73</v>
      </c>
      <c r="AY1260" s="152" t="s">
        <v>236</v>
      </c>
    </row>
    <row r="1261" spans="2:65" s="15" customFormat="1" ht="11.25">
      <c r="B1261" s="173"/>
      <c r="D1261" s="147" t="s">
        <v>247</v>
      </c>
      <c r="E1261" s="174" t="s">
        <v>1</v>
      </c>
      <c r="F1261" s="175" t="s">
        <v>344</v>
      </c>
      <c r="H1261" s="176">
        <v>0.443</v>
      </c>
      <c r="I1261" s="177"/>
      <c r="L1261" s="173"/>
      <c r="M1261" s="178"/>
      <c r="T1261" s="179"/>
      <c r="AT1261" s="174" t="s">
        <v>247</v>
      </c>
      <c r="AU1261" s="174" t="s">
        <v>83</v>
      </c>
      <c r="AV1261" s="15" t="s">
        <v>258</v>
      </c>
      <c r="AW1261" s="15" t="s">
        <v>30</v>
      </c>
      <c r="AX1261" s="15" t="s">
        <v>81</v>
      </c>
      <c r="AY1261" s="174" t="s">
        <v>236</v>
      </c>
    </row>
    <row r="1262" spans="2:65" s="1" customFormat="1" ht="33" customHeight="1">
      <c r="B1262" s="133"/>
      <c r="C1262" s="134" t="s">
        <v>2454</v>
      </c>
      <c r="D1262" s="134" t="s">
        <v>239</v>
      </c>
      <c r="E1262" s="135" t="s">
        <v>3786</v>
      </c>
      <c r="F1262" s="136" t="s">
        <v>3787</v>
      </c>
      <c r="G1262" s="137" t="s">
        <v>539</v>
      </c>
      <c r="H1262" s="138">
        <v>0.58299999999999996</v>
      </c>
      <c r="I1262" s="139"/>
      <c r="J1262" s="140">
        <f>ROUND(I1262*H1262,2)</f>
        <v>0</v>
      </c>
      <c r="K1262" s="136" t="s">
        <v>2868</v>
      </c>
      <c r="L1262" s="33"/>
      <c r="M1262" s="141" t="s">
        <v>1</v>
      </c>
      <c r="N1262" s="142" t="s">
        <v>38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258</v>
      </c>
      <c r="AT1262" s="145" t="s">
        <v>239</v>
      </c>
      <c r="AU1262" s="145" t="s">
        <v>83</v>
      </c>
      <c r="AY1262" s="18" t="s">
        <v>236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8" t="s">
        <v>81</v>
      </c>
      <c r="BK1262" s="146">
        <f>ROUND(I1262*H1262,2)</f>
        <v>0</v>
      </c>
      <c r="BL1262" s="18" t="s">
        <v>258</v>
      </c>
      <c r="BM1262" s="145" t="s">
        <v>3788</v>
      </c>
    </row>
    <row r="1263" spans="2:65" s="1" customFormat="1" ht="19.5">
      <c r="B1263" s="33"/>
      <c r="D1263" s="147" t="s">
        <v>246</v>
      </c>
      <c r="F1263" s="148" t="s">
        <v>3787</v>
      </c>
      <c r="I1263" s="149"/>
      <c r="L1263" s="33"/>
      <c r="M1263" s="150"/>
      <c r="T1263" s="57"/>
      <c r="AT1263" s="18" t="s">
        <v>246</v>
      </c>
      <c r="AU1263" s="18" t="s">
        <v>83</v>
      </c>
    </row>
    <row r="1264" spans="2:65" s="14" customFormat="1" ht="11.25">
      <c r="B1264" s="167"/>
      <c r="D1264" s="147" t="s">
        <v>247</v>
      </c>
      <c r="E1264" s="168" t="s">
        <v>1</v>
      </c>
      <c r="F1264" s="169" t="s">
        <v>3789</v>
      </c>
      <c r="H1264" s="168" t="s">
        <v>1</v>
      </c>
      <c r="I1264" s="170"/>
      <c r="L1264" s="167"/>
      <c r="M1264" s="171"/>
      <c r="T1264" s="172"/>
      <c r="AT1264" s="168" t="s">
        <v>247</v>
      </c>
      <c r="AU1264" s="168" t="s">
        <v>83</v>
      </c>
      <c r="AV1264" s="14" t="s">
        <v>81</v>
      </c>
      <c r="AW1264" s="14" t="s">
        <v>30</v>
      </c>
      <c r="AX1264" s="14" t="s">
        <v>73</v>
      </c>
      <c r="AY1264" s="168" t="s">
        <v>236</v>
      </c>
    </row>
    <row r="1265" spans="2:65" s="12" customFormat="1" ht="11.25">
      <c r="B1265" s="151"/>
      <c r="D1265" s="147" t="s">
        <v>247</v>
      </c>
      <c r="E1265" s="152" t="s">
        <v>1</v>
      </c>
      <c r="F1265" s="153" t="s">
        <v>3790</v>
      </c>
      <c r="H1265" s="154">
        <v>0.433</v>
      </c>
      <c r="I1265" s="155"/>
      <c r="L1265" s="151"/>
      <c r="M1265" s="156"/>
      <c r="T1265" s="157"/>
      <c r="AT1265" s="152" t="s">
        <v>247</v>
      </c>
      <c r="AU1265" s="152" t="s">
        <v>83</v>
      </c>
      <c r="AV1265" s="12" t="s">
        <v>83</v>
      </c>
      <c r="AW1265" s="12" t="s">
        <v>30</v>
      </c>
      <c r="AX1265" s="12" t="s">
        <v>73</v>
      </c>
      <c r="AY1265" s="152" t="s">
        <v>236</v>
      </c>
    </row>
    <row r="1266" spans="2:65" s="12" customFormat="1" ht="11.25">
      <c r="B1266" s="151"/>
      <c r="D1266" s="147" t="s">
        <v>247</v>
      </c>
      <c r="E1266" s="152" t="s">
        <v>1</v>
      </c>
      <c r="F1266" s="153" t="s">
        <v>3791</v>
      </c>
      <c r="H1266" s="154">
        <v>0.15</v>
      </c>
      <c r="I1266" s="155"/>
      <c r="L1266" s="151"/>
      <c r="M1266" s="156"/>
      <c r="T1266" s="157"/>
      <c r="AT1266" s="152" t="s">
        <v>247</v>
      </c>
      <c r="AU1266" s="152" t="s">
        <v>83</v>
      </c>
      <c r="AV1266" s="12" t="s">
        <v>83</v>
      </c>
      <c r="AW1266" s="12" t="s">
        <v>30</v>
      </c>
      <c r="AX1266" s="12" t="s">
        <v>73</v>
      </c>
      <c r="AY1266" s="152" t="s">
        <v>236</v>
      </c>
    </row>
    <row r="1267" spans="2:65" s="15" customFormat="1" ht="11.25">
      <c r="B1267" s="173"/>
      <c r="D1267" s="147" t="s">
        <v>247</v>
      </c>
      <c r="E1267" s="174" t="s">
        <v>1</v>
      </c>
      <c r="F1267" s="175" t="s">
        <v>344</v>
      </c>
      <c r="H1267" s="176">
        <v>0.58299999999999996</v>
      </c>
      <c r="I1267" s="177"/>
      <c r="L1267" s="173"/>
      <c r="M1267" s="178"/>
      <c r="T1267" s="179"/>
      <c r="AT1267" s="174" t="s">
        <v>247</v>
      </c>
      <c r="AU1267" s="174" t="s">
        <v>83</v>
      </c>
      <c r="AV1267" s="15" t="s">
        <v>258</v>
      </c>
      <c r="AW1267" s="15" t="s">
        <v>30</v>
      </c>
      <c r="AX1267" s="15" t="s">
        <v>81</v>
      </c>
      <c r="AY1267" s="174" t="s">
        <v>236</v>
      </c>
    </row>
    <row r="1268" spans="2:65" s="1" customFormat="1" ht="24.2" customHeight="1">
      <c r="B1268" s="133"/>
      <c r="C1268" s="134" t="s">
        <v>3792</v>
      </c>
      <c r="D1268" s="134" t="s">
        <v>239</v>
      </c>
      <c r="E1268" s="135" t="s">
        <v>3793</v>
      </c>
      <c r="F1268" s="136" t="s">
        <v>3794</v>
      </c>
      <c r="G1268" s="137" t="s">
        <v>539</v>
      </c>
      <c r="H1268" s="138">
        <v>0.51</v>
      </c>
      <c r="I1268" s="139"/>
      <c r="J1268" s="140">
        <f>ROUND(I1268*H1268,2)</f>
        <v>0</v>
      </c>
      <c r="K1268" s="136" t="s">
        <v>2868</v>
      </c>
      <c r="L1268" s="33"/>
      <c r="M1268" s="141" t="s">
        <v>1</v>
      </c>
      <c r="N1268" s="142" t="s">
        <v>38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258</v>
      </c>
      <c r="AT1268" s="145" t="s">
        <v>239</v>
      </c>
      <c r="AU1268" s="145" t="s">
        <v>83</v>
      </c>
      <c r="AY1268" s="18" t="s">
        <v>236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81</v>
      </c>
      <c r="BK1268" s="146">
        <f>ROUND(I1268*H1268,2)</f>
        <v>0</v>
      </c>
      <c r="BL1268" s="18" t="s">
        <v>258</v>
      </c>
      <c r="BM1268" s="145" t="s">
        <v>3795</v>
      </c>
    </row>
    <row r="1269" spans="2:65" s="1" customFormat="1" ht="19.5">
      <c r="B1269" s="33"/>
      <c r="D1269" s="147" t="s">
        <v>246</v>
      </c>
      <c r="F1269" s="148" t="s">
        <v>3794</v>
      </c>
      <c r="I1269" s="149"/>
      <c r="L1269" s="33"/>
      <c r="M1269" s="150"/>
      <c r="T1269" s="57"/>
      <c r="AT1269" s="18" t="s">
        <v>246</v>
      </c>
      <c r="AU1269" s="18" t="s">
        <v>83</v>
      </c>
    </row>
    <row r="1270" spans="2:65" s="12" customFormat="1" ht="11.25">
      <c r="B1270" s="151"/>
      <c r="D1270" s="147" t="s">
        <v>247</v>
      </c>
      <c r="E1270" s="152" t="s">
        <v>1</v>
      </c>
      <c r="F1270" s="153" t="s">
        <v>3796</v>
      </c>
      <c r="H1270" s="154">
        <v>0.46200000000000002</v>
      </c>
      <c r="I1270" s="155"/>
      <c r="L1270" s="151"/>
      <c r="M1270" s="156"/>
      <c r="T1270" s="157"/>
      <c r="AT1270" s="152" t="s">
        <v>247</v>
      </c>
      <c r="AU1270" s="152" t="s">
        <v>83</v>
      </c>
      <c r="AV1270" s="12" t="s">
        <v>83</v>
      </c>
      <c r="AW1270" s="12" t="s">
        <v>30</v>
      </c>
      <c r="AX1270" s="12" t="s">
        <v>73</v>
      </c>
      <c r="AY1270" s="152" t="s">
        <v>236</v>
      </c>
    </row>
    <row r="1271" spans="2:65" s="12" customFormat="1" ht="11.25">
      <c r="B1271" s="151"/>
      <c r="D1271" s="147" t="s">
        <v>247</v>
      </c>
      <c r="E1271" s="152" t="s">
        <v>1</v>
      </c>
      <c r="F1271" s="153" t="s">
        <v>3797</v>
      </c>
      <c r="H1271" s="154">
        <v>4.8000000000000001E-2</v>
      </c>
      <c r="I1271" s="155"/>
      <c r="L1271" s="151"/>
      <c r="M1271" s="156"/>
      <c r="T1271" s="157"/>
      <c r="AT1271" s="152" t="s">
        <v>247</v>
      </c>
      <c r="AU1271" s="152" t="s">
        <v>83</v>
      </c>
      <c r="AV1271" s="12" t="s">
        <v>83</v>
      </c>
      <c r="AW1271" s="12" t="s">
        <v>30</v>
      </c>
      <c r="AX1271" s="12" t="s">
        <v>73</v>
      </c>
      <c r="AY1271" s="152" t="s">
        <v>236</v>
      </c>
    </row>
    <row r="1272" spans="2:65" s="15" customFormat="1" ht="11.25">
      <c r="B1272" s="173"/>
      <c r="D1272" s="147" t="s">
        <v>247</v>
      </c>
      <c r="E1272" s="174" t="s">
        <v>1</v>
      </c>
      <c r="F1272" s="175" t="s">
        <v>344</v>
      </c>
      <c r="H1272" s="176">
        <v>0.51</v>
      </c>
      <c r="I1272" s="177"/>
      <c r="L1272" s="173"/>
      <c r="M1272" s="178"/>
      <c r="T1272" s="179"/>
      <c r="AT1272" s="174" t="s">
        <v>247</v>
      </c>
      <c r="AU1272" s="174" t="s">
        <v>83</v>
      </c>
      <c r="AV1272" s="15" t="s">
        <v>258</v>
      </c>
      <c r="AW1272" s="15" t="s">
        <v>30</v>
      </c>
      <c r="AX1272" s="15" t="s">
        <v>81</v>
      </c>
      <c r="AY1272" s="174" t="s">
        <v>236</v>
      </c>
    </row>
    <row r="1273" spans="2:65" s="1" customFormat="1" ht="16.5" customHeight="1">
      <c r="B1273" s="133"/>
      <c r="C1273" s="134" t="s">
        <v>2458</v>
      </c>
      <c r="D1273" s="134" t="s">
        <v>239</v>
      </c>
      <c r="E1273" s="135" t="s">
        <v>3798</v>
      </c>
      <c r="F1273" s="136" t="s">
        <v>3799</v>
      </c>
      <c r="G1273" s="137" t="s">
        <v>467</v>
      </c>
      <c r="H1273" s="138">
        <v>3.0790000000000002</v>
      </c>
      <c r="I1273" s="139"/>
      <c r="J1273" s="140">
        <f>ROUND(I1273*H1273,2)</f>
        <v>0</v>
      </c>
      <c r="K1273" s="136" t="s">
        <v>2868</v>
      </c>
      <c r="L1273" s="33"/>
      <c r="M1273" s="141" t="s">
        <v>1</v>
      </c>
      <c r="N1273" s="142" t="s">
        <v>38</v>
      </c>
      <c r="P1273" s="143">
        <f>O1273*H1273</f>
        <v>0</v>
      </c>
      <c r="Q1273" s="143">
        <v>0</v>
      </c>
      <c r="R1273" s="143">
        <f>Q1273*H1273</f>
        <v>0</v>
      </c>
      <c r="S1273" s="143">
        <v>0</v>
      </c>
      <c r="T1273" s="144">
        <f>S1273*H1273</f>
        <v>0</v>
      </c>
      <c r="AR1273" s="145" t="s">
        <v>258</v>
      </c>
      <c r="AT1273" s="145" t="s">
        <v>239</v>
      </c>
      <c r="AU1273" s="145" t="s">
        <v>83</v>
      </c>
      <c r="AY1273" s="18" t="s">
        <v>236</v>
      </c>
      <c r="BE1273" s="146">
        <f>IF(N1273="základní",J1273,0)</f>
        <v>0</v>
      </c>
      <c r="BF1273" s="146">
        <f>IF(N1273="snížená",J1273,0)</f>
        <v>0</v>
      </c>
      <c r="BG1273" s="146">
        <f>IF(N1273="zákl. přenesená",J1273,0)</f>
        <v>0</v>
      </c>
      <c r="BH1273" s="146">
        <f>IF(N1273="sníž. přenesená",J1273,0)</f>
        <v>0</v>
      </c>
      <c r="BI1273" s="146">
        <f>IF(N1273="nulová",J1273,0)</f>
        <v>0</v>
      </c>
      <c r="BJ1273" s="18" t="s">
        <v>81</v>
      </c>
      <c r="BK1273" s="146">
        <f>ROUND(I1273*H1273,2)</f>
        <v>0</v>
      </c>
      <c r="BL1273" s="18" t="s">
        <v>258</v>
      </c>
      <c r="BM1273" s="145" t="s">
        <v>3800</v>
      </c>
    </row>
    <row r="1274" spans="2:65" s="1" customFormat="1" ht="11.25">
      <c r="B1274" s="33"/>
      <c r="D1274" s="147" t="s">
        <v>246</v>
      </c>
      <c r="F1274" s="148" t="s">
        <v>3799</v>
      </c>
      <c r="I1274" s="149"/>
      <c r="L1274" s="33"/>
      <c r="M1274" s="150"/>
      <c r="T1274" s="57"/>
      <c r="AT1274" s="18" t="s">
        <v>246</v>
      </c>
      <c r="AU1274" s="18" t="s">
        <v>83</v>
      </c>
    </row>
    <row r="1275" spans="2:65" s="12" customFormat="1" ht="11.25">
      <c r="B1275" s="151"/>
      <c r="D1275" s="147" t="s">
        <v>247</v>
      </c>
      <c r="E1275" s="152" t="s">
        <v>1</v>
      </c>
      <c r="F1275" s="153" t="s">
        <v>3801</v>
      </c>
      <c r="H1275" s="154">
        <v>3.0790000000000002</v>
      </c>
      <c r="I1275" s="155"/>
      <c r="L1275" s="151"/>
      <c r="M1275" s="156"/>
      <c r="T1275" s="157"/>
      <c r="AT1275" s="152" t="s">
        <v>247</v>
      </c>
      <c r="AU1275" s="152" t="s">
        <v>83</v>
      </c>
      <c r="AV1275" s="12" t="s">
        <v>83</v>
      </c>
      <c r="AW1275" s="12" t="s">
        <v>30</v>
      </c>
      <c r="AX1275" s="12" t="s">
        <v>73</v>
      </c>
      <c r="AY1275" s="152" t="s">
        <v>236</v>
      </c>
    </row>
    <row r="1276" spans="2:65" s="15" customFormat="1" ht="11.25">
      <c r="B1276" s="173"/>
      <c r="D1276" s="147" t="s">
        <v>247</v>
      </c>
      <c r="E1276" s="174" t="s">
        <v>1</v>
      </c>
      <c r="F1276" s="175" t="s">
        <v>344</v>
      </c>
      <c r="H1276" s="176">
        <v>3.0790000000000002</v>
      </c>
      <c r="I1276" s="177"/>
      <c r="L1276" s="173"/>
      <c r="M1276" s="178"/>
      <c r="T1276" s="179"/>
      <c r="AT1276" s="174" t="s">
        <v>247</v>
      </c>
      <c r="AU1276" s="174" t="s">
        <v>83</v>
      </c>
      <c r="AV1276" s="15" t="s">
        <v>258</v>
      </c>
      <c r="AW1276" s="15" t="s">
        <v>30</v>
      </c>
      <c r="AX1276" s="15" t="s">
        <v>81</v>
      </c>
      <c r="AY1276" s="174" t="s">
        <v>236</v>
      </c>
    </row>
    <row r="1277" spans="2:65" s="1" customFormat="1" ht="24.2" customHeight="1">
      <c r="B1277" s="133"/>
      <c r="C1277" s="134" t="s">
        <v>3802</v>
      </c>
      <c r="D1277" s="134" t="s">
        <v>239</v>
      </c>
      <c r="E1277" s="135" t="s">
        <v>3803</v>
      </c>
      <c r="F1277" s="136" t="s">
        <v>3804</v>
      </c>
      <c r="G1277" s="137" t="s">
        <v>539</v>
      </c>
      <c r="H1277" s="138">
        <v>1.5369999999999999</v>
      </c>
      <c r="I1277" s="139"/>
      <c r="J1277" s="140">
        <f>ROUND(I1277*H1277,2)</f>
        <v>0</v>
      </c>
      <c r="K1277" s="136" t="s">
        <v>2868</v>
      </c>
      <c r="L1277" s="33"/>
      <c r="M1277" s="141" t="s">
        <v>1</v>
      </c>
      <c r="N1277" s="142" t="s">
        <v>38</v>
      </c>
      <c r="P1277" s="143">
        <f>O1277*H1277</f>
        <v>0</v>
      </c>
      <c r="Q1277" s="143">
        <v>0</v>
      </c>
      <c r="R1277" s="143">
        <f>Q1277*H1277</f>
        <v>0</v>
      </c>
      <c r="S1277" s="143">
        <v>0</v>
      </c>
      <c r="T1277" s="144">
        <f>S1277*H1277</f>
        <v>0</v>
      </c>
      <c r="AR1277" s="145" t="s">
        <v>258</v>
      </c>
      <c r="AT1277" s="145" t="s">
        <v>239</v>
      </c>
      <c r="AU1277" s="145" t="s">
        <v>83</v>
      </c>
      <c r="AY1277" s="18" t="s">
        <v>236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81</v>
      </c>
      <c r="BK1277" s="146">
        <f>ROUND(I1277*H1277,2)</f>
        <v>0</v>
      </c>
      <c r="BL1277" s="18" t="s">
        <v>258</v>
      </c>
      <c r="BM1277" s="145" t="s">
        <v>3805</v>
      </c>
    </row>
    <row r="1278" spans="2:65" s="1" customFormat="1" ht="19.5">
      <c r="B1278" s="33"/>
      <c r="D1278" s="147" t="s">
        <v>246</v>
      </c>
      <c r="F1278" s="148" t="s">
        <v>3804</v>
      </c>
      <c r="I1278" s="149"/>
      <c r="L1278" s="33"/>
      <c r="M1278" s="150"/>
      <c r="T1278" s="57"/>
      <c r="AT1278" s="18" t="s">
        <v>246</v>
      </c>
      <c r="AU1278" s="18" t="s">
        <v>83</v>
      </c>
    </row>
    <row r="1279" spans="2:65" s="12" customFormat="1" ht="22.5">
      <c r="B1279" s="151"/>
      <c r="D1279" s="147" t="s">
        <v>247</v>
      </c>
      <c r="E1279" s="152" t="s">
        <v>1</v>
      </c>
      <c r="F1279" s="153" t="s">
        <v>3806</v>
      </c>
      <c r="H1279" s="154">
        <v>0.14499999999999999</v>
      </c>
      <c r="I1279" s="155"/>
      <c r="L1279" s="151"/>
      <c r="M1279" s="156"/>
      <c r="T1279" s="157"/>
      <c r="AT1279" s="152" t="s">
        <v>247</v>
      </c>
      <c r="AU1279" s="152" t="s">
        <v>83</v>
      </c>
      <c r="AV1279" s="12" t="s">
        <v>83</v>
      </c>
      <c r="AW1279" s="12" t="s">
        <v>30</v>
      </c>
      <c r="AX1279" s="12" t="s">
        <v>73</v>
      </c>
      <c r="AY1279" s="152" t="s">
        <v>236</v>
      </c>
    </row>
    <row r="1280" spans="2:65" s="12" customFormat="1" ht="11.25">
      <c r="B1280" s="151"/>
      <c r="D1280" s="147" t="s">
        <v>247</v>
      </c>
      <c r="E1280" s="152" t="s">
        <v>1</v>
      </c>
      <c r="F1280" s="153" t="s">
        <v>3807</v>
      </c>
      <c r="H1280" s="154">
        <v>1.3919999999999999</v>
      </c>
      <c r="I1280" s="155"/>
      <c r="L1280" s="151"/>
      <c r="M1280" s="156"/>
      <c r="T1280" s="157"/>
      <c r="AT1280" s="152" t="s">
        <v>247</v>
      </c>
      <c r="AU1280" s="152" t="s">
        <v>83</v>
      </c>
      <c r="AV1280" s="12" t="s">
        <v>83</v>
      </c>
      <c r="AW1280" s="12" t="s">
        <v>30</v>
      </c>
      <c r="AX1280" s="12" t="s">
        <v>73</v>
      </c>
      <c r="AY1280" s="152" t="s">
        <v>236</v>
      </c>
    </row>
    <row r="1281" spans="2:65" s="15" customFormat="1" ht="11.25">
      <c r="B1281" s="173"/>
      <c r="D1281" s="147" t="s">
        <v>247</v>
      </c>
      <c r="E1281" s="174" t="s">
        <v>1</v>
      </c>
      <c r="F1281" s="175" t="s">
        <v>344</v>
      </c>
      <c r="H1281" s="176">
        <v>1.5369999999999999</v>
      </c>
      <c r="I1281" s="177"/>
      <c r="L1281" s="173"/>
      <c r="M1281" s="178"/>
      <c r="T1281" s="179"/>
      <c r="AT1281" s="174" t="s">
        <v>247</v>
      </c>
      <c r="AU1281" s="174" t="s">
        <v>83</v>
      </c>
      <c r="AV1281" s="15" t="s">
        <v>258</v>
      </c>
      <c r="AW1281" s="15" t="s">
        <v>30</v>
      </c>
      <c r="AX1281" s="15" t="s">
        <v>81</v>
      </c>
      <c r="AY1281" s="174" t="s">
        <v>236</v>
      </c>
    </row>
    <row r="1282" spans="2:65" s="1" customFormat="1" ht="21.75" customHeight="1">
      <c r="B1282" s="133"/>
      <c r="C1282" s="134" t="s">
        <v>2463</v>
      </c>
      <c r="D1282" s="134" t="s">
        <v>239</v>
      </c>
      <c r="E1282" s="135" t="s">
        <v>3808</v>
      </c>
      <c r="F1282" s="136" t="s">
        <v>3809</v>
      </c>
      <c r="G1282" s="137" t="s">
        <v>467</v>
      </c>
      <c r="H1282" s="138">
        <v>1.2</v>
      </c>
      <c r="I1282" s="139"/>
      <c r="J1282" s="140">
        <f>ROUND(I1282*H1282,2)</f>
        <v>0</v>
      </c>
      <c r="K1282" s="136" t="s">
        <v>2868</v>
      </c>
      <c r="L1282" s="33"/>
      <c r="M1282" s="141" t="s">
        <v>1</v>
      </c>
      <c r="N1282" s="142" t="s">
        <v>38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258</v>
      </c>
      <c r="AT1282" s="145" t="s">
        <v>239</v>
      </c>
      <c r="AU1282" s="145" t="s">
        <v>83</v>
      </c>
      <c r="AY1282" s="18" t="s">
        <v>236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8" t="s">
        <v>81</v>
      </c>
      <c r="BK1282" s="146">
        <f>ROUND(I1282*H1282,2)</f>
        <v>0</v>
      </c>
      <c r="BL1282" s="18" t="s">
        <v>258</v>
      </c>
      <c r="BM1282" s="145" t="s">
        <v>3810</v>
      </c>
    </row>
    <row r="1283" spans="2:65" s="1" customFormat="1" ht="11.25">
      <c r="B1283" s="33"/>
      <c r="D1283" s="147" t="s">
        <v>246</v>
      </c>
      <c r="F1283" s="148" t="s">
        <v>3809</v>
      </c>
      <c r="I1283" s="149"/>
      <c r="L1283" s="33"/>
      <c r="M1283" s="150"/>
      <c r="T1283" s="57"/>
      <c r="AT1283" s="18" t="s">
        <v>246</v>
      </c>
      <c r="AU1283" s="18" t="s">
        <v>83</v>
      </c>
    </row>
    <row r="1284" spans="2:65" s="12" customFormat="1" ht="11.25">
      <c r="B1284" s="151"/>
      <c r="D1284" s="147" t="s">
        <v>247</v>
      </c>
      <c r="E1284" s="152" t="s">
        <v>1</v>
      </c>
      <c r="F1284" s="153" t="s">
        <v>3811</v>
      </c>
      <c r="H1284" s="154">
        <v>1.2</v>
      </c>
      <c r="I1284" s="155"/>
      <c r="L1284" s="151"/>
      <c r="M1284" s="156"/>
      <c r="T1284" s="157"/>
      <c r="AT1284" s="152" t="s">
        <v>247</v>
      </c>
      <c r="AU1284" s="152" t="s">
        <v>83</v>
      </c>
      <c r="AV1284" s="12" t="s">
        <v>83</v>
      </c>
      <c r="AW1284" s="12" t="s">
        <v>30</v>
      </c>
      <c r="AX1284" s="12" t="s">
        <v>73</v>
      </c>
      <c r="AY1284" s="152" t="s">
        <v>236</v>
      </c>
    </row>
    <row r="1285" spans="2:65" s="15" customFormat="1" ht="11.25">
      <c r="B1285" s="173"/>
      <c r="D1285" s="147" t="s">
        <v>247</v>
      </c>
      <c r="E1285" s="174" t="s">
        <v>1</v>
      </c>
      <c r="F1285" s="175" t="s">
        <v>344</v>
      </c>
      <c r="H1285" s="176">
        <v>1.2</v>
      </c>
      <c r="I1285" s="177"/>
      <c r="L1285" s="173"/>
      <c r="M1285" s="178"/>
      <c r="T1285" s="179"/>
      <c r="AT1285" s="174" t="s">
        <v>247</v>
      </c>
      <c r="AU1285" s="174" t="s">
        <v>83</v>
      </c>
      <c r="AV1285" s="15" t="s">
        <v>258</v>
      </c>
      <c r="AW1285" s="15" t="s">
        <v>30</v>
      </c>
      <c r="AX1285" s="15" t="s">
        <v>81</v>
      </c>
      <c r="AY1285" s="174" t="s">
        <v>236</v>
      </c>
    </row>
    <row r="1286" spans="2:65" s="1" customFormat="1" ht="16.5" customHeight="1">
      <c r="B1286" s="133"/>
      <c r="C1286" s="134" t="s">
        <v>3812</v>
      </c>
      <c r="D1286" s="134" t="s">
        <v>239</v>
      </c>
      <c r="E1286" s="135" t="s">
        <v>3813</v>
      </c>
      <c r="F1286" s="136" t="s">
        <v>3814</v>
      </c>
      <c r="G1286" s="137" t="s">
        <v>528</v>
      </c>
      <c r="H1286" s="138">
        <v>3</v>
      </c>
      <c r="I1286" s="139"/>
      <c r="J1286" s="140">
        <f>ROUND(I1286*H1286,2)</f>
        <v>0</v>
      </c>
      <c r="K1286" s="136" t="s">
        <v>2868</v>
      </c>
      <c r="L1286" s="33"/>
      <c r="M1286" s="141" t="s">
        <v>1</v>
      </c>
      <c r="N1286" s="142" t="s">
        <v>38</v>
      </c>
      <c r="P1286" s="143">
        <f>O1286*H1286</f>
        <v>0</v>
      </c>
      <c r="Q1286" s="143">
        <v>0</v>
      </c>
      <c r="R1286" s="143">
        <f>Q1286*H1286</f>
        <v>0</v>
      </c>
      <c r="S1286" s="143">
        <v>0</v>
      </c>
      <c r="T1286" s="144">
        <f>S1286*H1286</f>
        <v>0</v>
      </c>
      <c r="AR1286" s="145" t="s">
        <v>258</v>
      </c>
      <c r="AT1286" s="145" t="s">
        <v>239</v>
      </c>
      <c r="AU1286" s="145" t="s">
        <v>83</v>
      </c>
      <c r="AY1286" s="18" t="s">
        <v>236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8" t="s">
        <v>81</v>
      </c>
      <c r="BK1286" s="146">
        <f>ROUND(I1286*H1286,2)</f>
        <v>0</v>
      </c>
      <c r="BL1286" s="18" t="s">
        <v>258</v>
      </c>
      <c r="BM1286" s="145" t="s">
        <v>3815</v>
      </c>
    </row>
    <row r="1287" spans="2:65" s="1" customFormat="1" ht="11.25">
      <c r="B1287" s="33"/>
      <c r="D1287" s="147" t="s">
        <v>246</v>
      </c>
      <c r="F1287" s="148" t="s">
        <v>3814</v>
      </c>
      <c r="I1287" s="149"/>
      <c r="L1287" s="33"/>
      <c r="M1287" s="150"/>
      <c r="T1287" s="57"/>
      <c r="AT1287" s="18" t="s">
        <v>246</v>
      </c>
      <c r="AU1287" s="18" t="s">
        <v>83</v>
      </c>
    </row>
    <row r="1288" spans="2:65" s="12" customFormat="1" ht="11.25">
      <c r="B1288" s="151"/>
      <c r="D1288" s="147" t="s">
        <v>247</v>
      </c>
      <c r="E1288" s="152" t="s">
        <v>1</v>
      </c>
      <c r="F1288" s="153" t="s">
        <v>3816</v>
      </c>
      <c r="H1288" s="154">
        <v>1.9</v>
      </c>
      <c r="I1288" s="155"/>
      <c r="L1288" s="151"/>
      <c r="M1288" s="156"/>
      <c r="T1288" s="157"/>
      <c r="AT1288" s="152" t="s">
        <v>247</v>
      </c>
      <c r="AU1288" s="152" t="s">
        <v>83</v>
      </c>
      <c r="AV1288" s="12" t="s">
        <v>83</v>
      </c>
      <c r="AW1288" s="12" t="s">
        <v>30</v>
      </c>
      <c r="AX1288" s="12" t="s">
        <v>73</v>
      </c>
      <c r="AY1288" s="152" t="s">
        <v>236</v>
      </c>
    </row>
    <row r="1289" spans="2:65" s="12" customFormat="1" ht="11.25">
      <c r="B1289" s="151"/>
      <c r="D1289" s="147" t="s">
        <v>247</v>
      </c>
      <c r="E1289" s="152" t="s">
        <v>1</v>
      </c>
      <c r="F1289" s="153" t="s">
        <v>3817</v>
      </c>
      <c r="H1289" s="154">
        <v>1.1000000000000001</v>
      </c>
      <c r="I1289" s="155"/>
      <c r="L1289" s="151"/>
      <c r="M1289" s="156"/>
      <c r="T1289" s="157"/>
      <c r="AT1289" s="152" t="s">
        <v>247</v>
      </c>
      <c r="AU1289" s="152" t="s">
        <v>83</v>
      </c>
      <c r="AV1289" s="12" t="s">
        <v>83</v>
      </c>
      <c r="AW1289" s="12" t="s">
        <v>30</v>
      </c>
      <c r="AX1289" s="12" t="s">
        <v>73</v>
      </c>
      <c r="AY1289" s="152" t="s">
        <v>236</v>
      </c>
    </row>
    <row r="1290" spans="2:65" s="15" customFormat="1" ht="11.25">
      <c r="B1290" s="173"/>
      <c r="D1290" s="147" t="s">
        <v>247</v>
      </c>
      <c r="E1290" s="174" t="s">
        <v>1</v>
      </c>
      <c r="F1290" s="175" t="s">
        <v>344</v>
      </c>
      <c r="H1290" s="176">
        <v>3</v>
      </c>
      <c r="I1290" s="177"/>
      <c r="L1290" s="173"/>
      <c r="M1290" s="178"/>
      <c r="T1290" s="179"/>
      <c r="AT1290" s="174" t="s">
        <v>247</v>
      </c>
      <c r="AU1290" s="174" t="s">
        <v>83</v>
      </c>
      <c r="AV1290" s="15" t="s">
        <v>258</v>
      </c>
      <c r="AW1290" s="15" t="s">
        <v>30</v>
      </c>
      <c r="AX1290" s="15" t="s">
        <v>81</v>
      </c>
      <c r="AY1290" s="174" t="s">
        <v>236</v>
      </c>
    </row>
    <row r="1291" spans="2:65" s="1" customFormat="1" ht="16.5" customHeight="1">
      <c r="B1291" s="133"/>
      <c r="C1291" s="134" t="s">
        <v>2468</v>
      </c>
      <c r="D1291" s="134" t="s">
        <v>239</v>
      </c>
      <c r="E1291" s="135" t="s">
        <v>3818</v>
      </c>
      <c r="F1291" s="136" t="s">
        <v>3819</v>
      </c>
      <c r="G1291" s="137" t="s">
        <v>528</v>
      </c>
      <c r="H1291" s="138">
        <v>4.9000000000000004</v>
      </c>
      <c r="I1291" s="139"/>
      <c r="J1291" s="140">
        <f>ROUND(I1291*H1291,2)</f>
        <v>0</v>
      </c>
      <c r="K1291" s="136" t="s">
        <v>2868</v>
      </c>
      <c r="L1291" s="33"/>
      <c r="M1291" s="141" t="s">
        <v>1</v>
      </c>
      <c r="N1291" s="142" t="s">
        <v>38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258</v>
      </c>
      <c r="AT1291" s="145" t="s">
        <v>239</v>
      </c>
      <c r="AU1291" s="145" t="s">
        <v>83</v>
      </c>
      <c r="AY1291" s="18" t="s">
        <v>236</v>
      </c>
      <c r="BE1291" s="146">
        <f>IF(N1291="základní",J1291,0)</f>
        <v>0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81</v>
      </c>
      <c r="BK1291" s="146">
        <f>ROUND(I1291*H1291,2)</f>
        <v>0</v>
      </c>
      <c r="BL1291" s="18" t="s">
        <v>258</v>
      </c>
      <c r="BM1291" s="145" t="s">
        <v>3820</v>
      </c>
    </row>
    <row r="1292" spans="2:65" s="1" customFormat="1" ht="11.25">
      <c r="B1292" s="33"/>
      <c r="D1292" s="147" t="s">
        <v>246</v>
      </c>
      <c r="F1292" s="148" t="s">
        <v>3819</v>
      </c>
      <c r="I1292" s="149"/>
      <c r="L1292" s="33"/>
      <c r="M1292" s="150"/>
      <c r="T1292" s="57"/>
      <c r="AT1292" s="18" t="s">
        <v>246</v>
      </c>
      <c r="AU1292" s="18" t="s">
        <v>83</v>
      </c>
    </row>
    <row r="1293" spans="2:65" s="12" customFormat="1" ht="11.25">
      <c r="B1293" s="151"/>
      <c r="D1293" s="147" t="s">
        <v>247</v>
      </c>
      <c r="E1293" s="152" t="s">
        <v>1</v>
      </c>
      <c r="F1293" s="153" t="s">
        <v>3821</v>
      </c>
      <c r="H1293" s="154">
        <v>0.4</v>
      </c>
      <c r="I1293" s="155"/>
      <c r="L1293" s="151"/>
      <c r="M1293" s="156"/>
      <c r="T1293" s="157"/>
      <c r="AT1293" s="152" t="s">
        <v>247</v>
      </c>
      <c r="AU1293" s="152" t="s">
        <v>83</v>
      </c>
      <c r="AV1293" s="12" t="s">
        <v>83</v>
      </c>
      <c r="AW1293" s="12" t="s">
        <v>30</v>
      </c>
      <c r="AX1293" s="12" t="s">
        <v>73</v>
      </c>
      <c r="AY1293" s="152" t="s">
        <v>236</v>
      </c>
    </row>
    <row r="1294" spans="2:65" s="12" customFormat="1" ht="11.25">
      <c r="B1294" s="151"/>
      <c r="D1294" s="147" t="s">
        <v>247</v>
      </c>
      <c r="E1294" s="152" t="s">
        <v>1</v>
      </c>
      <c r="F1294" s="153" t="s">
        <v>3822</v>
      </c>
      <c r="H1294" s="154">
        <v>1</v>
      </c>
      <c r="I1294" s="155"/>
      <c r="L1294" s="151"/>
      <c r="M1294" s="156"/>
      <c r="T1294" s="157"/>
      <c r="AT1294" s="152" t="s">
        <v>247</v>
      </c>
      <c r="AU1294" s="152" t="s">
        <v>83</v>
      </c>
      <c r="AV1294" s="12" t="s">
        <v>83</v>
      </c>
      <c r="AW1294" s="12" t="s">
        <v>30</v>
      </c>
      <c r="AX1294" s="12" t="s">
        <v>73</v>
      </c>
      <c r="AY1294" s="152" t="s">
        <v>236</v>
      </c>
    </row>
    <row r="1295" spans="2:65" s="12" customFormat="1" ht="11.25">
      <c r="B1295" s="151"/>
      <c r="D1295" s="147" t="s">
        <v>247</v>
      </c>
      <c r="E1295" s="152" t="s">
        <v>1</v>
      </c>
      <c r="F1295" s="153" t="s">
        <v>3823</v>
      </c>
      <c r="H1295" s="154">
        <v>1.2</v>
      </c>
      <c r="I1295" s="155"/>
      <c r="L1295" s="151"/>
      <c r="M1295" s="156"/>
      <c r="T1295" s="157"/>
      <c r="AT1295" s="152" t="s">
        <v>247</v>
      </c>
      <c r="AU1295" s="152" t="s">
        <v>83</v>
      </c>
      <c r="AV1295" s="12" t="s">
        <v>83</v>
      </c>
      <c r="AW1295" s="12" t="s">
        <v>30</v>
      </c>
      <c r="AX1295" s="12" t="s">
        <v>73</v>
      </c>
      <c r="AY1295" s="152" t="s">
        <v>236</v>
      </c>
    </row>
    <row r="1296" spans="2:65" s="12" customFormat="1" ht="11.25">
      <c r="B1296" s="151"/>
      <c r="D1296" s="147" t="s">
        <v>247</v>
      </c>
      <c r="E1296" s="152" t="s">
        <v>1</v>
      </c>
      <c r="F1296" s="153" t="s">
        <v>3824</v>
      </c>
      <c r="H1296" s="154">
        <v>1.2</v>
      </c>
      <c r="I1296" s="155"/>
      <c r="L1296" s="151"/>
      <c r="M1296" s="156"/>
      <c r="T1296" s="157"/>
      <c r="AT1296" s="152" t="s">
        <v>247</v>
      </c>
      <c r="AU1296" s="152" t="s">
        <v>83</v>
      </c>
      <c r="AV1296" s="12" t="s">
        <v>83</v>
      </c>
      <c r="AW1296" s="12" t="s">
        <v>30</v>
      </c>
      <c r="AX1296" s="12" t="s">
        <v>73</v>
      </c>
      <c r="AY1296" s="152" t="s">
        <v>236</v>
      </c>
    </row>
    <row r="1297" spans="2:65" s="12" customFormat="1" ht="11.25">
      <c r="B1297" s="151"/>
      <c r="D1297" s="147" t="s">
        <v>247</v>
      </c>
      <c r="E1297" s="152" t="s">
        <v>1</v>
      </c>
      <c r="F1297" s="153" t="s">
        <v>3825</v>
      </c>
      <c r="H1297" s="154">
        <v>1.1000000000000001</v>
      </c>
      <c r="I1297" s="155"/>
      <c r="L1297" s="151"/>
      <c r="M1297" s="156"/>
      <c r="T1297" s="157"/>
      <c r="AT1297" s="152" t="s">
        <v>247</v>
      </c>
      <c r="AU1297" s="152" t="s">
        <v>83</v>
      </c>
      <c r="AV1297" s="12" t="s">
        <v>83</v>
      </c>
      <c r="AW1297" s="12" t="s">
        <v>30</v>
      </c>
      <c r="AX1297" s="12" t="s">
        <v>73</v>
      </c>
      <c r="AY1297" s="152" t="s">
        <v>236</v>
      </c>
    </row>
    <row r="1298" spans="2:65" s="15" customFormat="1" ht="11.25">
      <c r="B1298" s="173"/>
      <c r="D1298" s="147" t="s">
        <v>247</v>
      </c>
      <c r="E1298" s="174" t="s">
        <v>1</v>
      </c>
      <c r="F1298" s="175" t="s">
        <v>344</v>
      </c>
      <c r="H1298" s="176">
        <v>4.9000000000000004</v>
      </c>
      <c r="I1298" s="177"/>
      <c r="L1298" s="173"/>
      <c r="M1298" s="178"/>
      <c r="T1298" s="179"/>
      <c r="AT1298" s="174" t="s">
        <v>247</v>
      </c>
      <c r="AU1298" s="174" t="s">
        <v>83</v>
      </c>
      <c r="AV1298" s="15" t="s">
        <v>258</v>
      </c>
      <c r="AW1298" s="15" t="s">
        <v>30</v>
      </c>
      <c r="AX1298" s="15" t="s">
        <v>81</v>
      </c>
      <c r="AY1298" s="174" t="s">
        <v>236</v>
      </c>
    </row>
    <row r="1299" spans="2:65" s="1" customFormat="1" ht="16.5" customHeight="1">
      <c r="B1299" s="133"/>
      <c r="C1299" s="134" t="s">
        <v>3826</v>
      </c>
      <c r="D1299" s="134" t="s">
        <v>239</v>
      </c>
      <c r="E1299" s="135" t="s">
        <v>3827</v>
      </c>
      <c r="F1299" s="136" t="s">
        <v>3828</v>
      </c>
      <c r="G1299" s="137" t="s">
        <v>528</v>
      </c>
      <c r="H1299" s="138">
        <v>7.3</v>
      </c>
      <c r="I1299" s="139"/>
      <c r="J1299" s="140">
        <f>ROUND(I1299*H1299,2)</f>
        <v>0</v>
      </c>
      <c r="K1299" s="136" t="s">
        <v>2868</v>
      </c>
      <c r="L1299" s="33"/>
      <c r="M1299" s="141" t="s">
        <v>1</v>
      </c>
      <c r="N1299" s="142" t="s">
        <v>38</v>
      </c>
      <c r="P1299" s="143">
        <f>O1299*H1299</f>
        <v>0</v>
      </c>
      <c r="Q1299" s="143">
        <v>0</v>
      </c>
      <c r="R1299" s="143">
        <f>Q1299*H1299</f>
        <v>0</v>
      </c>
      <c r="S1299" s="143">
        <v>0</v>
      </c>
      <c r="T1299" s="144">
        <f>S1299*H1299</f>
        <v>0</v>
      </c>
      <c r="AR1299" s="145" t="s">
        <v>258</v>
      </c>
      <c r="AT1299" s="145" t="s">
        <v>239</v>
      </c>
      <c r="AU1299" s="145" t="s">
        <v>83</v>
      </c>
      <c r="AY1299" s="18" t="s">
        <v>236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8" t="s">
        <v>81</v>
      </c>
      <c r="BK1299" s="146">
        <f>ROUND(I1299*H1299,2)</f>
        <v>0</v>
      </c>
      <c r="BL1299" s="18" t="s">
        <v>258</v>
      </c>
      <c r="BM1299" s="145" t="s">
        <v>3829</v>
      </c>
    </row>
    <row r="1300" spans="2:65" s="1" customFormat="1" ht="11.25">
      <c r="B1300" s="33"/>
      <c r="D1300" s="147" t="s">
        <v>246</v>
      </c>
      <c r="F1300" s="148" t="s">
        <v>3828</v>
      </c>
      <c r="I1300" s="149"/>
      <c r="L1300" s="33"/>
      <c r="M1300" s="150"/>
      <c r="T1300" s="57"/>
      <c r="AT1300" s="18" t="s">
        <v>246</v>
      </c>
      <c r="AU1300" s="18" t="s">
        <v>83</v>
      </c>
    </row>
    <row r="1301" spans="2:65" s="12" customFormat="1" ht="11.25">
      <c r="B1301" s="151"/>
      <c r="D1301" s="147" t="s">
        <v>247</v>
      </c>
      <c r="E1301" s="152" t="s">
        <v>1</v>
      </c>
      <c r="F1301" s="153" t="s">
        <v>3822</v>
      </c>
      <c r="H1301" s="154">
        <v>1</v>
      </c>
      <c r="I1301" s="155"/>
      <c r="L1301" s="151"/>
      <c r="M1301" s="156"/>
      <c r="T1301" s="157"/>
      <c r="AT1301" s="152" t="s">
        <v>247</v>
      </c>
      <c r="AU1301" s="152" t="s">
        <v>83</v>
      </c>
      <c r="AV1301" s="12" t="s">
        <v>83</v>
      </c>
      <c r="AW1301" s="12" t="s">
        <v>30</v>
      </c>
      <c r="AX1301" s="12" t="s">
        <v>73</v>
      </c>
      <c r="AY1301" s="152" t="s">
        <v>236</v>
      </c>
    </row>
    <row r="1302" spans="2:65" s="12" customFormat="1" ht="11.25">
      <c r="B1302" s="151"/>
      <c r="D1302" s="147" t="s">
        <v>247</v>
      </c>
      <c r="E1302" s="152" t="s">
        <v>1</v>
      </c>
      <c r="F1302" s="153" t="s">
        <v>3830</v>
      </c>
      <c r="H1302" s="154">
        <v>1</v>
      </c>
      <c r="I1302" s="155"/>
      <c r="L1302" s="151"/>
      <c r="M1302" s="156"/>
      <c r="T1302" s="157"/>
      <c r="AT1302" s="152" t="s">
        <v>247</v>
      </c>
      <c r="AU1302" s="152" t="s">
        <v>83</v>
      </c>
      <c r="AV1302" s="12" t="s">
        <v>83</v>
      </c>
      <c r="AW1302" s="12" t="s">
        <v>30</v>
      </c>
      <c r="AX1302" s="12" t="s">
        <v>73</v>
      </c>
      <c r="AY1302" s="152" t="s">
        <v>236</v>
      </c>
    </row>
    <row r="1303" spans="2:65" s="12" customFormat="1" ht="11.25">
      <c r="B1303" s="151"/>
      <c r="D1303" s="147" t="s">
        <v>247</v>
      </c>
      <c r="E1303" s="152" t="s">
        <v>1</v>
      </c>
      <c r="F1303" s="153" t="s">
        <v>3831</v>
      </c>
      <c r="H1303" s="154">
        <v>3</v>
      </c>
      <c r="I1303" s="155"/>
      <c r="L1303" s="151"/>
      <c r="M1303" s="156"/>
      <c r="T1303" s="157"/>
      <c r="AT1303" s="152" t="s">
        <v>247</v>
      </c>
      <c r="AU1303" s="152" t="s">
        <v>83</v>
      </c>
      <c r="AV1303" s="12" t="s">
        <v>83</v>
      </c>
      <c r="AW1303" s="12" t="s">
        <v>30</v>
      </c>
      <c r="AX1303" s="12" t="s">
        <v>73</v>
      </c>
      <c r="AY1303" s="152" t="s">
        <v>236</v>
      </c>
    </row>
    <row r="1304" spans="2:65" s="12" customFormat="1" ht="11.25">
      <c r="B1304" s="151"/>
      <c r="D1304" s="147" t="s">
        <v>247</v>
      </c>
      <c r="E1304" s="152" t="s">
        <v>1</v>
      </c>
      <c r="F1304" s="153" t="s">
        <v>3832</v>
      </c>
      <c r="H1304" s="154">
        <v>2.2999999999999998</v>
      </c>
      <c r="I1304" s="155"/>
      <c r="L1304" s="151"/>
      <c r="M1304" s="156"/>
      <c r="T1304" s="157"/>
      <c r="AT1304" s="152" t="s">
        <v>247</v>
      </c>
      <c r="AU1304" s="152" t="s">
        <v>83</v>
      </c>
      <c r="AV1304" s="12" t="s">
        <v>83</v>
      </c>
      <c r="AW1304" s="12" t="s">
        <v>30</v>
      </c>
      <c r="AX1304" s="12" t="s">
        <v>73</v>
      </c>
      <c r="AY1304" s="152" t="s">
        <v>236</v>
      </c>
    </row>
    <row r="1305" spans="2:65" s="15" customFormat="1" ht="11.25">
      <c r="B1305" s="173"/>
      <c r="D1305" s="147" t="s">
        <v>247</v>
      </c>
      <c r="E1305" s="174" t="s">
        <v>1</v>
      </c>
      <c r="F1305" s="175" t="s">
        <v>344</v>
      </c>
      <c r="H1305" s="176">
        <v>7.3</v>
      </c>
      <c r="I1305" s="177"/>
      <c r="L1305" s="173"/>
      <c r="M1305" s="178"/>
      <c r="T1305" s="179"/>
      <c r="AT1305" s="174" t="s">
        <v>247</v>
      </c>
      <c r="AU1305" s="174" t="s">
        <v>83</v>
      </c>
      <c r="AV1305" s="15" t="s">
        <v>258</v>
      </c>
      <c r="AW1305" s="15" t="s">
        <v>30</v>
      </c>
      <c r="AX1305" s="15" t="s">
        <v>81</v>
      </c>
      <c r="AY1305" s="174" t="s">
        <v>236</v>
      </c>
    </row>
    <row r="1306" spans="2:65" s="1" customFormat="1" ht="24.2" customHeight="1">
      <c r="B1306" s="133"/>
      <c r="C1306" s="134" t="s">
        <v>2472</v>
      </c>
      <c r="D1306" s="134" t="s">
        <v>239</v>
      </c>
      <c r="E1306" s="135" t="s">
        <v>3833</v>
      </c>
      <c r="F1306" s="136" t="s">
        <v>3834</v>
      </c>
      <c r="G1306" s="137" t="s">
        <v>528</v>
      </c>
      <c r="H1306" s="138">
        <v>0.3</v>
      </c>
      <c r="I1306" s="139"/>
      <c r="J1306" s="140">
        <f>ROUND(I1306*H1306,2)</f>
        <v>0</v>
      </c>
      <c r="K1306" s="136" t="s">
        <v>2868</v>
      </c>
      <c r="L1306" s="33"/>
      <c r="M1306" s="141" t="s">
        <v>1</v>
      </c>
      <c r="N1306" s="142" t="s">
        <v>38</v>
      </c>
      <c r="P1306" s="143">
        <f>O1306*H1306</f>
        <v>0</v>
      </c>
      <c r="Q1306" s="143">
        <v>0</v>
      </c>
      <c r="R1306" s="143">
        <f>Q1306*H1306</f>
        <v>0</v>
      </c>
      <c r="S1306" s="143">
        <v>0</v>
      </c>
      <c r="T1306" s="144">
        <f>S1306*H1306</f>
        <v>0</v>
      </c>
      <c r="AR1306" s="145" t="s">
        <v>258</v>
      </c>
      <c r="AT1306" s="145" t="s">
        <v>239</v>
      </c>
      <c r="AU1306" s="145" t="s">
        <v>83</v>
      </c>
      <c r="AY1306" s="18" t="s">
        <v>236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81</v>
      </c>
      <c r="BK1306" s="146">
        <f>ROUND(I1306*H1306,2)</f>
        <v>0</v>
      </c>
      <c r="BL1306" s="18" t="s">
        <v>258</v>
      </c>
      <c r="BM1306" s="145" t="s">
        <v>3835</v>
      </c>
    </row>
    <row r="1307" spans="2:65" s="1" customFormat="1" ht="11.25">
      <c r="B1307" s="33"/>
      <c r="D1307" s="147" t="s">
        <v>246</v>
      </c>
      <c r="F1307" s="148" t="s">
        <v>3834</v>
      </c>
      <c r="I1307" s="149"/>
      <c r="L1307" s="33"/>
      <c r="M1307" s="150"/>
      <c r="T1307" s="57"/>
      <c r="AT1307" s="18" t="s">
        <v>246</v>
      </c>
      <c r="AU1307" s="18" t="s">
        <v>83</v>
      </c>
    </row>
    <row r="1308" spans="2:65" s="12" customFormat="1" ht="11.25">
      <c r="B1308" s="151"/>
      <c r="D1308" s="147" t="s">
        <v>247</v>
      </c>
      <c r="E1308" s="152" t="s">
        <v>1</v>
      </c>
      <c r="F1308" s="153" t="s">
        <v>3836</v>
      </c>
      <c r="H1308" s="154">
        <v>0.3</v>
      </c>
      <c r="I1308" s="155"/>
      <c r="L1308" s="151"/>
      <c r="M1308" s="156"/>
      <c r="T1308" s="157"/>
      <c r="AT1308" s="152" t="s">
        <v>247</v>
      </c>
      <c r="AU1308" s="152" t="s">
        <v>83</v>
      </c>
      <c r="AV1308" s="12" t="s">
        <v>83</v>
      </c>
      <c r="AW1308" s="12" t="s">
        <v>30</v>
      </c>
      <c r="AX1308" s="12" t="s">
        <v>73</v>
      </c>
      <c r="AY1308" s="152" t="s">
        <v>236</v>
      </c>
    </row>
    <row r="1309" spans="2:65" s="15" customFormat="1" ht="11.25">
      <c r="B1309" s="173"/>
      <c r="D1309" s="147" t="s">
        <v>247</v>
      </c>
      <c r="E1309" s="174" t="s">
        <v>1</v>
      </c>
      <c r="F1309" s="175" t="s">
        <v>344</v>
      </c>
      <c r="H1309" s="176">
        <v>0.3</v>
      </c>
      <c r="I1309" s="177"/>
      <c r="L1309" s="173"/>
      <c r="M1309" s="178"/>
      <c r="T1309" s="179"/>
      <c r="AT1309" s="174" t="s">
        <v>247</v>
      </c>
      <c r="AU1309" s="174" t="s">
        <v>83</v>
      </c>
      <c r="AV1309" s="15" t="s">
        <v>258</v>
      </c>
      <c r="AW1309" s="15" t="s">
        <v>30</v>
      </c>
      <c r="AX1309" s="15" t="s">
        <v>81</v>
      </c>
      <c r="AY1309" s="174" t="s">
        <v>236</v>
      </c>
    </row>
    <row r="1310" spans="2:65" s="1" customFormat="1" ht="24.2" customHeight="1">
      <c r="B1310" s="133"/>
      <c r="C1310" s="134" t="s">
        <v>3837</v>
      </c>
      <c r="D1310" s="134" t="s">
        <v>239</v>
      </c>
      <c r="E1310" s="135" t="s">
        <v>3838</v>
      </c>
      <c r="F1310" s="136" t="s">
        <v>3839</v>
      </c>
      <c r="G1310" s="137" t="s">
        <v>528</v>
      </c>
      <c r="H1310" s="138">
        <v>3.8</v>
      </c>
      <c r="I1310" s="139"/>
      <c r="J1310" s="140">
        <f>ROUND(I1310*H1310,2)</f>
        <v>0</v>
      </c>
      <c r="K1310" s="136" t="s">
        <v>2868</v>
      </c>
      <c r="L1310" s="33"/>
      <c r="M1310" s="141" t="s">
        <v>1</v>
      </c>
      <c r="N1310" s="142" t="s">
        <v>38</v>
      </c>
      <c r="P1310" s="143">
        <f>O1310*H1310</f>
        <v>0</v>
      </c>
      <c r="Q1310" s="143">
        <v>0</v>
      </c>
      <c r="R1310" s="143">
        <f>Q1310*H1310</f>
        <v>0</v>
      </c>
      <c r="S1310" s="143">
        <v>0</v>
      </c>
      <c r="T1310" s="144">
        <f>S1310*H1310</f>
        <v>0</v>
      </c>
      <c r="AR1310" s="145" t="s">
        <v>258</v>
      </c>
      <c r="AT1310" s="145" t="s">
        <v>239</v>
      </c>
      <c r="AU1310" s="145" t="s">
        <v>83</v>
      </c>
      <c r="AY1310" s="18" t="s">
        <v>236</v>
      </c>
      <c r="BE1310" s="146">
        <f>IF(N1310="základní",J1310,0)</f>
        <v>0</v>
      </c>
      <c r="BF1310" s="146">
        <f>IF(N1310="snížená",J1310,0)</f>
        <v>0</v>
      </c>
      <c r="BG1310" s="146">
        <f>IF(N1310="zákl. přenesená",J1310,0)</f>
        <v>0</v>
      </c>
      <c r="BH1310" s="146">
        <f>IF(N1310="sníž. přenesená",J1310,0)</f>
        <v>0</v>
      </c>
      <c r="BI1310" s="146">
        <f>IF(N1310="nulová",J1310,0)</f>
        <v>0</v>
      </c>
      <c r="BJ1310" s="18" t="s">
        <v>81</v>
      </c>
      <c r="BK1310" s="146">
        <f>ROUND(I1310*H1310,2)</f>
        <v>0</v>
      </c>
      <c r="BL1310" s="18" t="s">
        <v>258</v>
      </c>
      <c r="BM1310" s="145" t="s">
        <v>3840</v>
      </c>
    </row>
    <row r="1311" spans="2:65" s="1" customFormat="1" ht="11.25">
      <c r="B1311" s="33"/>
      <c r="D1311" s="147" t="s">
        <v>246</v>
      </c>
      <c r="F1311" s="148" t="s">
        <v>3839</v>
      </c>
      <c r="I1311" s="149"/>
      <c r="L1311" s="33"/>
      <c r="M1311" s="150"/>
      <c r="T1311" s="57"/>
      <c r="AT1311" s="18" t="s">
        <v>246</v>
      </c>
      <c r="AU1311" s="18" t="s">
        <v>83</v>
      </c>
    </row>
    <row r="1312" spans="2:65" s="12" customFormat="1" ht="11.25">
      <c r="B1312" s="151"/>
      <c r="D1312" s="147" t="s">
        <v>247</v>
      </c>
      <c r="E1312" s="152" t="s">
        <v>1</v>
      </c>
      <c r="F1312" s="153" t="s">
        <v>3836</v>
      </c>
      <c r="H1312" s="154">
        <v>0.3</v>
      </c>
      <c r="I1312" s="155"/>
      <c r="L1312" s="151"/>
      <c r="M1312" s="156"/>
      <c r="T1312" s="157"/>
      <c r="AT1312" s="152" t="s">
        <v>247</v>
      </c>
      <c r="AU1312" s="152" t="s">
        <v>83</v>
      </c>
      <c r="AV1312" s="12" t="s">
        <v>83</v>
      </c>
      <c r="AW1312" s="12" t="s">
        <v>30</v>
      </c>
      <c r="AX1312" s="12" t="s">
        <v>73</v>
      </c>
      <c r="AY1312" s="152" t="s">
        <v>236</v>
      </c>
    </row>
    <row r="1313" spans="2:65" s="12" customFormat="1" ht="11.25">
      <c r="B1313" s="151"/>
      <c r="D1313" s="147" t="s">
        <v>247</v>
      </c>
      <c r="E1313" s="152" t="s">
        <v>1</v>
      </c>
      <c r="F1313" s="153" t="s">
        <v>3841</v>
      </c>
      <c r="H1313" s="154">
        <v>0.5</v>
      </c>
      <c r="I1313" s="155"/>
      <c r="L1313" s="151"/>
      <c r="M1313" s="156"/>
      <c r="T1313" s="157"/>
      <c r="AT1313" s="152" t="s">
        <v>247</v>
      </c>
      <c r="AU1313" s="152" t="s">
        <v>83</v>
      </c>
      <c r="AV1313" s="12" t="s">
        <v>83</v>
      </c>
      <c r="AW1313" s="12" t="s">
        <v>30</v>
      </c>
      <c r="AX1313" s="12" t="s">
        <v>73</v>
      </c>
      <c r="AY1313" s="152" t="s">
        <v>236</v>
      </c>
    </row>
    <row r="1314" spans="2:65" s="12" customFormat="1" ht="11.25">
      <c r="B1314" s="151"/>
      <c r="D1314" s="147" t="s">
        <v>247</v>
      </c>
      <c r="E1314" s="152" t="s">
        <v>1</v>
      </c>
      <c r="F1314" s="153" t="s">
        <v>3842</v>
      </c>
      <c r="H1314" s="154">
        <v>2.6</v>
      </c>
      <c r="I1314" s="155"/>
      <c r="L1314" s="151"/>
      <c r="M1314" s="156"/>
      <c r="T1314" s="157"/>
      <c r="AT1314" s="152" t="s">
        <v>247</v>
      </c>
      <c r="AU1314" s="152" t="s">
        <v>83</v>
      </c>
      <c r="AV1314" s="12" t="s">
        <v>83</v>
      </c>
      <c r="AW1314" s="12" t="s">
        <v>30</v>
      </c>
      <c r="AX1314" s="12" t="s">
        <v>73</v>
      </c>
      <c r="AY1314" s="152" t="s">
        <v>236</v>
      </c>
    </row>
    <row r="1315" spans="2:65" s="12" customFormat="1" ht="11.25">
      <c r="B1315" s="151"/>
      <c r="D1315" s="147" t="s">
        <v>247</v>
      </c>
      <c r="E1315" s="152" t="s">
        <v>1</v>
      </c>
      <c r="F1315" s="153" t="s">
        <v>3843</v>
      </c>
      <c r="H1315" s="154">
        <v>0.4</v>
      </c>
      <c r="I1315" s="155"/>
      <c r="L1315" s="151"/>
      <c r="M1315" s="156"/>
      <c r="T1315" s="157"/>
      <c r="AT1315" s="152" t="s">
        <v>247</v>
      </c>
      <c r="AU1315" s="152" t="s">
        <v>83</v>
      </c>
      <c r="AV1315" s="12" t="s">
        <v>83</v>
      </c>
      <c r="AW1315" s="12" t="s">
        <v>30</v>
      </c>
      <c r="AX1315" s="12" t="s">
        <v>73</v>
      </c>
      <c r="AY1315" s="152" t="s">
        <v>236</v>
      </c>
    </row>
    <row r="1316" spans="2:65" s="15" customFormat="1" ht="11.25">
      <c r="B1316" s="173"/>
      <c r="D1316" s="147" t="s">
        <v>247</v>
      </c>
      <c r="E1316" s="174" t="s">
        <v>1</v>
      </c>
      <c r="F1316" s="175" t="s">
        <v>344</v>
      </c>
      <c r="H1316" s="176">
        <v>3.8000000000000003</v>
      </c>
      <c r="I1316" s="177"/>
      <c r="L1316" s="173"/>
      <c r="M1316" s="178"/>
      <c r="T1316" s="179"/>
      <c r="AT1316" s="174" t="s">
        <v>247</v>
      </c>
      <c r="AU1316" s="174" t="s">
        <v>83</v>
      </c>
      <c r="AV1316" s="15" t="s">
        <v>258</v>
      </c>
      <c r="AW1316" s="15" t="s">
        <v>30</v>
      </c>
      <c r="AX1316" s="15" t="s">
        <v>81</v>
      </c>
      <c r="AY1316" s="174" t="s">
        <v>236</v>
      </c>
    </row>
    <row r="1317" spans="2:65" s="1" customFormat="1" ht="37.9" customHeight="1">
      <c r="B1317" s="133"/>
      <c r="C1317" s="134" t="s">
        <v>2476</v>
      </c>
      <c r="D1317" s="134" t="s">
        <v>239</v>
      </c>
      <c r="E1317" s="135" t="s">
        <v>3844</v>
      </c>
      <c r="F1317" s="136" t="s">
        <v>3845</v>
      </c>
      <c r="G1317" s="137" t="s">
        <v>340</v>
      </c>
      <c r="H1317" s="138">
        <v>1</v>
      </c>
      <c r="I1317" s="139"/>
      <c r="J1317" s="140">
        <f>ROUND(I1317*H1317,2)</f>
        <v>0</v>
      </c>
      <c r="K1317" s="136" t="s">
        <v>2868</v>
      </c>
      <c r="L1317" s="33"/>
      <c r="M1317" s="141" t="s">
        <v>1</v>
      </c>
      <c r="N1317" s="142" t="s">
        <v>38</v>
      </c>
      <c r="P1317" s="143">
        <f>O1317*H1317</f>
        <v>0</v>
      </c>
      <c r="Q1317" s="143">
        <v>0</v>
      </c>
      <c r="R1317" s="143">
        <f>Q1317*H1317</f>
        <v>0</v>
      </c>
      <c r="S1317" s="143">
        <v>0</v>
      </c>
      <c r="T1317" s="144">
        <f>S1317*H1317</f>
        <v>0</v>
      </c>
      <c r="AR1317" s="145" t="s">
        <v>258</v>
      </c>
      <c r="AT1317" s="145" t="s">
        <v>239</v>
      </c>
      <c r="AU1317" s="145" t="s">
        <v>83</v>
      </c>
      <c r="AY1317" s="18" t="s">
        <v>236</v>
      </c>
      <c r="BE1317" s="146">
        <f>IF(N1317="základní",J1317,0)</f>
        <v>0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81</v>
      </c>
      <c r="BK1317" s="146">
        <f>ROUND(I1317*H1317,2)</f>
        <v>0</v>
      </c>
      <c r="BL1317" s="18" t="s">
        <v>258</v>
      </c>
      <c r="BM1317" s="145" t="s">
        <v>3846</v>
      </c>
    </row>
    <row r="1318" spans="2:65" s="1" customFormat="1" ht="19.5">
      <c r="B1318" s="33"/>
      <c r="D1318" s="147" t="s">
        <v>246</v>
      </c>
      <c r="F1318" s="148" t="s">
        <v>3845</v>
      </c>
      <c r="I1318" s="149"/>
      <c r="L1318" s="33"/>
      <c r="M1318" s="150"/>
      <c r="T1318" s="57"/>
      <c r="AT1318" s="18" t="s">
        <v>246</v>
      </c>
      <c r="AU1318" s="18" t="s">
        <v>83</v>
      </c>
    </row>
    <row r="1319" spans="2:65" s="12" customFormat="1" ht="11.25">
      <c r="B1319" s="151"/>
      <c r="D1319" s="147" t="s">
        <v>247</v>
      </c>
      <c r="E1319" s="152" t="s">
        <v>1</v>
      </c>
      <c r="F1319" s="153" t="s">
        <v>3847</v>
      </c>
      <c r="H1319" s="154">
        <v>1</v>
      </c>
      <c r="I1319" s="155"/>
      <c r="L1319" s="151"/>
      <c r="M1319" s="156"/>
      <c r="T1319" s="157"/>
      <c r="AT1319" s="152" t="s">
        <v>247</v>
      </c>
      <c r="AU1319" s="152" t="s">
        <v>83</v>
      </c>
      <c r="AV1319" s="12" t="s">
        <v>83</v>
      </c>
      <c r="AW1319" s="12" t="s">
        <v>30</v>
      </c>
      <c r="AX1319" s="12" t="s">
        <v>73</v>
      </c>
      <c r="AY1319" s="152" t="s">
        <v>236</v>
      </c>
    </row>
    <row r="1320" spans="2:65" s="15" customFormat="1" ht="11.25">
      <c r="B1320" s="173"/>
      <c r="D1320" s="147" t="s">
        <v>247</v>
      </c>
      <c r="E1320" s="174" t="s">
        <v>1</v>
      </c>
      <c r="F1320" s="175" t="s">
        <v>344</v>
      </c>
      <c r="H1320" s="176">
        <v>1</v>
      </c>
      <c r="I1320" s="177"/>
      <c r="L1320" s="173"/>
      <c r="M1320" s="178"/>
      <c r="T1320" s="179"/>
      <c r="AT1320" s="174" t="s">
        <v>247</v>
      </c>
      <c r="AU1320" s="174" t="s">
        <v>83</v>
      </c>
      <c r="AV1320" s="15" t="s">
        <v>258</v>
      </c>
      <c r="AW1320" s="15" t="s">
        <v>30</v>
      </c>
      <c r="AX1320" s="15" t="s">
        <v>81</v>
      </c>
      <c r="AY1320" s="174" t="s">
        <v>236</v>
      </c>
    </row>
    <row r="1321" spans="2:65" s="1" customFormat="1" ht="24.2" customHeight="1">
      <c r="B1321" s="133"/>
      <c r="C1321" s="134" t="s">
        <v>3848</v>
      </c>
      <c r="D1321" s="134" t="s">
        <v>239</v>
      </c>
      <c r="E1321" s="135" t="s">
        <v>3849</v>
      </c>
      <c r="F1321" s="136" t="s">
        <v>3850</v>
      </c>
      <c r="G1321" s="137" t="s">
        <v>340</v>
      </c>
      <c r="H1321" s="138">
        <v>4</v>
      </c>
      <c r="I1321" s="139"/>
      <c r="J1321" s="140">
        <f>ROUND(I1321*H1321,2)</f>
        <v>0</v>
      </c>
      <c r="K1321" s="136" t="s">
        <v>2868</v>
      </c>
      <c r="L1321" s="33"/>
      <c r="M1321" s="141" t="s">
        <v>1</v>
      </c>
      <c r="N1321" s="142" t="s">
        <v>38</v>
      </c>
      <c r="P1321" s="143">
        <f>O1321*H1321</f>
        <v>0</v>
      </c>
      <c r="Q1321" s="143">
        <v>0</v>
      </c>
      <c r="R1321" s="143">
        <f>Q1321*H1321</f>
        <v>0</v>
      </c>
      <c r="S1321" s="143">
        <v>0</v>
      </c>
      <c r="T1321" s="144">
        <f>S1321*H1321</f>
        <v>0</v>
      </c>
      <c r="AR1321" s="145" t="s">
        <v>258</v>
      </c>
      <c r="AT1321" s="145" t="s">
        <v>239</v>
      </c>
      <c r="AU1321" s="145" t="s">
        <v>83</v>
      </c>
      <c r="AY1321" s="18" t="s">
        <v>236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81</v>
      </c>
      <c r="BK1321" s="146">
        <f>ROUND(I1321*H1321,2)</f>
        <v>0</v>
      </c>
      <c r="BL1321" s="18" t="s">
        <v>258</v>
      </c>
      <c r="BM1321" s="145" t="s">
        <v>3851</v>
      </c>
    </row>
    <row r="1322" spans="2:65" s="1" customFormat="1" ht="19.5">
      <c r="B1322" s="33"/>
      <c r="D1322" s="147" t="s">
        <v>246</v>
      </c>
      <c r="F1322" s="148" t="s">
        <v>3850</v>
      </c>
      <c r="I1322" s="149"/>
      <c r="L1322" s="33"/>
      <c r="M1322" s="150"/>
      <c r="T1322" s="57"/>
      <c r="AT1322" s="18" t="s">
        <v>246</v>
      </c>
      <c r="AU1322" s="18" t="s">
        <v>83</v>
      </c>
    </row>
    <row r="1323" spans="2:65" s="12" customFormat="1" ht="11.25">
      <c r="B1323" s="151"/>
      <c r="D1323" s="147" t="s">
        <v>247</v>
      </c>
      <c r="E1323" s="152" t="s">
        <v>1</v>
      </c>
      <c r="F1323" s="153" t="s">
        <v>3852</v>
      </c>
      <c r="H1323" s="154">
        <v>4</v>
      </c>
      <c r="I1323" s="155"/>
      <c r="L1323" s="151"/>
      <c r="M1323" s="156"/>
      <c r="T1323" s="157"/>
      <c r="AT1323" s="152" t="s">
        <v>247</v>
      </c>
      <c r="AU1323" s="152" t="s">
        <v>83</v>
      </c>
      <c r="AV1323" s="12" t="s">
        <v>83</v>
      </c>
      <c r="AW1323" s="12" t="s">
        <v>30</v>
      </c>
      <c r="AX1323" s="12" t="s">
        <v>73</v>
      </c>
      <c r="AY1323" s="152" t="s">
        <v>236</v>
      </c>
    </row>
    <row r="1324" spans="2:65" s="15" customFormat="1" ht="11.25">
      <c r="B1324" s="173"/>
      <c r="D1324" s="147" t="s">
        <v>247</v>
      </c>
      <c r="E1324" s="174" t="s">
        <v>1</v>
      </c>
      <c r="F1324" s="175" t="s">
        <v>344</v>
      </c>
      <c r="H1324" s="176">
        <v>4</v>
      </c>
      <c r="I1324" s="177"/>
      <c r="L1324" s="173"/>
      <c r="M1324" s="178"/>
      <c r="T1324" s="179"/>
      <c r="AT1324" s="174" t="s">
        <v>247</v>
      </c>
      <c r="AU1324" s="174" t="s">
        <v>83</v>
      </c>
      <c r="AV1324" s="15" t="s">
        <v>258</v>
      </c>
      <c r="AW1324" s="15" t="s">
        <v>30</v>
      </c>
      <c r="AX1324" s="15" t="s">
        <v>81</v>
      </c>
      <c r="AY1324" s="174" t="s">
        <v>236</v>
      </c>
    </row>
    <row r="1325" spans="2:65" s="1" customFormat="1" ht="24.2" customHeight="1">
      <c r="B1325" s="133"/>
      <c r="C1325" s="134" t="s">
        <v>2481</v>
      </c>
      <c r="D1325" s="134" t="s">
        <v>239</v>
      </c>
      <c r="E1325" s="135" t="s">
        <v>3853</v>
      </c>
      <c r="F1325" s="136" t="s">
        <v>3854</v>
      </c>
      <c r="G1325" s="137" t="s">
        <v>340</v>
      </c>
      <c r="H1325" s="138">
        <v>1</v>
      </c>
      <c r="I1325" s="139"/>
      <c r="J1325" s="140">
        <f>ROUND(I1325*H1325,2)</f>
        <v>0</v>
      </c>
      <c r="K1325" s="136" t="s">
        <v>2868</v>
      </c>
      <c r="L1325" s="33"/>
      <c r="M1325" s="141" t="s">
        <v>1</v>
      </c>
      <c r="N1325" s="142" t="s">
        <v>38</v>
      </c>
      <c r="P1325" s="143">
        <f>O1325*H1325</f>
        <v>0</v>
      </c>
      <c r="Q1325" s="143">
        <v>0</v>
      </c>
      <c r="R1325" s="143">
        <f>Q1325*H1325</f>
        <v>0</v>
      </c>
      <c r="S1325" s="143">
        <v>0</v>
      </c>
      <c r="T1325" s="144">
        <f>S1325*H1325</f>
        <v>0</v>
      </c>
      <c r="AR1325" s="145" t="s">
        <v>258</v>
      </c>
      <c r="AT1325" s="145" t="s">
        <v>239</v>
      </c>
      <c r="AU1325" s="145" t="s">
        <v>83</v>
      </c>
      <c r="AY1325" s="18" t="s">
        <v>236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81</v>
      </c>
      <c r="BK1325" s="146">
        <f>ROUND(I1325*H1325,2)</f>
        <v>0</v>
      </c>
      <c r="BL1325" s="18" t="s">
        <v>258</v>
      </c>
      <c r="BM1325" s="145" t="s">
        <v>3855</v>
      </c>
    </row>
    <row r="1326" spans="2:65" s="1" customFormat="1" ht="19.5">
      <c r="B1326" s="33"/>
      <c r="D1326" s="147" t="s">
        <v>246</v>
      </c>
      <c r="F1326" s="148" t="s">
        <v>3854</v>
      </c>
      <c r="I1326" s="149"/>
      <c r="L1326" s="33"/>
      <c r="M1326" s="150"/>
      <c r="T1326" s="57"/>
      <c r="AT1326" s="18" t="s">
        <v>246</v>
      </c>
      <c r="AU1326" s="18" t="s">
        <v>83</v>
      </c>
    </row>
    <row r="1327" spans="2:65" s="12" customFormat="1" ht="11.25">
      <c r="B1327" s="151"/>
      <c r="D1327" s="147" t="s">
        <v>247</v>
      </c>
      <c r="E1327" s="152" t="s">
        <v>1</v>
      </c>
      <c r="F1327" s="153" t="s">
        <v>3856</v>
      </c>
      <c r="H1327" s="154">
        <v>1</v>
      </c>
      <c r="I1327" s="155"/>
      <c r="L1327" s="151"/>
      <c r="M1327" s="156"/>
      <c r="T1327" s="157"/>
      <c r="AT1327" s="152" t="s">
        <v>247</v>
      </c>
      <c r="AU1327" s="152" t="s">
        <v>83</v>
      </c>
      <c r="AV1327" s="12" t="s">
        <v>83</v>
      </c>
      <c r="AW1327" s="12" t="s">
        <v>30</v>
      </c>
      <c r="AX1327" s="12" t="s">
        <v>73</v>
      </c>
      <c r="AY1327" s="152" t="s">
        <v>236</v>
      </c>
    </row>
    <row r="1328" spans="2:65" s="15" customFormat="1" ht="11.25">
      <c r="B1328" s="173"/>
      <c r="D1328" s="147" t="s">
        <v>247</v>
      </c>
      <c r="E1328" s="174" t="s">
        <v>1</v>
      </c>
      <c r="F1328" s="175" t="s">
        <v>344</v>
      </c>
      <c r="H1328" s="176">
        <v>1</v>
      </c>
      <c r="I1328" s="177"/>
      <c r="L1328" s="173"/>
      <c r="M1328" s="178"/>
      <c r="T1328" s="179"/>
      <c r="AT1328" s="174" t="s">
        <v>247</v>
      </c>
      <c r="AU1328" s="174" t="s">
        <v>83</v>
      </c>
      <c r="AV1328" s="15" t="s">
        <v>258</v>
      </c>
      <c r="AW1328" s="15" t="s">
        <v>30</v>
      </c>
      <c r="AX1328" s="15" t="s">
        <v>81</v>
      </c>
      <c r="AY1328" s="174" t="s">
        <v>236</v>
      </c>
    </row>
    <row r="1329" spans="2:65" s="1" customFormat="1" ht="24.2" customHeight="1">
      <c r="B1329" s="133"/>
      <c r="C1329" s="134" t="s">
        <v>3857</v>
      </c>
      <c r="D1329" s="134" t="s">
        <v>239</v>
      </c>
      <c r="E1329" s="135" t="s">
        <v>3858</v>
      </c>
      <c r="F1329" s="136" t="s">
        <v>3859</v>
      </c>
      <c r="G1329" s="137" t="s">
        <v>340</v>
      </c>
      <c r="H1329" s="138">
        <v>8</v>
      </c>
      <c r="I1329" s="139"/>
      <c r="J1329" s="140">
        <f>ROUND(I1329*H1329,2)</f>
        <v>0</v>
      </c>
      <c r="K1329" s="136" t="s">
        <v>2868</v>
      </c>
      <c r="L1329" s="33"/>
      <c r="M1329" s="141" t="s">
        <v>1</v>
      </c>
      <c r="N1329" s="142" t="s">
        <v>38</v>
      </c>
      <c r="P1329" s="143">
        <f>O1329*H1329</f>
        <v>0</v>
      </c>
      <c r="Q1329" s="143">
        <v>0</v>
      </c>
      <c r="R1329" s="143">
        <f>Q1329*H1329</f>
        <v>0</v>
      </c>
      <c r="S1329" s="143">
        <v>0</v>
      </c>
      <c r="T1329" s="144">
        <f>S1329*H1329</f>
        <v>0</v>
      </c>
      <c r="AR1329" s="145" t="s">
        <v>258</v>
      </c>
      <c r="AT1329" s="145" t="s">
        <v>239</v>
      </c>
      <c r="AU1329" s="145" t="s">
        <v>83</v>
      </c>
      <c r="AY1329" s="18" t="s">
        <v>236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81</v>
      </c>
      <c r="BK1329" s="146">
        <f>ROUND(I1329*H1329,2)</f>
        <v>0</v>
      </c>
      <c r="BL1329" s="18" t="s">
        <v>258</v>
      </c>
      <c r="BM1329" s="145" t="s">
        <v>3860</v>
      </c>
    </row>
    <row r="1330" spans="2:65" s="1" customFormat="1" ht="19.5">
      <c r="B1330" s="33"/>
      <c r="D1330" s="147" t="s">
        <v>246</v>
      </c>
      <c r="F1330" s="148" t="s">
        <v>3859</v>
      </c>
      <c r="I1330" s="149"/>
      <c r="L1330" s="33"/>
      <c r="M1330" s="150"/>
      <c r="T1330" s="57"/>
      <c r="AT1330" s="18" t="s">
        <v>246</v>
      </c>
      <c r="AU1330" s="18" t="s">
        <v>83</v>
      </c>
    </row>
    <row r="1331" spans="2:65" s="12" customFormat="1" ht="11.25">
      <c r="B1331" s="151"/>
      <c r="D1331" s="147" t="s">
        <v>247</v>
      </c>
      <c r="E1331" s="152" t="s">
        <v>1</v>
      </c>
      <c r="F1331" s="153" t="s">
        <v>3861</v>
      </c>
      <c r="H1331" s="154">
        <v>8</v>
      </c>
      <c r="I1331" s="155"/>
      <c r="L1331" s="151"/>
      <c r="M1331" s="156"/>
      <c r="T1331" s="157"/>
      <c r="AT1331" s="152" t="s">
        <v>247</v>
      </c>
      <c r="AU1331" s="152" t="s">
        <v>83</v>
      </c>
      <c r="AV1331" s="12" t="s">
        <v>83</v>
      </c>
      <c r="AW1331" s="12" t="s">
        <v>30</v>
      </c>
      <c r="AX1331" s="12" t="s">
        <v>73</v>
      </c>
      <c r="AY1331" s="152" t="s">
        <v>236</v>
      </c>
    </row>
    <row r="1332" spans="2:65" s="15" customFormat="1" ht="11.25">
      <c r="B1332" s="173"/>
      <c r="D1332" s="147" t="s">
        <v>247</v>
      </c>
      <c r="E1332" s="174" t="s">
        <v>1</v>
      </c>
      <c r="F1332" s="175" t="s">
        <v>344</v>
      </c>
      <c r="H1332" s="176">
        <v>8</v>
      </c>
      <c r="I1332" s="177"/>
      <c r="L1332" s="173"/>
      <c r="M1332" s="178"/>
      <c r="T1332" s="179"/>
      <c r="AT1332" s="174" t="s">
        <v>247</v>
      </c>
      <c r="AU1332" s="174" t="s">
        <v>83</v>
      </c>
      <c r="AV1332" s="15" t="s">
        <v>258</v>
      </c>
      <c r="AW1332" s="15" t="s">
        <v>30</v>
      </c>
      <c r="AX1332" s="15" t="s">
        <v>81</v>
      </c>
      <c r="AY1332" s="174" t="s">
        <v>236</v>
      </c>
    </row>
    <row r="1333" spans="2:65" s="1" customFormat="1" ht="24.2" customHeight="1">
      <c r="B1333" s="133"/>
      <c r="C1333" s="134" t="s">
        <v>2485</v>
      </c>
      <c r="D1333" s="134" t="s">
        <v>239</v>
      </c>
      <c r="E1333" s="135" t="s">
        <v>3862</v>
      </c>
      <c r="F1333" s="136" t="s">
        <v>3863</v>
      </c>
      <c r="G1333" s="137" t="s">
        <v>340</v>
      </c>
      <c r="H1333" s="138">
        <v>1</v>
      </c>
      <c r="I1333" s="139"/>
      <c r="J1333" s="140">
        <f>ROUND(I1333*H1333,2)</f>
        <v>0</v>
      </c>
      <c r="K1333" s="136" t="s">
        <v>2868</v>
      </c>
      <c r="L1333" s="33"/>
      <c r="M1333" s="141" t="s">
        <v>1</v>
      </c>
      <c r="N1333" s="142" t="s">
        <v>38</v>
      </c>
      <c r="P1333" s="143">
        <f>O1333*H1333</f>
        <v>0</v>
      </c>
      <c r="Q1333" s="143">
        <v>0</v>
      </c>
      <c r="R1333" s="143">
        <f>Q1333*H1333</f>
        <v>0</v>
      </c>
      <c r="S1333" s="143">
        <v>0</v>
      </c>
      <c r="T1333" s="144">
        <f>S1333*H1333</f>
        <v>0</v>
      </c>
      <c r="AR1333" s="145" t="s">
        <v>258</v>
      </c>
      <c r="AT1333" s="145" t="s">
        <v>239</v>
      </c>
      <c r="AU1333" s="145" t="s">
        <v>83</v>
      </c>
      <c r="AY1333" s="18" t="s">
        <v>236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81</v>
      </c>
      <c r="BK1333" s="146">
        <f>ROUND(I1333*H1333,2)</f>
        <v>0</v>
      </c>
      <c r="BL1333" s="18" t="s">
        <v>258</v>
      </c>
      <c r="BM1333" s="145" t="s">
        <v>3864</v>
      </c>
    </row>
    <row r="1334" spans="2:65" s="1" customFormat="1" ht="19.5">
      <c r="B1334" s="33"/>
      <c r="D1334" s="147" t="s">
        <v>246</v>
      </c>
      <c r="F1334" s="148" t="s">
        <v>3863</v>
      </c>
      <c r="I1334" s="149"/>
      <c r="L1334" s="33"/>
      <c r="M1334" s="150"/>
      <c r="T1334" s="57"/>
      <c r="AT1334" s="18" t="s">
        <v>246</v>
      </c>
      <c r="AU1334" s="18" t="s">
        <v>83</v>
      </c>
    </row>
    <row r="1335" spans="2:65" s="12" customFormat="1" ht="11.25">
      <c r="B1335" s="151"/>
      <c r="D1335" s="147" t="s">
        <v>247</v>
      </c>
      <c r="E1335" s="152" t="s">
        <v>1</v>
      </c>
      <c r="F1335" s="153" t="s">
        <v>3865</v>
      </c>
      <c r="H1335" s="154">
        <v>1</v>
      </c>
      <c r="I1335" s="155"/>
      <c r="L1335" s="151"/>
      <c r="M1335" s="156"/>
      <c r="T1335" s="157"/>
      <c r="AT1335" s="152" t="s">
        <v>247</v>
      </c>
      <c r="AU1335" s="152" t="s">
        <v>83</v>
      </c>
      <c r="AV1335" s="12" t="s">
        <v>83</v>
      </c>
      <c r="AW1335" s="12" t="s">
        <v>30</v>
      </c>
      <c r="AX1335" s="12" t="s">
        <v>73</v>
      </c>
      <c r="AY1335" s="152" t="s">
        <v>236</v>
      </c>
    </row>
    <row r="1336" spans="2:65" s="15" customFormat="1" ht="11.25">
      <c r="B1336" s="173"/>
      <c r="D1336" s="147" t="s">
        <v>247</v>
      </c>
      <c r="E1336" s="174" t="s">
        <v>1</v>
      </c>
      <c r="F1336" s="175" t="s">
        <v>344</v>
      </c>
      <c r="H1336" s="176">
        <v>1</v>
      </c>
      <c r="I1336" s="177"/>
      <c r="L1336" s="173"/>
      <c r="M1336" s="178"/>
      <c r="T1336" s="179"/>
      <c r="AT1336" s="174" t="s">
        <v>247</v>
      </c>
      <c r="AU1336" s="174" t="s">
        <v>83</v>
      </c>
      <c r="AV1336" s="15" t="s">
        <v>258</v>
      </c>
      <c r="AW1336" s="15" t="s">
        <v>30</v>
      </c>
      <c r="AX1336" s="15" t="s">
        <v>81</v>
      </c>
      <c r="AY1336" s="174" t="s">
        <v>236</v>
      </c>
    </row>
    <row r="1337" spans="2:65" s="1" customFormat="1" ht="24.2" customHeight="1">
      <c r="B1337" s="133"/>
      <c r="C1337" s="134" t="s">
        <v>3866</v>
      </c>
      <c r="D1337" s="134" t="s">
        <v>239</v>
      </c>
      <c r="E1337" s="135" t="s">
        <v>3867</v>
      </c>
      <c r="F1337" s="136" t="s">
        <v>3868</v>
      </c>
      <c r="G1337" s="137" t="s">
        <v>340</v>
      </c>
      <c r="H1337" s="138">
        <v>1</v>
      </c>
      <c r="I1337" s="139"/>
      <c r="J1337" s="140">
        <f>ROUND(I1337*H1337,2)</f>
        <v>0</v>
      </c>
      <c r="K1337" s="136" t="s">
        <v>2868</v>
      </c>
      <c r="L1337" s="33"/>
      <c r="M1337" s="141" t="s">
        <v>1</v>
      </c>
      <c r="N1337" s="142" t="s">
        <v>38</v>
      </c>
      <c r="P1337" s="143">
        <f>O1337*H1337</f>
        <v>0</v>
      </c>
      <c r="Q1337" s="143">
        <v>0</v>
      </c>
      <c r="R1337" s="143">
        <f>Q1337*H1337</f>
        <v>0</v>
      </c>
      <c r="S1337" s="143">
        <v>0</v>
      </c>
      <c r="T1337" s="144">
        <f>S1337*H1337</f>
        <v>0</v>
      </c>
      <c r="AR1337" s="145" t="s">
        <v>258</v>
      </c>
      <c r="AT1337" s="145" t="s">
        <v>239</v>
      </c>
      <c r="AU1337" s="145" t="s">
        <v>83</v>
      </c>
      <c r="AY1337" s="18" t="s">
        <v>236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8" t="s">
        <v>81</v>
      </c>
      <c r="BK1337" s="146">
        <f>ROUND(I1337*H1337,2)</f>
        <v>0</v>
      </c>
      <c r="BL1337" s="18" t="s">
        <v>258</v>
      </c>
      <c r="BM1337" s="145" t="s">
        <v>3869</v>
      </c>
    </row>
    <row r="1338" spans="2:65" s="1" customFormat="1" ht="19.5">
      <c r="B1338" s="33"/>
      <c r="D1338" s="147" t="s">
        <v>246</v>
      </c>
      <c r="F1338" s="148" t="s">
        <v>3868</v>
      </c>
      <c r="I1338" s="149"/>
      <c r="L1338" s="33"/>
      <c r="M1338" s="150"/>
      <c r="T1338" s="57"/>
      <c r="AT1338" s="18" t="s">
        <v>246</v>
      </c>
      <c r="AU1338" s="18" t="s">
        <v>83</v>
      </c>
    </row>
    <row r="1339" spans="2:65" s="12" customFormat="1" ht="11.25">
      <c r="B1339" s="151"/>
      <c r="D1339" s="147" t="s">
        <v>247</v>
      </c>
      <c r="E1339" s="152" t="s">
        <v>1</v>
      </c>
      <c r="F1339" s="153" t="s">
        <v>3870</v>
      </c>
      <c r="H1339" s="154">
        <v>1</v>
      </c>
      <c r="I1339" s="155"/>
      <c r="L1339" s="151"/>
      <c r="M1339" s="156"/>
      <c r="T1339" s="157"/>
      <c r="AT1339" s="152" t="s">
        <v>247</v>
      </c>
      <c r="AU1339" s="152" t="s">
        <v>83</v>
      </c>
      <c r="AV1339" s="12" t="s">
        <v>83</v>
      </c>
      <c r="AW1339" s="12" t="s">
        <v>30</v>
      </c>
      <c r="AX1339" s="12" t="s">
        <v>73</v>
      </c>
      <c r="AY1339" s="152" t="s">
        <v>236</v>
      </c>
    </row>
    <row r="1340" spans="2:65" s="15" customFormat="1" ht="11.25">
      <c r="B1340" s="173"/>
      <c r="D1340" s="147" t="s">
        <v>247</v>
      </c>
      <c r="E1340" s="174" t="s">
        <v>1</v>
      </c>
      <c r="F1340" s="175" t="s">
        <v>344</v>
      </c>
      <c r="H1340" s="176">
        <v>1</v>
      </c>
      <c r="I1340" s="177"/>
      <c r="L1340" s="173"/>
      <c r="M1340" s="178"/>
      <c r="T1340" s="179"/>
      <c r="AT1340" s="174" t="s">
        <v>247</v>
      </c>
      <c r="AU1340" s="174" t="s">
        <v>83</v>
      </c>
      <c r="AV1340" s="15" t="s">
        <v>258</v>
      </c>
      <c r="AW1340" s="15" t="s">
        <v>30</v>
      </c>
      <c r="AX1340" s="15" t="s">
        <v>81</v>
      </c>
      <c r="AY1340" s="174" t="s">
        <v>236</v>
      </c>
    </row>
    <row r="1341" spans="2:65" s="1" customFormat="1" ht="24.2" customHeight="1">
      <c r="B1341" s="133"/>
      <c r="C1341" s="134" t="s">
        <v>2492</v>
      </c>
      <c r="D1341" s="134" t="s">
        <v>239</v>
      </c>
      <c r="E1341" s="135" t="s">
        <v>3871</v>
      </c>
      <c r="F1341" s="136" t="s">
        <v>3872</v>
      </c>
      <c r="G1341" s="137" t="s">
        <v>340</v>
      </c>
      <c r="H1341" s="138">
        <v>1</v>
      </c>
      <c r="I1341" s="139"/>
      <c r="J1341" s="140">
        <f>ROUND(I1341*H1341,2)</f>
        <v>0</v>
      </c>
      <c r="K1341" s="136" t="s">
        <v>2868</v>
      </c>
      <c r="L1341" s="33"/>
      <c r="M1341" s="141" t="s">
        <v>1</v>
      </c>
      <c r="N1341" s="142" t="s">
        <v>38</v>
      </c>
      <c r="P1341" s="143">
        <f>O1341*H1341</f>
        <v>0</v>
      </c>
      <c r="Q1341" s="143">
        <v>0</v>
      </c>
      <c r="R1341" s="143">
        <f>Q1341*H1341</f>
        <v>0</v>
      </c>
      <c r="S1341" s="143">
        <v>0</v>
      </c>
      <c r="T1341" s="144">
        <f>S1341*H1341</f>
        <v>0</v>
      </c>
      <c r="AR1341" s="145" t="s">
        <v>258</v>
      </c>
      <c r="AT1341" s="145" t="s">
        <v>239</v>
      </c>
      <c r="AU1341" s="145" t="s">
        <v>83</v>
      </c>
      <c r="AY1341" s="18" t="s">
        <v>236</v>
      </c>
      <c r="BE1341" s="146">
        <f>IF(N1341="základní",J1341,0)</f>
        <v>0</v>
      </c>
      <c r="BF1341" s="146">
        <f>IF(N1341="snížená",J1341,0)</f>
        <v>0</v>
      </c>
      <c r="BG1341" s="146">
        <f>IF(N1341="zákl. přenesená",J1341,0)</f>
        <v>0</v>
      </c>
      <c r="BH1341" s="146">
        <f>IF(N1341="sníž. přenesená",J1341,0)</f>
        <v>0</v>
      </c>
      <c r="BI1341" s="146">
        <f>IF(N1341="nulová",J1341,0)</f>
        <v>0</v>
      </c>
      <c r="BJ1341" s="18" t="s">
        <v>81</v>
      </c>
      <c r="BK1341" s="146">
        <f>ROUND(I1341*H1341,2)</f>
        <v>0</v>
      </c>
      <c r="BL1341" s="18" t="s">
        <v>258</v>
      </c>
      <c r="BM1341" s="145" t="s">
        <v>3873</v>
      </c>
    </row>
    <row r="1342" spans="2:65" s="1" customFormat="1" ht="19.5">
      <c r="B1342" s="33"/>
      <c r="D1342" s="147" t="s">
        <v>246</v>
      </c>
      <c r="F1342" s="148" t="s">
        <v>3872</v>
      </c>
      <c r="I1342" s="149"/>
      <c r="L1342" s="33"/>
      <c r="M1342" s="150"/>
      <c r="T1342" s="57"/>
      <c r="AT1342" s="18" t="s">
        <v>246</v>
      </c>
      <c r="AU1342" s="18" t="s">
        <v>83</v>
      </c>
    </row>
    <row r="1343" spans="2:65" s="12" customFormat="1" ht="11.25">
      <c r="B1343" s="151"/>
      <c r="D1343" s="147" t="s">
        <v>247</v>
      </c>
      <c r="E1343" s="152" t="s">
        <v>1</v>
      </c>
      <c r="F1343" s="153" t="s">
        <v>3874</v>
      </c>
      <c r="H1343" s="154">
        <v>1</v>
      </c>
      <c r="I1343" s="155"/>
      <c r="L1343" s="151"/>
      <c r="M1343" s="156"/>
      <c r="T1343" s="157"/>
      <c r="AT1343" s="152" t="s">
        <v>247</v>
      </c>
      <c r="AU1343" s="152" t="s">
        <v>83</v>
      </c>
      <c r="AV1343" s="12" t="s">
        <v>83</v>
      </c>
      <c r="AW1343" s="12" t="s">
        <v>30</v>
      </c>
      <c r="AX1343" s="12" t="s">
        <v>73</v>
      </c>
      <c r="AY1343" s="152" t="s">
        <v>236</v>
      </c>
    </row>
    <row r="1344" spans="2:65" s="15" customFormat="1" ht="11.25">
      <c r="B1344" s="173"/>
      <c r="D1344" s="147" t="s">
        <v>247</v>
      </c>
      <c r="E1344" s="174" t="s">
        <v>1</v>
      </c>
      <c r="F1344" s="175" t="s">
        <v>344</v>
      </c>
      <c r="H1344" s="176">
        <v>1</v>
      </c>
      <c r="I1344" s="177"/>
      <c r="L1344" s="173"/>
      <c r="M1344" s="178"/>
      <c r="T1344" s="179"/>
      <c r="AT1344" s="174" t="s">
        <v>247</v>
      </c>
      <c r="AU1344" s="174" t="s">
        <v>83</v>
      </c>
      <c r="AV1344" s="15" t="s">
        <v>258</v>
      </c>
      <c r="AW1344" s="15" t="s">
        <v>30</v>
      </c>
      <c r="AX1344" s="15" t="s">
        <v>81</v>
      </c>
      <c r="AY1344" s="174" t="s">
        <v>236</v>
      </c>
    </row>
    <row r="1345" spans="2:65" s="1" customFormat="1" ht="24.2" customHeight="1">
      <c r="B1345" s="133"/>
      <c r="C1345" s="134" t="s">
        <v>3875</v>
      </c>
      <c r="D1345" s="134" t="s">
        <v>239</v>
      </c>
      <c r="E1345" s="135" t="s">
        <v>3876</v>
      </c>
      <c r="F1345" s="136" t="s">
        <v>3877</v>
      </c>
      <c r="G1345" s="137" t="s">
        <v>340</v>
      </c>
      <c r="H1345" s="138">
        <v>1</v>
      </c>
      <c r="I1345" s="139"/>
      <c r="J1345" s="140">
        <f>ROUND(I1345*H1345,2)</f>
        <v>0</v>
      </c>
      <c r="K1345" s="136" t="s">
        <v>2868</v>
      </c>
      <c r="L1345" s="33"/>
      <c r="M1345" s="141" t="s">
        <v>1</v>
      </c>
      <c r="N1345" s="142" t="s">
        <v>38</v>
      </c>
      <c r="P1345" s="143">
        <f>O1345*H1345</f>
        <v>0</v>
      </c>
      <c r="Q1345" s="143">
        <v>0</v>
      </c>
      <c r="R1345" s="143">
        <f>Q1345*H1345</f>
        <v>0</v>
      </c>
      <c r="S1345" s="143">
        <v>0</v>
      </c>
      <c r="T1345" s="144">
        <f>S1345*H1345</f>
        <v>0</v>
      </c>
      <c r="AR1345" s="145" t="s">
        <v>258</v>
      </c>
      <c r="AT1345" s="145" t="s">
        <v>239</v>
      </c>
      <c r="AU1345" s="145" t="s">
        <v>83</v>
      </c>
      <c r="AY1345" s="18" t="s">
        <v>236</v>
      </c>
      <c r="BE1345" s="146">
        <f>IF(N1345="základní",J1345,0)</f>
        <v>0</v>
      </c>
      <c r="BF1345" s="146">
        <f>IF(N1345="snížená",J1345,0)</f>
        <v>0</v>
      </c>
      <c r="BG1345" s="146">
        <f>IF(N1345="zákl. přenesená",J1345,0)</f>
        <v>0</v>
      </c>
      <c r="BH1345" s="146">
        <f>IF(N1345="sníž. přenesená",J1345,0)</f>
        <v>0</v>
      </c>
      <c r="BI1345" s="146">
        <f>IF(N1345="nulová",J1345,0)</f>
        <v>0</v>
      </c>
      <c r="BJ1345" s="18" t="s">
        <v>81</v>
      </c>
      <c r="BK1345" s="146">
        <f>ROUND(I1345*H1345,2)</f>
        <v>0</v>
      </c>
      <c r="BL1345" s="18" t="s">
        <v>258</v>
      </c>
      <c r="BM1345" s="145" t="s">
        <v>3878</v>
      </c>
    </row>
    <row r="1346" spans="2:65" s="1" customFormat="1" ht="19.5">
      <c r="B1346" s="33"/>
      <c r="D1346" s="147" t="s">
        <v>246</v>
      </c>
      <c r="F1346" s="148" t="s">
        <v>3877</v>
      </c>
      <c r="I1346" s="149"/>
      <c r="L1346" s="33"/>
      <c r="M1346" s="150"/>
      <c r="T1346" s="57"/>
      <c r="AT1346" s="18" t="s">
        <v>246</v>
      </c>
      <c r="AU1346" s="18" t="s">
        <v>83</v>
      </c>
    </row>
    <row r="1347" spans="2:65" s="12" customFormat="1" ht="11.25">
      <c r="B1347" s="151"/>
      <c r="D1347" s="147" t="s">
        <v>247</v>
      </c>
      <c r="E1347" s="152" t="s">
        <v>1</v>
      </c>
      <c r="F1347" s="153" t="s">
        <v>3879</v>
      </c>
      <c r="H1347" s="154">
        <v>1</v>
      </c>
      <c r="I1347" s="155"/>
      <c r="L1347" s="151"/>
      <c r="M1347" s="156"/>
      <c r="T1347" s="157"/>
      <c r="AT1347" s="152" t="s">
        <v>247</v>
      </c>
      <c r="AU1347" s="152" t="s">
        <v>83</v>
      </c>
      <c r="AV1347" s="12" t="s">
        <v>83</v>
      </c>
      <c r="AW1347" s="12" t="s">
        <v>30</v>
      </c>
      <c r="AX1347" s="12" t="s">
        <v>73</v>
      </c>
      <c r="AY1347" s="152" t="s">
        <v>236</v>
      </c>
    </row>
    <row r="1348" spans="2:65" s="15" customFormat="1" ht="11.25">
      <c r="B1348" s="173"/>
      <c r="D1348" s="147" t="s">
        <v>247</v>
      </c>
      <c r="E1348" s="174" t="s">
        <v>1</v>
      </c>
      <c r="F1348" s="175" t="s">
        <v>344</v>
      </c>
      <c r="H1348" s="176">
        <v>1</v>
      </c>
      <c r="I1348" s="177"/>
      <c r="L1348" s="173"/>
      <c r="M1348" s="178"/>
      <c r="T1348" s="179"/>
      <c r="AT1348" s="174" t="s">
        <v>247</v>
      </c>
      <c r="AU1348" s="174" t="s">
        <v>83</v>
      </c>
      <c r="AV1348" s="15" t="s">
        <v>258</v>
      </c>
      <c r="AW1348" s="15" t="s">
        <v>30</v>
      </c>
      <c r="AX1348" s="15" t="s">
        <v>81</v>
      </c>
      <c r="AY1348" s="174" t="s">
        <v>236</v>
      </c>
    </row>
    <row r="1349" spans="2:65" s="1" customFormat="1" ht="24.2" customHeight="1">
      <c r="B1349" s="133"/>
      <c r="C1349" s="134" t="s">
        <v>2501</v>
      </c>
      <c r="D1349" s="134" t="s">
        <v>239</v>
      </c>
      <c r="E1349" s="135" t="s">
        <v>3880</v>
      </c>
      <c r="F1349" s="136" t="s">
        <v>3881</v>
      </c>
      <c r="G1349" s="137" t="s">
        <v>340</v>
      </c>
      <c r="H1349" s="138">
        <v>3</v>
      </c>
      <c r="I1349" s="139"/>
      <c r="J1349" s="140">
        <f>ROUND(I1349*H1349,2)</f>
        <v>0</v>
      </c>
      <c r="K1349" s="136" t="s">
        <v>2868</v>
      </c>
      <c r="L1349" s="33"/>
      <c r="M1349" s="141" t="s">
        <v>1</v>
      </c>
      <c r="N1349" s="142" t="s">
        <v>38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258</v>
      </c>
      <c r="AT1349" s="145" t="s">
        <v>239</v>
      </c>
      <c r="AU1349" s="145" t="s">
        <v>83</v>
      </c>
      <c r="AY1349" s="18" t="s">
        <v>236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8" t="s">
        <v>81</v>
      </c>
      <c r="BK1349" s="146">
        <f>ROUND(I1349*H1349,2)</f>
        <v>0</v>
      </c>
      <c r="BL1349" s="18" t="s">
        <v>258</v>
      </c>
      <c r="BM1349" s="145" t="s">
        <v>3882</v>
      </c>
    </row>
    <row r="1350" spans="2:65" s="1" customFormat="1" ht="19.5">
      <c r="B1350" s="33"/>
      <c r="D1350" s="147" t="s">
        <v>246</v>
      </c>
      <c r="F1350" s="148" t="s">
        <v>3881</v>
      </c>
      <c r="I1350" s="149"/>
      <c r="L1350" s="33"/>
      <c r="M1350" s="150"/>
      <c r="T1350" s="57"/>
      <c r="AT1350" s="18" t="s">
        <v>246</v>
      </c>
      <c r="AU1350" s="18" t="s">
        <v>83</v>
      </c>
    </row>
    <row r="1351" spans="2:65" s="12" customFormat="1" ht="11.25">
      <c r="B1351" s="151"/>
      <c r="D1351" s="147" t="s">
        <v>247</v>
      </c>
      <c r="E1351" s="152" t="s">
        <v>1</v>
      </c>
      <c r="F1351" s="153" t="s">
        <v>3883</v>
      </c>
      <c r="H1351" s="154">
        <v>3</v>
      </c>
      <c r="I1351" s="155"/>
      <c r="L1351" s="151"/>
      <c r="M1351" s="156"/>
      <c r="T1351" s="157"/>
      <c r="AT1351" s="152" t="s">
        <v>247</v>
      </c>
      <c r="AU1351" s="152" t="s">
        <v>83</v>
      </c>
      <c r="AV1351" s="12" t="s">
        <v>83</v>
      </c>
      <c r="AW1351" s="12" t="s">
        <v>30</v>
      </c>
      <c r="AX1351" s="12" t="s">
        <v>73</v>
      </c>
      <c r="AY1351" s="152" t="s">
        <v>236</v>
      </c>
    </row>
    <row r="1352" spans="2:65" s="15" customFormat="1" ht="11.25">
      <c r="B1352" s="173"/>
      <c r="D1352" s="147" t="s">
        <v>247</v>
      </c>
      <c r="E1352" s="174" t="s">
        <v>1</v>
      </c>
      <c r="F1352" s="175" t="s">
        <v>344</v>
      </c>
      <c r="H1352" s="176">
        <v>3</v>
      </c>
      <c r="I1352" s="177"/>
      <c r="L1352" s="173"/>
      <c r="M1352" s="178"/>
      <c r="T1352" s="179"/>
      <c r="AT1352" s="174" t="s">
        <v>247</v>
      </c>
      <c r="AU1352" s="174" t="s">
        <v>83</v>
      </c>
      <c r="AV1352" s="15" t="s">
        <v>258</v>
      </c>
      <c r="AW1352" s="15" t="s">
        <v>30</v>
      </c>
      <c r="AX1352" s="15" t="s">
        <v>81</v>
      </c>
      <c r="AY1352" s="174" t="s">
        <v>236</v>
      </c>
    </row>
    <row r="1353" spans="2:65" s="1" customFormat="1" ht="24.2" customHeight="1">
      <c r="B1353" s="133"/>
      <c r="C1353" s="134" t="s">
        <v>3884</v>
      </c>
      <c r="D1353" s="134" t="s">
        <v>239</v>
      </c>
      <c r="E1353" s="135" t="s">
        <v>3885</v>
      </c>
      <c r="F1353" s="136" t="s">
        <v>3886</v>
      </c>
      <c r="G1353" s="137" t="s">
        <v>340</v>
      </c>
      <c r="H1353" s="138">
        <v>1</v>
      </c>
      <c r="I1353" s="139"/>
      <c r="J1353" s="140">
        <f>ROUND(I1353*H1353,2)</f>
        <v>0</v>
      </c>
      <c r="K1353" s="136" t="s">
        <v>2868</v>
      </c>
      <c r="L1353" s="33"/>
      <c r="M1353" s="141" t="s">
        <v>1</v>
      </c>
      <c r="N1353" s="142" t="s">
        <v>38</v>
      </c>
      <c r="P1353" s="143">
        <f>O1353*H1353</f>
        <v>0</v>
      </c>
      <c r="Q1353" s="143">
        <v>0</v>
      </c>
      <c r="R1353" s="143">
        <f>Q1353*H1353</f>
        <v>0</v>
      </c>
      <c r="S1353" s="143">
        <v>0</v>
      </c>
      <c r="T1353" s="144">
        <f>S1353*H1353</f>
        <v>0</v>
      </c>
      <c r="AR1353" s="145" t="s">
        <v>258</v>
      </c>
      <c r="AT1353" s="145" t="s">
        <v>239</v>
      </c>
      <c r="AU1353" s="145" t="s">
        <v>83</v>
      </c>
      <c r="AY1353" s="18" t="s">
        <v>236</v>
      </c>
      <c r="BE1353" s="146">
        <f>IF(N1353="základní",J1353,0)</f>
        <v>0</v>
      </c>
      <c r="BF1353" s="146">
        <f>IF(N1353="snížená",J1353,0)</f>
        <v>0</v>
      </c>
      <c r="BG1353" s="146">
        <f>IF(N1353="zákl. přenesená",J1353,0)</f>
        <v>0</v>
      </c>
      <c r="BH1353" s="146">
        <f>IF(N1353="sníž. přenesená",J1353,0)</f>
        <v>0</v>
      </c>
      <c r="BI1353" s="146">
        <f>IF(N1353="nulová",J1353,0)</f>
        <v>0</v>
      </c>
      <c r="BJ1353" s="18" t="s">
        <v>81</v>
      </c>
      <c r="BK1353" s="146">
        <f>ROUND(I1353*H1353,2)</f>
        <v>0</v>
      </c>
      <c r="BL1353" s="18" t="s">
        <v>258</v>
      </c>
      <c r="BM1353" s="145" t="s">
        <v>3887</v>
      </c>
    </row>
    <row r="1354" spans="2:65" s="1" customFormat="1" ht="19.5">
      <c r="B1354" s="33"/>
      <c r="D1354" s="147" t="s">
        <v>246</v>
      </c>
      <c r="F1354" s="148" t="s">
        <v>3886</v>
      </c>
      <c r="I1354" s="149"/>
      <c r="L1354" s="33"/>
      <c r="M1354" s="150"/>
      <c r="T1354" s="57"/>
      <c r="AT1354" s="18" t="s">
        <v>246</v>
      </c>
      <c r="AU1354" s="18" t="s">
        <v>83</v>
      </c>
    </row>
    <row r="1355" spans="2:65" s="12" customFormat="1" ht="11.25">
      <c r="B1355" s="151"/>
      <c r="D1355" s="147" t="s">
        <v>247</v>
      </c>
      <c r="E1355" s="152" t="s">
        <v>1</v>
      </c>
      <c r="F1355" s="153" t="s">
        <v>3888</v>
      </c>
      <c r="H1355" s="154">
        <v>1</v>
      </c>
      <c r="I1355" s="155"/>
      <c r="L1355" s="151"/>
      <c r="M1355" s="156"/>
      <c r="T1355" s="157"/>
      <c r="AT1355" s="152" t="s">
        <v>247</v>
      </c>
      <c r="AU1355" s="152" t="s">
        <v>83</v>
      </c>
      <c r="AV1355" s="12" t="s">
        <v>83</v>
      </c>
      <c r="AW1355" s="12" t="s">
        <v>30</v>
      </c>
      <c r="AX1355" s="12" t="s">
        <v>73</v>
      </c>
      <c r="AY1355" s="152" t="s">
        <v>236</v>
      </c>
    </row>
    <row r="1356" spans="2:65" s="15" customFormat="1" ht="11.25">
      <c r="B1356" s="173"/>
      <c r="D1356" s="147" t="s">
        <v>247</v>
      </c>
      <c r="E1356" s="174" t="s">
        <v>1</v>
      </c>
      <c r="F1356" s="175" t="s">
        <v>344</v>
      </c>
      <c r="H1356" s="176">
        <v>1</v>
      </c>
      <c r="I1356" s="177"/>
      <c r="L1356" s="173"/>
      <c r="M1356" s="178"/>
      <c r="T1356" s="179"/>
      <c r="AT1356" s="174" t="s">
        <v>247</v>
      </c>
      <c r="AU1356" s="174" t="s">
        <v>83</v>
      </c>
      <c r="AV1356" s="15" t="s">
        <v>258</v>
      </c>
      <c r="AW1356" s="15" t="s">
        <v>30</v>
      </c>
      <c r="AX1356" s="15" t="s">
        <v>81</v>
      </c>
      <c r="AY1356" s="174" t="s">
        <v>236</v>
      </c>
    </row>
    <row r="1357" spans="2:65" s="1" customFormat="1" ht="24.2" customHeight="1">
      <c r="B1357" s="133"/>
      <c r="C1357" s="134" t="s">
        <v>2505</v>
      </c>
      <c r="D1357" s="134" t="s">
        <v>239</v>
      </c>
      <c r="E1357" s="135" t="s">
        <v>3889</v>
      </c>
      <c r="F1357" s="136" t="s">
        <v>3890</v>
      </c>
      <c r="G1357" s="137" t="s">
        <v>340</v>
      </c>
      <c r="H1357" s="138">
        <v>4</v>
      </c>
      <c r="I1357" s="139"/>
      <c r="J1357" s="140">
        <f>ROUND(I1357*H1357,2)</f>
        <v>0</v>
      </c>
      <c r="K1357" s="136" t="s">
        <v>2868</v>
      </c>
      <c r="L1357" s="33"/>
      <c r="M1357" s="141" t="s">
        <v>1</v>
      </c>
      <c r="N1357" s="142" t="s">
        <v>38</v>
      </c>
      <c r="P1357" s="143">
        <f>O1357*H1357</f>
        <v>0</v>
      </c>
      <c r="Q1357" s="143">
        <v>0</v>
      </c>
      <c r="R1357" s="143">
        <f>Q1357*H1357</f>
        <v>0</v>
      </c>
      <c r="S1357" s="143">
        <v>0</v>
      </c>
      <c r="T1357" s="144">
        <f>S1357*H1357</f>
        <v>0</v>
      </c>
      <c r="AR1357" s="145" t="s">
        <v>258</v>
      </c>
      <c r="AT1357" s="145" t="s">
        <v>239</v>
      </c>
      <c r="AU1357" s="145" t="s">
        <v>83</v>
      </c>
      <c r="AY1357" s="18" t="s">
        <v>236</v>
      </c>
      <c r="BE1357" s="146">
        <f>IF(N1357="základní",J1357,0)</f>
        <v>0</v>
      </c>
      <c r="BF1357" s="146">
        <f>IF(N1357="snížená",J1357,0)</f>
        <v>0</v>
      </c>
      <c r="BG1357" s="146">
        <f>IF(N1357="zákl. přenesená",J1357,0)</f>
        <v>0</v>
      </c>
      <c r="BH1357" s="146">
        <f>IF(N1357="sníž. přenesená",J1357,0)</f>
        <v>0</v>
      </c>
      <c r="BI1357" s="146">
        <f>IF(N1357="nulová",J1357,0)</f>
        <v>0</v>
      </c>
      <c r="BJ1357" s="18" t="s">
        <v>81</v>
      </c>
      <c r="BK1357" s="146">
        <f>ROUND(I1357*H1357,2)</f>
        <v>0</v>
      </c>
      <c r="BL1357" s="18" t="s">
        <v>258</v>
      </c>
      <c r="BM1357" s="145" t="s">
        <v>3891</v>
      </c>
    </row>
    <row r="1358" spans="2:65" s="1" customFormat="1" ht="19.5">
      <c r="B1358" s="33"/>
      <c r="D1358" s="147" t="s">
        <v>246</v>
      </c>
      <c r="F1358" s="148" t="s">
        <v>3890</v>
      </c>
      <c r="I1358" s="149"/>
      <c r="L1358" s="33"/>
      <c r="M1358" s="150"/>
      <c r="T1358" s="57"/>
      <c r="AT1358" s="18" t="s">
        <v>246</v>
      </c>
      <c r="AU1358" s="18" t="s">
        <v>83</v>
      </c>
    </row>
    <row r="1359" spans="2:65" s="12" customFormat="1" ht="11.25">
      <c r="B1359" s="151"/>
      <c r="D1359" s="147" t="s">
        <v>247</v>
      </c>
      <c r="E1359" s="152" t="s">
        <v>1</v>
      </c>
      <c r="F1359" s="153" t="s">
        <v>3892</v>
      </c>
      <c r="H1359" s="154">
        <v>4</v>
      </c>
      <c r="I1359" s="155"/>
      <c r="L1359" s="151"/>
      <c r="M1359" s="156"/>
      <c r="T1359" s="157"/>
      <c r="AT1359" s="152" t="s">
        <v>247</v>
      </c>
      <c r="AU1359" s="152" t="s">
        <v>83</v>
      </c>
      <c r="AV1359" s="12" t="s">
        <v>83</v>
      </c>
      <c r="AW1359" s="12" t="s">
        <v>30</v>
      </c>
      <c r="AX1359" s="12" t="s">
        <v>73</v>
      </c>
      <c r="AY1359" s="152" t="s">
        <v>236</v>
      </c>
    </row>
    <row r="1360" spans="2:65" s="15" customFormat="1" ht="11.25">
      <c r="B1360" s="173"/>
      <c r="D1360" s="147" t="s">
        <v>247</v>
      </c>
      <c r="E1360" s="174" t="s">
        <v>1</v>
      </c>
      <c r="F1360" s="175" t="s">
        <v>344</v>
      </c>
      <c r="H1360" s="176">
        <v>4</v>
      </c>
      <c r="I1360" s="177"/>
      <c r="L1360" s="173"/>
      <c r="M1360" s="178"/>
      <c r="T1360" s="179"/>
      <c r="AT1360" s="174" t="s">
        <v>247</v>
      </c>
      <c r="AU1360" s="174" t="s">
        <v>83</v>
      </c>
      <c r="AV1360" s="15" t="s">
        <v>258</v>
      </c>
      <c r="AW1360" s="15" t="s">
        <v>30</v>
      </c>
      <c r="AX1360" s="15" t="s">
        <v>81</v>
      </c>
      <c r="AY1360" s="174" t="s">
        <v>236</v>
      </c>
    </row>
    <row r="1361" spans="2:65" s="1" customFormat="1" ht="24.2" customHeight="1">
      <c r="B1361" s="133"/>
      <c r="C1361" s="134" t="s">
        <v>3893</v>
      </c>
      <c r="D1361" s="134" t="s">
        <v>239</v>
      </c>
      <c r="E1361" s="135" t="s">
        <v>3894</v>
      </c>
      <c r="F1361" s="136" t="s">
        <v>3895</v>
      </c>
      <c r="G1361" s="137" t="s">
        <v>340</v>
      </c>
      <c r="H1361" s="138">
        <v>5</v>
      </c>
      <c r="I1361" s="139"/>
      <c r="J1361" s="140">
        <f>ROUND(I1361*H1361,2)</f>
        <v>0</v>
      </c>
      <c r="K1361" s="136" t="s">
        <v>243</v>
      </c>
      <c r="L1361" s="33"/>
      <c r="M1361" s="141" t="s">
        <v>1</v>
      </c>
      <c r="N1361" s="142" t="s">
        <v>38</v>
      </c>
      <c r="P1361" s="143">
        <f>O1361*H1361</f>
        <v>0</v>
      </c>
      <c r="Q1361" s="143">
        <v>0</v>
      </c>
      <c r="R1361" s="143">
        <f>Q1361*H1361</f>
        <v>0</v>
      </c>
      <c r="S1361" s="143">
        <v>0</v>
      </c>
      <c r="T1361" s="144">
        <f>S1361*H1361</f>
        <v>0</v>
      </c>
      <c r="AR1361" s="145" t="s">
        <v>258</v>
      </c>
      <c r="AT1361" s="145" t="s">
        <v>239</v>
      </c>
      <c r="AU1361" s="145" t="s">
        <v>83</v>
      </c>
      <c r="AY1361" s="18" t="s">
        <v>236</v>
      </c>
      <c r="BE1361" s="146">
        <f>IF(N1361="základní",J1361,0)</f>
        <v>0</v>
      </c>
      <c r="BF1361" s="146">
        <f>IF(N1361="snížená",J1361,0)</f>
        <v>0</v>
      </c>
      <c r="BG1361" s="146">
        <f>IF(N1361="zákl. přenesená",J1361,0)</f>
        <v>0</v>
      </c>
      <c r="BH1361" s="146">
        <f>IF(N1361="sníž. přenesená",J1361,0)</f>
        <v>0</v>
      </c>
      <c r="BI1361" s="146">
        <f>IF(N1361="nulová",J1361,0)</f>
        <v>0</v>
      </c>
      <c r="BJ1361" s="18" t="s">
        <v>81</v>
      </c>
      <c r="BK1361" s="146">
        <f>ROUND(I1361*H1361,2)</f>
        <v>0</v>
      </c>
      <c r="BL1361" s="18" t="s">
        <v>258</v>
      </c>
      <c r="BM1361" s="145" t="s">
        <v>3896</v>
      </c>
    </row>
    <row r="1362" spans="2:65" s="1" customFormat="1" ht="19.5">
      <c r="B1362" s="33"/>
      <c r="D1362" s="147" t="s">
        <v>246</v>
      </c>
      <c r="F1362" s="148" t="s">
        <v>3895</v>
      </c>
      <c r="I1362" s="149"/>
      <c r="L1362" s="33"/>
      <c r="M1362" s="150"/>
      <c r="T1362" s="57"/>
      <c r="AT1362" s="18" t="s">
        <v>246</v>
      </c>
      <c r="AU1362" s="18" t="s">
        <v>83</v>
      </c>
    </row>
    <row r="1363" spans="2:65" s="12" customFormat="1" ht="11.25">
      <c r="B1363" s="151"/>
      <c r="D1363" s="147" t="s">
        <v>247</v>
      </c>
      <c r="E1363" s="152" t="s">
        <v>1</v>
      </c>
      <c r="F1363" s="153" t="s">
        <v>3897</v>
      </c>
      <c r="H1363" s="154">
        <v>5</v>
      </c>
      <c r="I1363" s="155"/>
      <c r="L1363" s="151"/>
      <c r="M1363" s="156"/>
      <c r="T1363" s="157"/>
      <c r="AT1363" s="152" t="s">
        <v>247</v>
      </c>
      <c r="AU1363" s="152" t="s">
        <v>83</v>
      </c>
      <c r="AV1363" s="12" t="s">
        <v>83</v>
      </c>
      <c r="AW1363" s="12" t="s">
        <v>30</v>
      </c>
      <c r="AX1363" s="12" t="s">
        <v>73</v>
      </c>
      <c r="AY1363" s="152" t="s">
        <v>236</v>
      </c>
    </row>
    <row r="1364" spans="2:65" s="15" customFormat="1" ht="11.25">
      <c r="B1364" s="173"/>
      <c r="D1364" s="147" t="s">
        <v>247</v>
      </c>
      <c r="E1364" s="174" t="s">
        <v>1</v>
      </c>
      <c r="F1364" s="175" t="s">
        <v>344</v>
      </c>
      <c r="H1364" s="176">
        <v>5</v>
      </c>
      <c r="I1364" s="177"/>
      <c r="L1364" s="173"/>
      <c r="M1364" s="178"/>
      <c r="T1364" s="179"/>
      <c r="AT1364" s="174" t="s">
        <v>247</v>
      </c>
      <c r="AU1364" s="174" t="s">
        <v>83</v>
      </c>
      <c r="AV1364" s="15" t="s">
        <v>258</v>
      </c>
      <c r="AW1364" s="15" t="s">
        <v>30</v>
      </c>
      <c r="AX1364" s="15" t="s">
        <v>81</v>
      </c>
      <c r="AY1364" s="174" t="s">
        <v>236</v>
      </c>
    </row>
    <row r="1365" spans="2:65" s="1" customFormat="1" ht="21.75" customHeight="1">
      <c r="B1365" s="133"/>
      <c r="C1365" s="180" t="s">
        <v>2512</v>
      </c>
      <c r="D1365" s="180" t="s">
        <v>333</v>
      </c>
      <c r="E1365" s="181" t="s">
        <v>3898</v>
      </c>
      <c r="F1365" s="182" t="s">
        <v>3899</v>
      </c>
      <c r="G1365" s="183" t="s">
        <v>340</v>
      </c>
      <c r="H1365" s="184">
        <v>5</v>
      </c>
      <c r="I1365" s="185"/>
      <c r="J1365" s="186">
        <f>ROUND(I1365*H1365,2)</f>
        <v>0</v>
      </c>
      <c r="K1365" s="182" t="s">
        <v>243</v>
      </c>
      <c r="L1365" s="187"/>
      <c r="M1365" s="188" t="s">
        <v>1</v>
      </c>
      <c r="N1365" s="189" t="s">
        <v>38</v>
      </c>
      <c r="P1365" s="143">
        <f>O1365*H1365</f>
        <v>0</v>
      </c>
      <c r="Q1365" s="143">
        <v>0</v>
      </c>
      <c r="R1365" s="143">
        <f>Q1365*H1365</f>
        <v>0</v>
      </c>
      <c r="S1365" s="143">
        <v>0</v>
      </c>
      <c r="T1365" s="144">
        <f>S1365*H1365</f>
        <v>0</v>
      </c>
      <c r="AR1365" s="145" t="s">
        <v>273</v>
      </c>
      <c r="AT1365" s="145" t="s">
        <v>333</v>
      </c>
      <c r="AU1365" s="145" t="s">
        <v>83</v>
      </c>
      <c r="AY1365" s="18" t="s">
        <v>236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81</v>
      </c>
      <c r="BK1365" s="146">
        <f>ROUND(I1365*H1365,2)</f>
        <v>0</v>
      </c>
      <c r="BL1365" s="18" t="s">
        <v>258</v>
      </c>
      <c r="BM1365" s="145" t="s">
        <v>3900</v>
      </c>
    </row>
    <row r="1366" spans="2:65" s="1" customFormat="1" ht="11.25">
      <c r="B1366" s="33"/>
      <c r="D1366" s="147" t="s">
        <v>246</v>
      </c>
      <c r="F1366" s="148" t="s">
        <v>3899</v>
      </c>
      <c r="I1366" s="149"/>
      <c r="L1366" s="33"/>
      <c r="M1366" s="150"/>
      <c r="T1366" s="57"/>
      <c r="AT1366" s="18" t="s">
        <v>246</v>
      </c>
      <c r="AU1366" s="18" t="s">
        <v>83</v>
      </c>
    </row>
    <row r="1367" spans="2:65" s="1" customFormat="1" ht="33" customHeight="1">
      <c r="B1367" s="133"/>
      <c r="C1367" s="134" t="s">
        <v>3901</v>
      </c>
      <c r="D1367" s="134" t="s">
        <v>239</v>
      </c>
      <c r="E1367" s="135" t="s">
        <v>3902</v>
      </c>
      <c r="F1367" s="136" t="s">
        <v>3903</v>
      </c>
      <c r="G1367" s="137" t="s">
        <v>340</v>
      </c>
      <c r="H1367" s="138">
        <v>17</v>
      </c>
      <c r="I1367" s="139"/>
      <c r="J1367" s="140">
        <f>ROUND(I1367*H1367,2)</f>
        <v>0</v>
      </c>
      <c r="K1367" s="136" t="s">
        <v>2868</v>
      </c>
      <c r="L1367" s="33"/>
      <c r="M1367" s="141" t="s">
        <v>1</v>
      </c>
      <c r="N1367" s="142" t="s">
        <v>38</v>
      </c>
      <c r="P1367" s="143">
        <f>O1367*H1367</f>
        <v>0</v>
      </c>
      <c r="Q1367" s="143">
        <v>0</v>
      </c>
      <c r="R1367" s="143">
        <f>Q1367*H1367</f>
        <v>0</v>
      </c>
      <c r="S1367" s="143">
        <v>0</v>
      </c>
      <c r="T1367" s="144">
        <f>S1367*H1367</f>
        <v>0</v>
      </c>
      <c r="AR1367" s="145" t="s">
        <v>258</v>
      </c>
      <c r="AT1367" s="145" t="s">
        <v>239</v>
      </c>
      <c r="AU1367" s="145" t="s">
        <v>83</v>
      </c>
      <c r="AY1367" s="18" t="s">
        <v>236</v>
      </c>
      <c r="BE1367" s="146">
        <f>IF(N1367="základní",J1367,0)</f>
        <v>0</v>
      </c>
      <c r="BF1367" s="146">
        <f>IF(N1367="snížená",J1367,0)</f>
        <v>0</v>
      </c>
      <c r="BG1367" s="146">
        <f>IF(N1367="zákl. přenesená",J1367,0)</f>
        <v>0</v>
      </c>
      <c r="BH1367" s="146">
        <f>IF(N1367="sníž. přenesená",J1367,0)</f>
        <v>0</v>
      </c>
      <c r="BI1367" s="146">
        <f>IF(N1367="nulová",J1367,0)</f>
        <v>0</v>
      </c>
      <c r="BJ1367" s="18" t="s">
        <v>81</v>
      </c>
      <c r="BK1367" s="146">
        <f>ROUND(I1367*H1367,2)</f>
        <v>0</v>
      </c>
      <c r="BL1367" s="18" t="s">
        <v>258</v>
      </c>
      <c r="BM1367" s="145" t="s">
        <v>3904</v>
      </c>
    </row>
    <row r="1368" spans="2:65" s="1" customFormat="1" ht="19.5">
      <c r="B1368" s="33"/>
      <c r="D1368" s="147" t="s">
        <v>246</v>
      </c>
      <c r="F1368" s="148" t="s">
        <v>3903</v>
      </c>
      <c r="I1368" s="149"/>
      <c r="L1368" s="33"/>
      <c r="M1368" s="150"/>
      <c r="T1368" s="57"/>
      <c r="AT1368" s="18" t="s">
        <v>246</v>
      </c>
      <c r="AU1368" s="18" t="s">
        <v>83</v>
      </c>
    </row>
    <row r="1369" spans="2:65" s="1" customFormat="1" ht="16.5" customHeight="1">
      <c r="B1369" s="133"/>
      <c r="C1369" s="180" t="s">
        <v>2517</v>
      </c>
      <c r="D1369" s="180" t="s">
        <v>333</v>
      </c>
      <c r="E1369" s="181" t="s">
        <v>3905</v>
      </c>
      <c r="F1369" s="182" t="s">
        <v>3906</v>
      </c>
      <c r="G1369" s="183" t="s">
        <v>340</v>
      </c>
      <c r="H1369" s="184">
        <v>17</v>
      </c>
      <c r="I1369" s="185"/>
      <c r="J1369" s="186">
        <f>ROUND(I1369*H1369,2)</f>
        <v>0</v>
      </c>
      <c r="K1369" s="182" t="s">
        <v>243</v>
      </c>
      <c r="L1369" s="187"/>
      <c r="M1369" s="188" t="s">
        <v>1</v>
      </c>
      <c r="N1369" s="189" t="s">
        <v>38</v>
      </c>
      <c r="P1369" s="143">
        <f>O1369*H1369</f>
        <v>0</v>
      </c>
      <c r="Q1369" s="143">
        <v>0</v>
      </c>
      <c r="R1369" s="143">
        <f>Q1369*H1369</f>
        <v>0</v>
      </c>
      <c r="S1369" s="143">
        <v>0</v>
      </c>
      <c r="T1369" s="144">
        <f>S1369*H1369</f>
        <v>0</v>
      </c>
      <c r="AR1369" s="145" t="s">
        <v>273</v>
      </c>
      <c r="AT1369" s="145" t="s">
        <v>333</v>
      </c>
      <c r="AU1369" s="145" t="s">
        <v>83</v>
      </c>
      <c r="AY1369" s="18" t="s">
        <v>236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81</v>
      </c>
      <c r="BK1369" s="146">
        <f>ROUND(I1369*H1369,2)</f>
        <v>0</v>
      </c>
      <c r="BL1369" s="18" t="s">
        <v>258</v>
      </c>
      <c r="BM1369" s="145" t="s">
        <v>3907</v>
      </c>
    </row>
    <row r="1370" spans="2:65" s="1" customFormat="1" ht="11.25">
      <c r="B1370" s="33"/>
      <c r="D1370" s="147" t="s">
        <v>246</v>
      </c>
      <c r="F1370" s="148" t="s">
        <v>3906</v>
      </c>
      <c r="I1370" s="149"/>
      <c r="L1370" s="33"/>
      <c r="M1370" s="150"/>
      <c r="T1370" s="57"/>
      <c r="AT1370" s="18" t="s">
        <v>246</v>
      </c>
      <c r="AU1370" s="18" t="s">
        <v>83</v>
      </c>
    </row>
    <row r="1371" spans="2:65" s="1" customFormat="1" ht="24.2" customHeight="1">
      <c r="B1371" s="133"/>
      <c r="C1371" s="180" t="s">
        <v>3908</v>
      </c>
      <c r="D1371" s="180" t="s">
        <v>333</v>
      </c>
      <c r="E1371" s="181" t="s">
        <v>3909</v>
      </c>
      <c r="F1371" s="182" t="s">
        <v>3910</v>
      </c>
      <c r="G1371" s="183" t="s">
        <v>340</v>
      </c>
      <c r="H1371" s="184">
        <v>17.34</v>
      </c>
      <c r="I1371" s="185"/>
      <c r="J1371" s="186">
        <f>ROUND(I1371*H1371,2)</f>
        <v>0</v>
      </c>
      <c r="K1371" s="182" t="s">
        <v>243</v>
      </c>
      <c r="L1371" s="187"/>
      <c r="M1371" s="188" t="s">
        <v>1</v>
      </c>
      <c r="N1371" s="189" t="s">
        <v>38</v>
      </c>
      <c r="P1371" s="143">
        <f>O1371*H1371</f>
        <v>0</v>
      </c>
      <c r="Q1371" s="143">
        <v>0</v>
      </c>
      <c r="R1371" s="143">
        <f>Q1371*H1371</f>
        <v>0</v>
      </c>
      <c r="S1371" s="143">
        <v>0</v>
      </c>
      <c r="T1371" s="144">
        <f>S1371*H1371</f>
        <v>0</v>
      </c>
      <c r="AR1371" s="145" t="s">
        <v>273</v>
      </c>
      <c r="AT1371" s="145" t="s">
        <v>333</v>
      </c>
      <c r="AU1371" s="145" t="s">
        <v>83</v>
      </c>
      <c r="AY1371" s="18" t="s">
        <v>236</v>
      </c>
      <c r="BE1371" s="146">
        <f>IF(N1371="základní",J1371,0)</f>
        <v>0</v>
      </c>
      <c r="BF1371" s="146">
        <f>IF(N1371="snížená",J1371,0)</f>
        <v>0</v>
      </c>
      <c r="BG1371" s="146">
        <f>IF(N1371="zákl. přenesená",J1371,0)</f>
        <v>0</v>
      </c>
      <c r="BH1371" s="146">
        <f>IF(N1371="sníž. přenesená",J1371,0)</f>
        <v>0</v>
      </c>
      <c r="BI1371" s="146">
        <f>IF(N1371="nulová",J1371,0)</f>
        <v>0</v>
      </c>
      <c r="BJ1371" s="18" t="s">
        <v>81</v>
      </c>
      <c r="BK1371" s="146">
        <f>ROUND(I1371*H1371,2)</f>
        <v>0</v>
      </c>
      <c r="BL1371" s="18" t="s">
        <v>258</v>
      </c>
      <c r="BM1371" s="145" t="s">
        <v>3911</v>
      </c>
    </row>
    <row r="1372" spans="2:65" s="1" customFormat="1" ht="11.25">
      <c r="B1372" s="33"/>
      <c r="D1372" s="147" t="s">
        <v>246</v>
      </c>
      <c r="F1372" s="148" t="s">
        <v>3910</v>
      </c>
      <c r="I1372" s="149"/>
      <c r="L1372" s="33"/>
      <c r="M1372" s="150"/>
      <c r="T1372" s="57"/>
      <c r="AT1372" s="18" t="s">
        <v>246</v>
      </c>
      <c r="AU1372" s="18" t="s">
        <v>83</v>
      </c>
    </row>
    <row r="1373" spans="2:65" s="12" customFormat="1" ht="11.25">
      <c r="B1373" s="151"/>
      <c r="D1373" s="147" t="s">
        <v>247</v>
      </c>
      <c r="E1373" s="152" t="s">
        <v>1</v>
      </c>
      <c r="F1373" s="153" t="s">
        <v>3912</v>
      </c>
      <c r="H1373" s="154">
        <v>17.34</v>
      </c>
      <c r="I1373" s="155"/>
      <c r="L1373" s="151"/>
      <c r="M1373" s="156"/>
      <c r="T1373" s="157"/>
      <c r="AT1373" s="152" t="s">
        <v>247</v>
      </c>
      <c r="AU1373" s="152" t="s">
        <v>83</v>
      </c>
      <c r="AV1373" s="12" t="s">
        <v>83</v>
      </c>
      <c r="AW1373" s="12" t="s">
        <v>30</v>
      </c>
      <c r="AX1373" s="12" t="s">
        <v>73</v>
      </c>
      <c r="AY1373" s="152" t="s">
        <v>236</v>
      </c>
    </row>
    <row r="1374" spans="2:65" s="15" customFormat="1" ht="11.25">
      <c r="B1374" s="173"/>
      <c r="D1374" s="147" t="s">
        <v>247</v>
      </c>
      <c r="E1374" s="174" t="s">
        <v>1</v>
      </c>
      <c r="F1374" s="175" t="s">
        <v>344</v>
      </c>
      <c r="H1374" s="176">
        <v>17.34</v>
      </c>
      <c r="I1374" s="177"/>
      <c r="L1374" s="173"/>
      <c r="M1374" s="178"/>
      <c r="T1374" s="179"/>
      <c r="AT1374" s="174" t="s">
        <v>247</v>
      </c>
      <c r="AU1374" s="174" t="s">
        <v>83</v>
      </c>
      <c r="AV1374" s="15" t="s">
        <v>258</v>
      </c>
      <c r="AW1374" s="15" t="s">
        <v>30</v>
      </c>
      <c r="AX1374" s="15" t="s">
        <v>81</v>
      </c>
      <c r="AY1374" s="174" t="s">
        <v>236</v>
      </c>
    </row>
    <row r="1375" spans="2:65" s="1" customFormat="1" ht="33" customHeight="1">
      <c r="B1375" s="133"/>
      <c r="C1375" s="134" t="s">
        <v>2521</v>
      </c>
      <c r="D1375" s="134" t="s">
        <v>239</v>
      </c>
      <c r="E1375" s="135" t="s">
        <v>3913</v>
      </c>
      <c r="F1375" s="136" t="s">
        <v>3914</v>
      </c>
      <c r="G1375" s="137" t="s">
        <v>340</v>
      </c>
      <c r="H1375" s="138">
        <v>15</v>
      </c>
      <c r="I1375" s="139"/>
      <c r="J1375" s="140">
        <f>ROUND(I1375*H1375,2)</f>
        <v>0</v>
      </c>
      <c r="K1375" s="136" t="s">
        <v>2868</v>
      </c>
      <c r="L1375" s="33"/>
      <c r="M1375" s="141" t="s">
        <v>1</v>
      </c>
      <c r="N1375" s="142" t="s">
        <v>38</v>
      </c>
      <c r="P1375" s="143">
        <f>O1375*H1375</f>
        <v>0</v>
      </c>
      <c r="Q1375" s="143">
        <v>0</v>
      </c>
      <c r="R1375" s="143">
        <f>Q1375*H1375</f>
        <v>0</v>
      </c>
      <c r="S1375" s="143">
        <v>0</v>
      </c>
      <c r="T1375" s="144">
        <f>S1375*H1375</f>
        <v>0</v>
      </c>
      <c r="AR1375" s="145" t="s">
        <v>258</v>
      </c>
      <c r="AT1375" s="145" t="s">
        <v>239</v>
      </c>
      <c r="AU1375" s="145" t="s">
        <v>83</v>
      </c>
      <c r="AY1375" s="18" t="s">
        <v>236</v>
      </c>
      <c r="BE1375" s="146">
        <f>IF(N1375="základní",J1375,0)</f>
        <v>0</v>
      </c>
      <c r="BF1375" s="146">
        <f>IF(N1375="snížená",J1375,0)</f>
        <v>0</v>
      </c>
      <c r="BG1375" s="146">
        <f>IF(N1375="zákl. přenesená",J1375,0)</f>
        <v>0</v>
      </c>
      <c r="BH1375" s="146">
        <f>IF(N1375="sníž. přenesená",J1375,0)</f>
        <v>0</v>
      </c>
      <c r="BI1375" s="146">
        <f>IF(N1375="nulová",J1375,0)</f>
        <v>0</v>
      </c>
      <c r="BJ1375" s="18" t="s">
        <v>81</v>
      </c>
      <c r="BK1375" s="146">
        <f>ROUND(I1375*H1375,2)</f>
        <v>0</v>
      </c>
      <c r="BL1375" s="18" t="s">
        <v>258</v>
      </c>
      <c r="BM1375" s="145" t="s">
        <v>3915</v>
      </c>
    </row>
    <row r="1376" spans="2:65" s="1" customFormat="1" ht="19.5">
      <c r="B1376" s="33"/>
      <c r="D1376" s="147" t="s">
        <v>246</v>
      </c>
      <c r="F1376" s="148" t="s">
        <v>3914</v>
      </c>
      <c r="I1376" s="149"/>
      <c r="L1376" s="33"/>
      <c r="M1376" s="150"/>
      <c r="T1376" s="57"/>
      <c r="AT1376" s="18" t="s">
        <v>246</v>
      </c>
      <c r="AU1376" s="18" t="s">
        <v>83</v>
      </c>
    </row>
    <row r="1377" spans="2:65" s="1" customFormat="1" ht="16.5" customHeight="1">
      <c r="B1377" s="133"/>
      <c r="C1377" s="180" t="s">
        <v>3916</v>
      </c>
      <c r="D1377" s="180" t="s">
        <v>333</v>
      </c>
      <c r="E1377" s="181" t="s">
        <v>3917</v>
      </c>
      <c r="F1377" s="182" t="s">
        <v>3918</v>
      </c>
      <c r="G1377" s="183" t="s">
        <v>340</v>
      </c>
      <c r="H1377" s="184">
        <v>15</v>
      </c>
      <c r="I1377" s="185"/>
      <c r="J1377" s="186">
        <f>ROUND(I1377*H1377,2)</f>
        <v>0</v>
      </c>
      <c r="K1377" s="182" t="s">
        <v>243</v>
      </c>
      <c r="L1377" s="187"/>
      <c r="M1377" s="188" t="s">
        <v>1</v>
      </c>
      <c r="N1377" s="189" t="s">
        <v>38</v>
      </c>
      <c r="P1377" s="143">
        <f>O1377*H1377</f>
        <v>0</v>
      </c>
      <c r="Q1377" s="143">
        <v>0</v>
      </c>
      <c r="R1377" s="143">
        <f>Q1377*H1377</f>
        <v>0</v>
      </c>
      <c r="S1377" s="143">
        <v>0</v>
      </c>
      <c r="T1377" s="144">
        <f>S1377*H1377</f>
        <v>0</v>
      </c>
      <c r="AR1377" s="145" t="s">
        <v>273</v>
      </c>
      <c r="AT1377" s="145" t="s">
        <v>333</v>
      </c>
      <c r="AU1377" s="145" t="s">
        <v>83</v>
      </c>
      <c r="AY1377" s="18" t="s">
        <v>236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8" t="s">
        <v>81</v>
      </c>
      <c r="BK1377" s="146">
        <f>ROUND(I1377*H1377,2)</f>
        <v>0</v>
      </c>
      <c r="BL1377" s="18" t="s">
        <v>258</v>
      </c>
      <c r="BM1377" s="145" t="s">
        <v>3919</v>
      </c>
    </row>
    <row r="1378" spans="2:65" s="1" customFormat="1" ht="11.25">
      <c r="B1378" s="33"/>
      <c r="D1378" s="147" t="s">
        <v>246</v>
      </c>
      <c r="F1378" s="148" t="s">
        <v>3918</v>
      </c>
      <c r="I1378" s="149"/>
      <c r="L1378" s="33"/>
      <c r="M1378" s="150"/>
      <c r="T1378" s="57"/>
      <c r="AT1378" s="18" t="s">
        <v>246</v>
      </c>
      <c r="AU1378" s="18" t="s">
        <v>83</v>
      </c>
    </row>
    <row r="1379" spans="2:65" s="1" customFormat="1" ht="24.2" customHeight="1">
      <c r="B1379" s="133"/>
      <c r="C1379" s="180" t="s">
        <v>2525</v>
      </c>
      <c r="D1379" s="180" t="s">
        <v>333</v>
      </c>
      <c r="E1379" s="181" t="s">
        <v>3909</v>
      </c>
      <c r="F1379" s="182" t="s">
        <v>3910</v>
      </c>
      <c r="G1379" s="183" t="s">
        <v>340</v>
      </c>
      <c r="H1379" s="184">
        <v>15.3</v>
      </c>
      <c r="I1379" s="185"/>
      <c r="J1379" s="186">
        <f>ROUND(I1379*H1379,2)</f>
        <v>0</v>
      </c>
      <c r="K1379" s="182" t="s">
        <v>243</v>
      </c>
      <c r="L1379" s="187"/>
      <c r="M1379" s="188" t="s">
        <v>1</v>
      </c>
      <c r="N1379" s="189" t="s">
        <v>38</v>
      </c>
      <c r="P1379" s="143">
        <f>O1379*H1379</f>
        <v>0</v>
      </c>
      <c r="Q1379" s="143">
        <v>0</v>
      </c>
      <c r="R1379" s="143">
        <f>Q1379*H1379</f>
        <v>0</v>
      </c>
      <c r="S1379" s="143">
        <v>0</v>
      </c>
      <c r="T1379" s="144">
        <f>S1379*H1379</f>
        <v>0</v>
      </c>
      <c r="AR1379" s="145" t="s">
        <v>273</v>
      </c>
      <c r="AT1379" s="145" t="s">
        <v>333</v>
      </c>
      <c r="AU1379" s="145" t="s">
        <v>83</v>
      </c>
      <c r="AY1379" s="18" t="s">
        <v>236</v>
      </c>
      <c r="BE1379" s="146">
        <f>IF(N1379="základní",J1379,0)</f>
        <v>0</v>
      </c>
      <c r="BF1379" s="146">
        <f>IF(N1379="snížená",J1379,0)</f>
        <v>0</v>
      </c>
      <c r="BG1379" s="146">
        <f>IF(N1379="zákl. přenesená",J1379,0)</f>
        <v>0</v>
      </c>
      <c r="BH1379" s="146">
        <f>IF(N1379="sníž. přenesená",J1379,0)</f>
        <v>0</v>
      </c>
      <c r="BI1379" s="146">
        <f>IF(N1379="nulová",J1379,0)</f>
        <v>0</v>
      </c>
      <c r="BJ1379" s="18" t="s">
        <v>81</v>
      </c>
      <c r="BK1379" s="146">
        <f>ROUND(I1379*H1379,2)</f>
        <v>0</v>
      </c>
      <c r="BL1379" s="18" t="s">
        <v>258</v>
      </c>
      <c r="BM1379" s="145" t="s">
        <v>3920</v>
      </c>
    </row>
    <row r="1380" spans="2:65" s="1" customFormat="1" ht="11.25">
      <c r="B1380" s="33"/>
      <c r="D1380" s="147" t="s">
        <v>246</v>
      </c>
      <c r="F1380" s="148" t="s">
        <v>3910</v>
      </c>
      <c r="I1380" s="149"/>
      <c r="L1380" s="33"/>
      <c r="M1380" s="150"/>
      <c r="T1380" s="57"/>
      <c r="AT1380" s="18" t="s">
        <v>246</v>
      </c>
      <c r="AU1380" s="18" t="s">
        <v>83</v>
      </c>
    </row>
    <row r="1381" spans="2:65" s="12" customFormat="1" ht="11.25">
      <c r="B1381" s="151"/>
      <c r="D1381" s="147" t="s">
        <v>247</v>
      </c>
      <c r="E1381" s="152" t="s">
        <v>1</v>
      </c>
      <c r="F1381" s="153" t="s">
        <v>3921</v>
      </c>
      <c r="H1381" s="154">
        <v>15.3</v>
      </c>
      <c r="I1381" s="155"/>
      <c r="L1381" s="151"/>
      <c r="M1381" s="156"/>
      <c r="T1381" s="157"/>
      <c r="AT1381" s="152" t="s">
        <v>247</v>
      </c>
      <c r="AU1381" s="152" t="s">
        <v>83</v>
      </c>
      <c r="AV1381" s="12" t="s">
        <v>83</v>
      </c>
      <c r="AW1381" s="12" t="s">
        <v>30</v>
      </c>
      <c r="AX1381" s="12" t="s">
        <v>73</v>
      </c>
      <c r="AY1381" s="152" t="s">
        <v>236</v>
      </c>
    </row>
    <row r="1382" spans="2:65" s="15" customFormat="1" ht="11.25">
      <c r="B1382" s="173"/>
      <c r="D1382" s="147" t="s">
        <v>247</v>
      </c>
      <c r="E1382" s="174" t="s">
        <v>1</v>
      </c>
      <c r="F1382" s="175" t="s">
        <v>344</v>
      </c>
      <c r="H1382" s="176">
        <v>15.3</v>
      </c>
      <c r="I1382" s="177"/>
      <c r="L1382" s="173"/>
      <c r="M1382" s="178"/>
      <c r="T1382" s="179"/>
      <c r="AT1382" s="174" t="s">
        <v>247</v>
      </c>
      <c r="AU1382" s="174" t="s">
        <v>83</v>
      </c>
      <c r="AV1382" s="15" t="s">
        <v>258</v>
      </c>
      <c r="AW1382" s="15" t="s">
        <v>30</v>
      </c>
      <c r="AX1382" s="15" t="s">
        <v>81</v>
      </c>
      <c r="AY1382" s="174" t="s">
        <v>236</v>
      </c>
    </row>
    <row r="1383" spans="2:65" s="1" customFormat="1" ht="33" customHeight="1">
      <c r="B1383" s="133"/>
      <c r="C1383" s="134" t="s">
        <v>3922</v>
      </c>
      <c r="D1383" s="134" t="s">
        <v>239</v>
      </c>
      <c r="E1383" s="135" t="s">
        <v>3923</v>
      </c>
      <c r="F1383" s="136" t="s">
        <v>3924</v>
      </c>
      <c r="G1383" s="137" t="s">
        <v>340</v>
      </c>
      <c r="H1383" s="138">
        <v>22</v>
      </c>
      <c r="I1383" s="139"/>
      <c r="J1383" s="140">
        <f>ROUND(I1383*H1383,2)</f>
        <v>0</v>
      </c>
      <c r="K1383" s="136" t="s">
        <v>2868</v>
      </c>
      <c r="L1383" s="33"/>
      <c r="M1383" s="141" t="s">
        <v>1</v>
      </c>
      <c r="N1383" s="142" t="s">
        <v>38</v>
      </c>
      <c r="P1383" s="143">
        <f>O1383*H1383</f>
        <v>0</v>
      </c>
      <c r="Q1383" s="143">
        <v>0</v>
      </c>
      <c r="R1383" s="143">
        <f>Q1383*H1383</f>
        <v>0</v>
      </c>
      <c r="S1383" s="143">
        <v>0</v>
      </c>
      <c r="T1383" s="144">
        <f>S1383*H1383</f>
        <v>0</v>
      </c>
      <c r="AR1383" s="145" t="s">
        <v>258</v>
      </c>
      <c r="AT1383" s="145" t="s">
        <v>239</v>
      </c>
      <c r="AU1383" s="145" t="s">
        <v>83</v>
      </c>
      <c r="AY1383" s="18" t="s">
        <v>236</v>
      </c>
      <c r="BE1383" s="146">
        <f>IF(N1383="základní",J1383,0)</f>
        <v>0</v>
      </c>
      <c r="BF1383" s="146">
        <f>IF(N1383="snížená",J1383,0)</f>
        <v>0</v>
      </c>
      <c r="BG1383" s="146">
        <f>IF(N1383="zákl. přenesená",J1383,0)</f>
        <v>0</v>
      </c>
      <c r="BH1383" s="146">
        <f>IF(N1383="sníž. přenesená",J1383,0)</f>
        <v>0</v>
      </c>
      <c r="BI1383" s="146">
        <f>IF(N1383="nulová",J1383,0)</f>
        <v>0</v>
      </c>
      <c r="BJ1383" s="18" t="s">
        <v>81</v>
      </c>
      <c r="BK1383" s="146">
        <f>ROUND(I1383*H1383,2)</f>
        <v>0</v>
      </c>
      <c r="BL1383" s="18" t="s">
        <v>258</v>
      </c>
      <c r="BM1383" s="145" t="s">
        <v>3925</v>
      </c>
    </row>
    <row r="1384" spans="2:65" s="1" customFormat="1" ht="19.5">
      <c r="B1384" s="33"/>
      <c r="D1384" s="147" t="s">
        <v>246</v>
      </c>
      <c r="F1384" s="148" t="s">
        <v>3924</v>
      </c>
      <c r="I1384" s="149"/>
      <c r="L1384" s="33"/>
      <c r="M1384" s="150"/>
      <c r="T1384" s="57"/>
      <c r="AT1384" s="18" t="s">
        <v>246</v>
      </c>
      <c r="AU1384" s="18" t="s">
        <v>83</v>
      </c>
    </row>
    <row r="1385" spans="2:65" s="1" customFormat="1" ht="21.75" customHeight="1">
      <c r="B1385" s="133"/>
      <c r="C1385" s="180" t="s">
        <v>2529</v>
      </c>
      <c r="D1385" s="180" t="s">
        <v>333</v>
      </c>
      <c r="E1385" s="181" t="s">
        <v>3926</v>
      </c>
      <c r="F1385" s="182" t="s">
        <v>3927</v>
      </c>
      <c r="G1385" s="183" t="s">
        <v>340</v>
      </c>
      <c r="H1385" s="184">
        <v>22</v>
      </c>
      <c r="I1385" s="185"/>
      <c r="J1385" s="186">
        <f>ROUND(I1385*H1385,2)</f>
        <v>0</v>
      </c>
      <c r="K1385" s="182" t="s">
        <v>243</v>
      </c>
      <c r="L1385" s="187"/>
      <c r="M1385" s="188" t="s">
        <v>1</v>
      </c>
      <c r="N1385" s="189" t="s">
        <v>38</v>
      </c>
      <c r="P1385" s="143">
        <f>O1385*H1385</f>
        <v>0</v>
      </c>
      <c r="Q1385" s="143">
        <v>0</v>
      </c>
      <c r="R1385" s="143">
        <f>Q1385*H1385</f>
        <v>0</v>
      </c>
      <c r="S1385" s="143">
        <v>0</v>
      </c>
      <c r="T1385" s="144">
        <f>S1385*H1385</f>
        <v>0</v>
      </c>
      <c r="AR1385" s="145" t="s">
        <v>273</v>
      </c>
      <c r="AT1385" s="145" t="s">
        <v>333</v>
      </c>
      <c r="AU1385" s="145" t="s">
        <v>83</v>
      </c>
      <c r="AY1385" s="18" t="s">
        <v>236</v>
      </c>
      <c r="BE1385" s="146">
        <f>IF(N1385="základní",J1385,0)</f>
        <v>0</v>
      </c>
      <c r="BF1385" s="146">
        <f>IF(N1385="snížená",J1385,0)</f>
        <v>0</v>
      </c>
      <c r="BG1385" s="146">
        <f>IF(N1385="zákl. přenesená",J1385,0)</f>
        <v>0</v>
      </c>
      <c r="BH1385" s="146">
        <f>IF(N1385="sníž. přenesená",J1385,0)</f>
        <v>0</v>
      </c>
      <c r="BI1385" s="146">
        <f>IF(N1385="nulová",J1385,0)</f>
        <v>0</v>
      </c>
      <c r="BJ1385" s="18" t="s">
        <v>81</v>
      </c>
      <c r="BK1385" s="146">
        <f>ROUND(I1385*H1385,2)</f>
        <v>0</v>
      </c>
      <c r="BL1385" s="18" t="s">
        <v>258</v>
      </c>
      <c r="BM1385" s="145" t="s">
        <v>3928</v>
      </c>
    </row>
    <row r="1386" spans="2:65" s="1" customFormat="1" ht="11.25">
      <c r="B1386" s="33"/>
      <c r="D1386" s="147" t="s">
        <v>246</v>
      </c>
      <c r="F1386" s="148" t="s">
        <v>3927</v>
      </c>
      <c r="I1386" s="149"/>
      <c r="L1386" s="33"/>
      <c r="M1386" s="150"/>
      <c r="T1386" s="57"/>
      <c r="AT1386" s="18" t="s">
        <v>246</v>
      </c>
      <c r="AU1386" s="18" t="s">
        <v>83</v>
      </c>
    </row>
    <row r="1387" spans="2:65" s="1" customFormat="1" ht="24.2" customHeight="1">
      <c r="B1387" s="133"/>
      <c r="C1387" s="180" t="s">
        <v>3929</v>
      </c>
      <c r="D1387" s="180" t="s">
        <v>333</v>
      </c>
      <c r="E1387" s="181" t="s">
        <v>3909</v>
      </c>
      <c r="F1387" s="182" t="s">
        <v>3910</v>
      </c>
      <c r="G1387" s="183" t="s">
        <v>340</v>
      </c>
      <c r="H1387" s="184">
        <v>22.44</v>
      </c>
      <c r="I1387" s="185"/>
      <c r="J1387" s="186">
        <f>ROUND(I1387*H1387,2)</f>
        <v>0</v>
      </c>
      <c r="K1387" s="182" t="s">
        <v>243</v>
      </c>
      <c r="L1387" s="187"/>
      <c r="M1387" s="188" t="s">
        <v>1</v>
      </c>
      <c r="N1387" s="189" t="s">
        <v>38</v>
      </c>
      <c r="P1387" s="143">
        <f>O1387*H1387</f>
        <v>0</v>
      </c>
      <c r="Q1387" s="143">
        <v>0</v>
      </c>
      <c r="R1387" s="143">
        <f>Q1387*H1387</f>
        <v>0</v>
      </c>
      <c r="S1387" s="143">
        <v>0</v>
      </c>
      <c r="T1387" s="144">
        <f>S1387*H1387</f>
        <v>0</v>
      </c>
      <c r="AR1387" s="145" t="s">
        <v>273</v>
      </c>
      <c r="AT1387" s="145" t="s">
        <v>333</v>
      </c>
      <c r="AU1387" s="145" t="s">
        <v>83</v>
      </c>
      <c r="AY1387" s="18" t="s">
        <v>236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81</v>
      </c>
      <c r="BK1387" s="146">
        <f>ROUND(I1387*H1387,2)</f>
        <v>0</v>
      </c>
      <c r="BL1387" s="18" t="s">
        <v>258</v>
      </c>
      <c r="BM1387" s="145" t="s">
        <v>3930</v>
      </c>
    </row>
    <row r="1388" spans="2:65" s="1" customFormat="1" ht="11.25">
      <c r="B1388" s="33"/>
      <c r="D1388" s="147" t="s">
        <v>246</v>
      </c>
      <c r="F1388" s="148" t="s">
        <v>3910</v>
      </c>
      <c r="I1388" s="149"/>
      <c r="L1388" s="33"/>
      <c r="M1388" s="150"/>
      <c r="T1388" s="57"/>
      <c r="AT1388" s="18" t="s">
        <v>246</v>
      </c>
      <c r="AU1388" s="18" t="s">
        <v>83</v>
      </c>
    </row>
    <row r="1389" spans="2:65" s="12" customFormat="1" ht="11.25">
      <c r="B1389" s="151"/>
      <c r="D1389" s="147" t="s">
        <v>247</v>
      </c>
      <c r="E1389" s="152" t="s">
        <v>1</v>
      </c>
      <c r="F1389" s="153" t="s">
        <v>3931</v>
      </c>
      <c r="H1389" s="154">
        <v>22.44</v>
      </c>
      <c r="I1389" s="155"/>
      <c r="L1389" s="151"/>
      <c r="M1389" s="156"/>
      <c r="T1389" s="157"/>
      <c r="AT1389" s="152" t="s">
        <v>247</v>
      </c>
      <c r="AU1389" s="152" t="s">
        <v>83</v>
      </c>
      <c r="AV1389" s="12" t="s">
        <v>83</v>
      </c>
      <c r="AW1389" s="12" t="s">
        <v>30</v>
      </c>
      <c r="AX1389" s="12" t="s">
        <v>73</v>
      </c>
      <c r="AY1389" s="152" t="s">
        <v>236</v>
      </c>
    </row>
    <row r="1390" spans="2:65" s="15" customFormat="1" ht="11.25">
      <c r="B1390" s="173"/>
      <c r="D1390" s="147" t="s">
        <v>247</v>
      </c>
      <c r="E1390" s="174" t="s">
        <v>1</v>
      </c>
      <c r="F1390" s="175" t="s">
        <v>344</v>
      </c>
      <c r="H1390" s="176">
        <v>22.44</v>
      </c>
      <c r="I1390" s="177"/>
      <c r="L1390" s="173"/>
      <c r="M1390" s="178"/>
      <c r="T1390" s="179"/>
      <c r="AT1390" s="174" t="s">
        <v>247</v>
      </c>
      <c r="AU1390" s="174" t="s">
        <v>83</v>
      </c>
      <c r="AV1390" s="15" t="s">
        <v>258</v>
      </c>
      <c r="AW1390" s="15" t="s">
        <v>30</v>
      </c>
      <c r="AX1390" s="15" t="s">
        <v>81</v>
      </c>
      <c r="AY1390" s="174" t="s">
        <v>236</v>
      </c>
    </row>
    <row r="1391" spans="2:65" s="1" customFormat="1" ht="33" customHeight="1">
      <c r="B1391" s="133"/>
      <c r="C1391" s="134" t="s">
        <v>2534</v>
      </c>
      <c r="D1391" s="134" t="s">
        <v>239</v>
      </c>
      <c r="E1391" s="135" t="s">
        <v>3932</v>
      </c>
      <c r="F1391" s="136" t="s">
        <v>3933</v>
      </c>
      <c r="G1391" s="137" t="s">
        <v>340</v>
      </c>
      <c r="H1391" s="138">
        <v>31</v>
      </c>
      <c r="I1391" s="139"/>
      <c r="J1391" s="140">
        <f>ROUND(I1391*H1391,2)</f>
        <v>0</v>
      </c>
      <c r="K1391" s="136" t="s">
        <v>2868</v>
      </c>
      <c r="L1391" s="33"/>
      <c r="M1391" s="141" t="s">
        <v>1</v>
      </c>
      <c r="N1391" s="142" t="s">
        <v>38</v>
      </c>
      <c r="P1391" s="143">
        <f>O1391*H1391</f>
        <v>0</v>
      </c>
      <c r="Q1391" s="143">
        <v>0</v>
      </c>
      <c r="R1391" s="143">
        <f>Q1391*H1391</f>
        <v>0</v>
      </c>
      <c r="S1391" s="143">
        <v>0</v>
      </c>
      <c r="T1391" s="144">
        <f>S1391*H1391</f>
        <v>0</v>
      </c>
      <c r="AR1391" s="145" t="s">
        <v>258</v>
      </c>
      <c r="AT1391" s="145" t="s">
        <v>239</v>
      </c>
      <c r="AU1391" s="145" t="s">
        <v>83</v>
      </c>
      <c r="AY1391" s="18" t="s">
        <v>236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81</v>
      </c>
      <c r="BK1391" s="146">
        <f>ROUND(I1391*H1391,2)</f>
        <v>0</v>
      </c>
      <c r="BL1391" s="18" t="s">
        <v>258</v>
      </c>
      <c r="BM1391" s="145" t="s">
        <v>3934</v>
      </c>
    </row>
    <row r="1392" spans="2:65" s="1" customFormat="1" ht="19.5">
      <c r="B1392" s="33"/>
      <c r="D1392" s="147" t="s">
        <v>246</v>
      </c>
      <c r="F1392" s="148" t="s">
        <v>3933</v>
      </c>
      <c r="I1392" s="149"/>
      <c r="L1392" s="33"/>
      <c r="M1392" s="150"/>
      <c r="T1392" s="57"/>
      <c r="AT1392" s="18" t="s">
        <v>246</v>
      </c>
      <c r="AU1392" s="18" t="s">
        <v>83</v>
      </c>
    </row>
    <row r="1393" spans="2:65" s="12" customFormat="1" ht="11.25">
      <c r="B1393" s="151"/>
      <c r="D1393" s="147" t="s">
        <v>247</v>
      </c>
      <c r="E1393" s="152" t="s">
        <v>1</v>
      </c>
      <c r="F1393" s="153" t="s">
        <v>3935</v>
      </c>
      <c r="H1393" s="154">
        <v>31</v>
      </c>
      <c r="I1393" s="155"/>
      <c r="L1393" s="151"/>
      <c r="M1393" s="156"/>
      <c r="T1393" s="157"/>
      <c r="AT1393" s="152" t="s">
        <v>247</v>
      </c>
      <c r="AU1393" s="152" t="s">
        <v>83</v>
      </c>
      <c r="AV1393" s="12" t="s">
        <v>83</v>
      </c>
      <c r="AW1393" s="12" t="s">
        <v>30</v>
      </c>
      <c r="AX1393" s="12" t="s">
        <v>73</v>
      </c>
      <c r="AY1393" s="152" t="s">
        <v>236</v>
      </c>
    </row>
    <row r="1394" spans="2:65" s="15" customFormat="1" ht="11.25">
      <c r="B1394" s="173"/>
      <c r="D1394" s="147" t="s">
        <v>247</v>
      </c>
      <c r="E1394" s="174" t="s">
        <v>1</v>
      </c>
      <c r="F1394" s="175" t="s">
        <v>344</v>
      </c>
      <c r="H1394" s="176">
        <v>31</v>
      </c>
      <c r="I1394" s="177"/>
      <c r="L1394" s="173"/>
      <c r="M1394" s="178"/>
      <c r="T1394" s="179"/>
      <c r="AT1394" s="174" t="s">
        <v>247</v>
      </c>
      <c r="AU1394" s="174" t="s">
        <v>83</v>
      </c>
      <c r="AV1394" s="15" t="s">
        <v>258</v>
      </c>
      <c r="AW1394" s="15" t="s">
        <v>30</v>
      </c>
      <c r="AX1394" s="15" t="s">
        <v>81</v>
      </c>
      <c r="AY1394" s="174" t="s">
        <v>236</v>
      </c>
    </row>
    <row r="1395" spans="2:65" s="1" customFormat="1" ht="24.2" customHeight="1">
      <c r="B1395" s="133"/>
      <c r="C1395" s="180" t="s">
        <v>3936</v>
      </c>
      <c r="D1395" s="180" t="s">
        <v>333</v>
      </c>
      <c r="E1395" s="181" t="s">
        <v>3937</v>
      </c>
      <c r="F1395" s="182" t="s">
        <v>3938</v>
      </c>
      <c r="G1395" s="183" t="s">
        <v>340</v>
      </c>
      <c r="H1395" s="184">
        <v>31</v>
      </c>
      <c r="I1395" s="185"/>
      <c r="J1395" s="186">
        <f>ROUND(I1395*H1395,2)</f>
        <v>0</v>
      </c>
      <c r="K1395" s="182" t="s">
        <v>243</v>
      </c>
      <c r="L1395" s="187"/>
      <c r="M1395" s="188" t="s">
        <v>1</v>
      </c>
      <c r="N1395" s="189" t="s">
        <v>38</v>
      </c>
      <c r="P1395" s="143">
        <f>O1395*H1395</f>
        <v>0</v>
      </c>
      <c r="Q1395" s="143">
        <v>0</v>
      </c>
      <c r="R1395" s="143">
        <f>Q1395*H1395</f>
        <v>0</v>
      </c>
      <c r="S1395" s="143">
        <v>0</v>
      </c>
      <c r="T1395" s="144">
        <f>S1395*H1395</f>
        <v>0</v>
      </c>
      <c r="AR1395" s="145" t="s">
        <v>273</v>
      </c>
      <c r="AT1395" s="145" t="s">
        <v>333</v>
      </c>
      <c r="AU1395" s="145" t="s">
        <v>83</v>
      </c>
      <c r="AY1395" s="18" t="s">
        <v>236</v>
      </c>
      <c r="BE1395" s="146">
        <f>IF(N1395="základní",J1395,0)</f>
        <v>0</v>
      </c>
      <c r="BF1395" s="146">
        <f>IF(N1395="snížená",J1395,0)</f>
        <v>0</v>
      </c>
      <c r="BG1395" s="146">
        <f>IF(N1395="zákl. přenesená",J1395,0)</f>
        <v>0</v>
      </c>
      <c r="BH1395" s="146">
        <f>IF(N1395="sníž. přenesená",J1395,0)</f>
        <v>0</v>
      </c>
      <c r="BI1395" s="146">
        <f>IF(N1395="nulová",J1395,0)</f>
        <v>0</v>
      </c>
      <c r="BJ1395" s="18" t="s">
        <v>81</v>
      </c>
      <c r="BK1395" s="146">
        <f>ROUND(I1395*H1395,2)</f>
        <v>0</v>
      </c>
      <c r="BL1395" s="18" t="s">
        <v>258</v>
      </c>
      <c r="BM1395" s="145" t="s">
        <v>3939</v>
      </c>
    </row>
    <row r="1396" spans="2:65" s="1" customFormat="1" ht="19.5">
      <c r="B1396" s="33"/>
      <c r="D1396" s="147" t="s">
        <v>246</v>
      </c>
      <c r="F1396" s="148" t="s">
        <v>3938</v>
      </c>
      <c r="I1396" s="149"/>
      <c r="L1396" s="33"/>
      <c r="M1396" s="150"/>
      <c r="T1396" s="57"/>
      <c r="AT1396" s="18" t="s">
        <v>246</v>
      </c>
      <c r="AU1396" s="18" t="s">
        <v>83</v>
      </c>
    </row>
    <row r="1397" spans="2:65" s="1" customFormat="1" ht="24.2" customHeight="1">
      <c r="B1397" s="133"/>
      <c r="C1397" s="180" t="s">
        <v>348</v>
      </c>
      <c r="D1397" s="180" t="s">
        <v>333</v>
      </c>
      <c r="E1397" s="181" t="s">
        <v>3909</v>
      </c>
      <c r="F1397" s="182" t="s">
        <v>3910</v>
      </c>
      <c r="G1397" s="183" t="s">
        <v>340</v>
      </c>
      <c r="H1397" s="184">
        <v>31.62</v>
      </c>
      <c r="I1397" s="185"/>
      <c r="J1397" s="186">
        <f>ROUND(I1397*H1397,2)</f>
        <v>0</v>
      </c>
      <c r="K1397" s="182" t="s">
        <v>243</v>
      </c>
      <c r="L1397" s="187"/>
      <c r="M1397" s="188" t="s">
        <v>1</v>
      </c>
      <c r="N1397" s="189" t="s">
        <v>38</v>
      </c>
      <c r="P1397" s="143">
        <f>O1397*H1397</f>
        <v>0</v>
      </c>
      <c r="Q1397" s="143">
        <v>0</v>
      </c>
      <c r="R1397" s="143">
        <f>Q1397*H1397</f>
        <v>0</v>
      </c>
      <c r="S1397" s="143">
        <v>0</v>
      </c>
      <c r="T1397" s="144">
        <f>S1397*H1397</f>
        <v>0</v>
      </c>
      <c r="AR1397" s="145" t="s">
        <v>273</v>
      </c>
      <c r="AT1397" s="145" t="s">
        <v>333</v>
      </c>
      <c r="AU1397" s="145" t="s">
        <v>83</v>
      </c>
      <c r="AY1397" s="18" t="s">
        <v>236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81</v>
      </c>
      <c r="BK1397" s="146">
        <f>ROUND(I1397*H1397,2)</f>
        <v>0</v>
      </c>
      <c r="BL1397" s="18" t="s">
        <v>258</v>
      </c>
      <c r="BM1397" s="145" t="s">
        <v>468</v>
      </c>
    </row>
    <row r="1398" spans="2:65" s="1" customFormat="1" ht="11.25">
      <c r="B1398" s="33"/>
      <c r="D1398" s="147" t="s">
        <v>246</v>
      </c>
      <c r="F1398" s="148" t="s">
        <v>3910</v>
      </c>
      <c r="I1398" s="149"/>
      <c r="L1398" s="33"/>
      <c r="M1398" s="150"/>
      <c r="T1398" s="57"/>
      <c r="AT1398" s="18" t="s">
        <v>246</v>
      </c>
      <c r="AU1398" s="18" t="s">
        <v>83</v>
      </c>
    </row>
    <row r="1399" spans="2:65" s="12" customFormat="1" ht="11.25">
      <c r="B1399" s="151"/>
      <c r="D1399" s="147" t="s">
        <v>247</v>
      </c>
      <c r="E1399" s="152" t="s">
        <v>1</v>
      </c>
      <c r="F1399" s="153" t="s">
        <v>3940</v>
      </c>
      <c r="H1399" s="154">
        <v>31.62</v>
      </c>
      <c r="I1399" s="155"/>
      <c r="L1399" s="151"/>
      <c r="M1399" s="156"/>
      <c r="T1399" s="157"/>
      <c r="AT1399" s="152" t="s">
        <v>247</v>
      </c>
      <c r="AU1399" s="152" t="s">
        <v>83</v>
      </c>
      <c r="AV1399" s="12" t="s">
        <v>83</v>
      </c>
      <c r="AW1399" s="12" t="s">
        <v>30</v>
      </c>
      <c r="AX1399" s="12" t="s">
        <v>73</v>
      </c>
      <c r="AY1399" s="152" t="s">
        <v>236</v>
      </c>
    </row>
    <row r="1400" spans="2:65" s="15" customFormat="1" ht="11.25">
      <c r="B1400" s="173"/>
      <c r="D1400" s="147" t="s">
        <v>247</v>
      </c>
      <c r="E1400" s="174" t="s">
        <v>1</v>
      </c>
      <c r="F1400" s="175" t="s">
        <v>344</v>
      </c>
      <c r="H1400" s="176">
        <v>31.62</v>
      </c>
      <c r="I1400" s="177"/>
      <c r="L1400" s="173"/>
      <c r="M1400" s="178"/>
      <c r="T1400" s="179"/>
      <c r="AT1400" s="174" t="s">
        <v>247</v>
      </c>
      <c r="AU1400" s="174" t="s">
        <v>83</v>
      </c>
      <c r="AV1400" s="15" t="s">
        <v>258</v>
      </c>
      <c r="AW1400" s="15" t="s">
        <v>30</v>
      </c>
      <c r="AX1400" s="15" t="s">
        <v>81</v>
      </c>
      <c r="AY1400" s="174" t="s">
        <v>236</v>
      </c>
    </row>
    <row r="1401" spans="2:65" s="1" customFormat="1" ht="37.9" customHeight="1">
      <c r="B1401" s="133"/>
      <c r="C1401" s="134" t="s">
        <v>3941</v>
      </c>
      <c r="D1401" s="134" t="s">
        <v>239</v>
      </c>
      <c r="E1401" s="135" t="s">
        <v>3942</v>
      </c>
      <c r="F1401" s="136" t="s">
        <v>3943</v>
      </c>
      <c r="G1401" s="137" t="s">
        <v>340</v>
      </c>
      <c r="H1401" s="138">
        <v>26</v>
      </c>
      <c r="I1401" s="139"/>
      <c r="J1401" s="140">
        <f>ROUND(I1401*H1401,2)</f>
        <v>0</v>
      </c>
      <c r="K1401" s="136" t="s">
        <v>2868</v>
      </c>
      <c r="L1401" s="33"/>
      <c r="M1401" s="141" t="s">
        <v>1</v>
      </c>
      <c r="N1401" s="142" t="s">
        <v>38</v>
      </c>
      <c r="P1401" s="143">
        <f>O1401*H1401</f>
        <v>0</v>
      </c>
      <c r="Q1401" s="143">
        <v>0</v>
      </c>
      <c r="R1401" s="143">
        <f>Q1401*H1401</f>
        <v>0</v>
      </c>
      <c r="S1401" s="143">
        <v>0</v>
      </c>
      <c r="T1401" s="144">
        <f>S1401*H1401</f>
        <v>0</v>
      </c>
      <c r="AR1401" s="145" t="s">
        <v>258</v>
      </c>
      <c r="AT1401" s="145" t="s">
        <v>239</v>
      </c>
      <c r="AU1401" s="145" t="s">
        <v>83</v>
      </c>
      <c r="AY1401" s="18" t="s">
        <v>236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81</v>
      </c>
      <c r="BK1401" s="146">
        <f>ROUND(I1401*H1401,2)</f>
        <v>0</v>
      </c>
      <c r="BL1401" s="18" t="s">
        <v>258</v>
      </c>
      <c r="BM1401" s="145" t="s">
        <v>3944</v>
      </c>
    </row>
    <row r="1402" spans="2:65" s="1" customFormat="1" ht="19.5">
      <c r="B1402" s="33"/>
      <c r="D1402" s="147" t="s">
        <v>246</v>
      </c>
      <c r="F1402" s="148" t="s">
        <v>3943</v>
      </c>
      <c r="I1402" s="149"/>
      <c r="L1402" s="33"/>
      <c r="M1402" s="150"/>
      <c r="T1402" s="57"/>
      <c r="AT1402" s="18" t="s">
        <v>246</v>
      </c>
      <c r="AU1402" s="18" t="s">
        <v>83</v>
      </c>
    </row>
    <row r="1403" spans="2:65" s="12" customFormat="1" ht="11.25">
      <c r="B1403" s="151"/>
      <c r="D1403" s="147" t="s">
        <v>247</v>
      </c>
      <c r="E1403" s="152" t="s">
        <v>1</v>
      </c>
      <c r="F1403" s="153" t="s">
        <v>3945</v>
      </c>
      <c r="H1403" s="154">
        <v>26</v>
      </c>
      <c r="I1403" s="155"/>
      <c r="L1403" s="151"/>
      <c r="M1403" s="156"/>
      <c r="T1403" s="157"/>
      <c r="AT1403" s="152" t="s">
        <v>247</v>
      </c>
      <c r="AU1403" s="152" t="s">
        <v>83</v>
      </c>
      <c r="AV1403" s="12" t="s">
        <v>83</v>
      </c>
      <c r="AW1403" s="12" t="s">
        <v>30</v>
      </c>
      <c r="AX1403" s="12" t="s">
        <v>73</v>
      </c>
      <c r="AY1403" s="152" t="s">
        <v>236</v>
      </c>
    </row>
    <row r="1404" spans="2:65" s="15" customFormat="1" ht="11.25">
      <c r="B1404" s="173"/>
      <c r="D1404" s="147" t="s">
        <v>247</v>
      </c>
      <c r="E1404" s="174" t="s">
        <v>1</v>
      </c>
      <c r="F1404" s="175" t="s">
        <v>344</v>
      </c>
      <c r="H1404" s="176">
        <v>26</v>
      </c>
      <c r="I1404" s="177"/>
      <c r="L1404" s="173"/>
      <c r="M1404" s="178"/>
      <c r="T1404" s="179"/>
      <c r="AT1404" s="174" t="s">
        <v>247</v>
      </c>
      <c r="AU1404" s="174" t="s">
        <v>83</v>
      </c>
      <c r="AV1404" s="15" t="s">
        <v>258</v>
      </c>
      <c r="AW1404" s="15" t="s">
        <v>30</v>
      </c>
      <c r="AX1404" s="15" t="s">
        <v>81</v>
      </c>
      <c r="AY1404" s="174" t="s">
        <v>236</v>
      </c>
    </row>
    <row r="1405" spans="2:65" s="1" customFormat="1" ht="37.9" customHeight="1">
      <c r="B1405" s="133"/>
      <c r="C1405" s="134" t="s">
        <v>2542</v>
      </c>
      <c r="D1405" s="134" t="s">
        <v>239</v>
      </c>
      <c r="E1405" s="135" t="s">
        <v>3946</v>
      </c>
      <c r="F1405" s="136" t="s">
        <v>3947</v>
      </c>
      <c r="G1405" s="137" t="s">
        <v>340</v>
      </c>
      <c r="H1405" s="138">
        <v>31</v>
      </c>
      <c r="I1405" s="139"/>
      <c r="J1405" s="140">
        <f>ROUND(I1405*H1405,2)</f>
        <v>0</v>
      </c>
      <c r="K1405" s="136" t="s">
        <v>243</v>
      </c>
      <c r="L1405" s="33"/>
      <c r="M1405" s="141" t="s">
        <v>1</v>
      </c>
      <c r="N1405" s="142" t="s">
        <v>38</v>
      </c>
      <c r="P1405" s="143">
        <f>O1405*H1405</f>
        <v>0</v>
      </c>
      <c r="Q1405" s="143">
        <v>0</v>
      </c>
      <c r="R1405" s="143">
        <f>Q1405*H1405</f>
        <v>0</v>
      </c>
      <c r="S1405" s="143">
        <v>0</v>
      </c>
      <c r="T1405" s="144">
        <f>S1405*H1405</f>
        <v>0</v>
      </c>
      <c r="AR1405" s="145" t="s">
        <v>258</v>
      </c>
      <c r="AT1405" s="145" t="s">
        <v>239</v>
      </c>
      <c r="AU1405" s="145" t="s">
        <v>83</v>
      </c>
      <c r="AY1405" s="18" t="s">
        <v>236</v>
      </c>
      <c r="BE1405" s="146">
        <f>IF(N1405="základní",J1405,0)</f>
        <v>0</v>
      </c>
      <c r="BF1405" s="146">
        <f>IF(N1405="snížená",J1405,0)</f>
        <v>0</v>
      </c>
      <c r="BG1405" s="146">
        <f>IF(N1405="zákl. přenesená",J1405,0)</f>
        <v>0</v>
      </c>
      <c r="BH1405" s="146">
        <f>IF(N1405="sníž. přenesená",J1405,0)</f>
        <v>0</v>
      </c>
      <c r="BI1405" s="146">
        <f>IF(N1405="nulová",J1405,0)</f>
        <v>0</v>
      </c>
      <c r="BJ1405" s="18" t="s">
        <v>81</v>
      </c>
      <c r="BK1405" s="146">
        <f>ROUND(I1405*H1405,2)</f>
        <v>0</v>
      </c>
      <c r="BL1405" s="18" t="s">
        <v>258</v>
      </c>
      <c r="BM1405" s="145" t="s">
        <v>3948</v>
      </c>
    </row>
    <row r="1406" spans="2:65" s="1" customFormat="1" ht="19.5">
      <c r="B1406" s="33"/>
      <c r="D1406" s="147" t="s">
        <v>246</v>
      </c>
      <c r="F1406" s="148" t="s">
        <v>3947</v>
      </c>
      <c r="I1406" s="149"/>
      <c r="L1406" s="33"/>
      <c r="M1406" s="150"/>
      <c r="T1406" s="57"/>
      <c r="AT1406" s="18" t="s">
        <v>246</v>
      </c>
      <c r="AU1406" s="18" t="s">
        <v>83</v>
      </c>
    </row>
    <row r="1407" spans="2:65" s="12" customFormat="1" ht="11.25">
      <c r="B1407" s="151"/>
      <c r="D1407" s="147" t="s">
        <v>247</v>
      </c>
      <c r="E1407" s="152" t="s">
        <v>1</v>
      </c>
      <c r="F1407" s="153" t="s">
        <v>3935</v>
      </c>
      <c r="H1407" s="154">
        <v>31</v>
      </c>
      <c r="I1407" s="155"/>
      <c r="L1407" s="151"/>
      <c r="M1407" s="156"/>
      <c r="T1407" s="157"/>
      <c r="AT1407" s="152" t="s">
        <v>247</v>
      </c>
      <c r="AU1407" s="152" t="s">
        <v>83</v>
      </c>
      <c r="AV1407" s="12" t="s">
        <v>83</v>
      </c>
      <c r="AW1407" s="12" t="s">
        <v>30</v>
      </c>
      <c r="AX1407" s="12" t="s">
        <v>73</v>
      </c>
      <c r="AY1407" s="152" t="s">
        <v>236</v>
      </c>
    </row>
    <row r="1408" spans="2:65" s="15" customFormat="1" ht="11.25">
      <c r="B1408" s="173"/>
      <c r="D1408" s="147" t="s">
        <v>247</v>
      </c>
      <c r="E1408" s="174" t="s">
        <v>1</v>
      </c>
      <c r="F1408" s="175" t="s">
        <v>344</v>
      </c>
      <c r="H1408" s="176">
        <v>31</v>
      </c>
      <c r="I1408" s="177"/>
      <c r="L1408" s="173"/>
      <c r="M1408" s="178"/>
      <c r="T1408" s="179"/>
      <c r="AT1408" s="174" t="s">
        <v>247</v>
      </c>
      <c r="AU1408" s="174" t="s">
        <v>83</v>
      </c>
      <c r="AV1408" s="15" t="s">
        <v>258</v>
      </c>
      <c r="AW1408" s="15" t="s">
        <v>30</v>
      </c>
      <c r="AX1408" s="15" t="s">
        <v>81</v>
      </c>
      <c r="AY1408" s="174" t="s">
        <v>236</v>
      </c>
    </row>
    <row r="1409" spans="2:65" s="1" customFormat="1" ht="24.2" customHeight="1">
      <c r="B1409" s="133"/>
      <c r="C1409" s="180" t="s">
        <v>3949</v>
      </c>
      <c r="D1409" s="180" t="s">
        <v>333</v>
      </c>
      <c r="E1409" s="181" t="s">
        <v>3950</v>
      </c>
      <c r="F1409" s="182" t="s">
        <v>3951</v>
      </c>
      <c r="G1409" s="183" t="s">
        <v>340</v>
      </c>
      <c r="H1409" s="184">
        <v>31</v>
      </c>
      <c r="I1409" s="185"/>
      <c r="J1409" s="186">
        <f>ROUND(I1409*H1409,2)</f>
        <v>0</v>
      </c>
      <c r="K1409" s="182" t="s">
        <v>2868</v>
      </c>
      <c r="L1409" s="187"/>
      <c r="M1409" s="188" t="s">
        <v>1</v>
      </c>
      <c r="N1409" s="189" t="s">
        <v>38</v>
      </c>
      <c r="P1409" s="143">
        <f>O1409*H1409</f>
        <v>0</v>
      </c>
      <c r="Q1409" s="143">
        <v>0</v>
      </c>
      <c r="R1409" s="143">
        <f>Q1409*H1409</f>
        <v>0</v>
      </c>
      <c r="S1409" s="143">
        <v>0</v>
      </c>
      <c r="T1409" s="144">
        <f>S1409*H1409</f>
        <v>0</v>
      </c>
      <c r="AR1409" s="145" t="s">
        <v>273</v>
      </c>
      <c r="AT1409" s="145" t="s">
        <v>333</v>
      </c>
      <c r="AU1409" s="145" t="s">
        <v>83</v>
      </c>
      <c r="AY1409" s="18" t="s">
        <v>236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81</v>
      </c>
      <c r="BK1409" s="146">
        <f>ROUND(I1409*H1409,2)</f>
        <v>0</v>
      </c>
      <c r="BL1409" s="18" t="s">
        <v>258</v>
      </c>
      <c r="BM1409" s="145" t="s">
        <v>3952</v>
      </c>
    </row>
    <row r="1410" spans="2:65" s="1" customFormat="1" ht="11.25">
      <c r="B1410" s="33"/>
      <c r="D1410" s="147" t="s">
        <v>246</v>
      </c>
      <c r="F1410" s="148" t="s">
        <v>3951</v>
      </c>
      <c r="I1410" s="149"/>
      <c r="L1410" s="33"/>
      <c r="M1410" s="150"/>
      <c r="T1410" s="57"/>
      <c r="AT1410" s="18" t="s">
        <v>246</v>
      </c>
      <c r="AU1410" s="18" t="s">
        <v>83</v>
      </c>
    </row>
    <row r="1411" spans="2:65" s="1" customFormat="1" ht="24.2" customHeight="1">
      <c r="B1411" s="133"/>
      <c r="C1411" s="134" t="s">
        <v>2547</v>
      </c>
      <c r="D1411" s="134" t="s">
        <v>239</v>
      </c>
      <c r="E1411" s="135" t="s">
        <v>3953</v>
      </c>
      <c r="F1411" s="136" t="s">
        <v>3954</v>
      </c>
      <c r="G1411" s="137" t="s">
        <v>340</v>
      </c>
      <c r="H1411" s="138">
        <v>176</v>
      </c>
      <c r="I1411" s="139"/>
      <c r="J1411" s="140">
        <f>ROUND(I1411*H1411,2)</f>
        <v>0</v>
      </c>
      <c r="K1411" s="136" t="s">
        <v>243</v>
      </c>
      <c r="L1411" s="33"/>
      <c r="M1411" s="141" t="s">
        <v>1</v>
      </c>
      <c r="N1411" s="142" t="s">
        <v>38</v>
      </c>
      <c r="P1411" s="143">
        <f>O1411*H1411</f>
        <v>0</v>
      </c>
      <c r="Q1411" s="143">
        <v>0</v>
      </c>
      <c r="R1411" s="143">
        <f>Q1411*H1411</f>
        <v>0</v>
      </c>
      <c r="S1411" s="143">
        <v>0</v>
      </c>
      <c r="T1411" s="144">
        <f>S1411*H1411</f>
        <v>0</v>
      </c>
      <c r="AR1411" s="145" t="s">
        <v>258</v>
      </c>
      <c r="AT1411" s="145" t="s">
        <v>239</v>
      </c>
      <c r="AU1411" s="145" t="s">
        <v>83</v>
      </c>
      <c r="AY1411" s="18" t="s">
        <v>236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8" t="s">
        <v>81</v>
      </c>
      <c r="BK1411" s="146">
        <f>ROUND(I1411*H1411,2)</f>
        <v>0</v>
      </c>
      <c r="BL1411" s="18" t="s">
        <v>258</v>
      </c>
      <c r="BM1411" s="145" t="s">
        <v>3955</v>
      </c>
    </row>
    <row r="1412" spans="2:65" s="1" customFormat="1" ht="19.5">
      <c r="B1412" s="33"/>
      <c r="D1412" s="147" t="s">
        <v>246</v>
      </c>
      <c r="F1412" s="148" t="s">
        <v>3954</v>
      </c>
      <c r="I1412" s="149"/>
      <c r="L1412" s="33"/>
      <c r="M1412" s="150"/>
      <c r="T1412" s="57"/>
      <c r="AT1412" s="18" t="s">
        <v>246</v>
      </c>
      <c r="AU1412" s="18" t="s">
        <v>83</v>
      </c>
    </row>
    <row r="1413" spans="2:65" s="12" customFormat="1" ht="11.25">
      <c r="B1413" s="151"/>
      <c r="D1413" s="147" t="s">
        <v>247</v>
      </c>
      <c r="E1413" s="152" t="s">
        <v>1</v>
      </c>
      <c r="F1413" s="153" t="s">
        <v>3956</v>
      </c>
      <c r="H1413" s="154">
        <v>176</v>
      </c>
      <c r="I1413" s="155"/>
      <c r="L1413" s="151"/>
      <c r="M1413" s="156"/>
      <c r="T1413" s="157"/>
      <c r="AT1413" s="152" t="s">
        <v>247</v>
      </c>
      <c r="AU1413" s="152" t="s">
        <v>83</v>
      </c>
      <c r="AV1413" s="12" t="s">
        <v>83</v>
      </c>
      <c r="AW1413" s="12" t="s">
        <v>30</v>
      </c>
      <c r="AX1413" s="12" t="s">
        <v>73</v>
      </c>
      <c r="AY1413" s="152" t="s">
        <v>236</v>
      </c>
    </row>
    <row r="1414" spans="2:65" s="15" customFormat="1" ht="11.25">
      <c r="B1414" s="173"/>
      <c r="D1414" s="147" t="s">
        <v>247</v>
      </c>
      <c r="E1414" s="174" t="s">
        <v>1</v>
      </c>
      <c r="F1414" s="175" t="s">
        <v>344</v>
      </c>
      <c r="H1414" s="176">
        <v>176</v>
      </c>
      <c r="I1414" s="177"/>
      <c r="L1414" s="173"/>
      <c r="M1414" s="178"/>
      <c r="T1414" s="179"/>
      <c r="AT1414" s="174" t="s">
        <v>247</v>
      </c>
      <c r="AU1414" s="174" t="s">
        <v>83</v>
      </c>
      <c r="AV1414" s="15" t="s">
        <v>258</v>
      </c>
      <c r="AW1414" s="15" t="s">
        <v>30</v>
      </c>
      <c r="AX1414" s="15" t="s">
        <v>81</v>
      </c>
      <c r="AY1414" s="174" t="s">
        <v>236</v>
      </c>
    </row>
    <row r="1415" spans="2:65" s="1" customFormat="1" ht="16.5" customHeight="1">
      <c r="B1415" s="133"/>
      <c r="C1415" s="134" t="s">
        <v>3957</v>
      </c>
      <c r="D1415" s="134" t="s">
        <v>239</v>
      </c>
      <c r="E1415" s="135" t="s">
        <v>3958</v>
      </c>
      <c r="F1415" s="136" t="s">
        <v>3959</v>
      </c>
      <c r="G1415" s="137" t="s">
        <v>528</v>
      </c>
      <c r="H1415" s="138">
        <v>823.05</v>
      </c>
      <c r="I1415" s="139"/>
      <c r="J1415" s="140">
        <f>ROUND(I1415*H1415,2)</f>
        <v>0</v>
      </c>
      <c r="K1415" s="136" t="s">
        <v>243</v>
      </c>
      <c r="L1415" s="33"/>
      <c r="M1415" s="141" t="s">
        <v>1</v>
      </c>
      <c r="N1415" s="142" t="s">
        <v>38</v>
      </c>
      <c r="P1415" s="143">
        <f>O1415*H1415</f>
        <v>0</v>
      </c>
      <c r="Q1415" s="143">
        <v>0</v>
      </c>
      <c r="R1415" s="143">
        <f>Q1415*H1415</f>
        <v>0</v>
      </c>
      <c r="S1415" s="143">
        <v>0</v>
      </c>
      <c r="T1415" s="144">
        <f>S1415*H1415</f>
        <v>0</v>
      </c>
      <c r="AR1415" s="145" t="s">
        <v>258</v>
      </c>
      <c r="AT1415" s="145" t="s">
        <v>239</v>
      </c>
      <c r="AU1415" s="145" t="s">
        <v>83</v>
      </c>
      <c r="AY1415" s="18" t="s">
        <v>236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81</v>
      </c>
      <c r="BK1415" s="146">
        <f>ROUND(I1415*H1415,2)</f>
        <v>0</v>
      </c>
      <c r="BL1415" s="18" t="s">
        <v>258</v>
      </c>
      <c r="BM1415" s="145" t="s">
        <v>3960</v>
      </c>
    </row>
    <row r="1416" spans="2:65" s="1" customFormat="1" ht="11.25">
      <c r="B1416" s="33"/>
      <c r="D1416" s="147" t="s">
        <v>246</v>
      </c>
      <c r="F1416" s="148" t="s">
        <v>3959</v>
      </c>
      <c r="I1416" s="149"/>
      <c r="L1416" s="33"/>
      <c r="M1416" s="150"/>
      <c r="T1416" s="57"/>
      <c r="AT1416" s="18" t="s">
        <v>246</v>
      </c>
      <c r="AU1416" s="18" t="s">
        <v>83</v>
      </c>
    </row>
    <row r="1417" spans="2:65" s="1" customFormat="1" ht="49.15" customHeight="1">
      <c r="B1417" s="133"/>
      <c r="C1417" s="134" t="s">
        <v>2553</v>
      </c>
      <c r="D1417" s="134" t="s">
        <v>239</v>
      </c>
      <c r="E1417" s="135" t="s">
        <v>3961</v>
      </c>
      <c r="F1417" s="136" t="s">
        <v>3962</v>
      </c>
      <c r="G1417" s="137" t="s">
        <v>528</v>
      </c>
      <c r="H1417" s="138">
        <v>35</v>
      </c>
      <c r="I1417" s="139"/>
      <c r="J1417" s="140">
        <f>ROUND(I1417*H1417,2)</f>
        <v>0</v>
      </c>
      <c r="K1417" s="136" t="s">
        <v>2868</v>
      </c>
      <c r="L1417" s="33"/>
      <c r="M1417" s="141" t="s">
        <v>1</v>
      </c>
      <c r="N1417" s="142" t="s">
        <v>38</v>
      </c>
      <c r="P1417" s="143">
        <f>O1417*H1417</f>
        <v>0</v>
      </c>
      <c r="Q1417" s="143">
        <v>0</v>
      </c>
      <c r="R1417" s="143">
        <f>Q1417*H1417</f>
        <v>0</v>
      </c>
      <c r="S1417" s="143">
        <v>0</v>
      </c>
      <c r="T1417" s="144">
        <f>S1417*H1417</f>
        <v>0</v>
      </c>
      <c r="AR1417" s="145" t="s">
        <v>258</v>
      </c>
      <c r="AT1417" s="145" t="s">
        <v>239</v>
      </c>
      <c r="AU1417" s="145" t="s">
        <v>83</v>
      </c>
      <c r="AY1417" s="18" t="s">
        <v>236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81</v>
      </c>
      <c r="BK1417" s="146">
        <f>ROUND(I1417*H1417,2)</f>
        <v>0</v>
      </c>
      <c r="BL1417" s="18" t="s">
        <v>258</v>
      </c>
      <c r="BM1417" s="145" t="s">
        <v>3963</v>
      </c>
    </row>
    <row r="1418" spans="2:65" s="1" customFormat="1" ht="29.25">
      <c r="B1418" s="33"/>
      <c r="D1418" s="147" t="s">
        <v>246</v>
      </c>
      <c r="F1418" s="148" t="s">
        <v>3962</v>
      </c>
      <c r="I1418" s="149"/>
      <c r="L1418" s="33"/>
      <c r="M1418" s="150"/>
      <c r="T1418" s="57"/>
      <c r="AT1418" s="18" t="s">
        <v>246</v>
      </c>
      <c r="AU1418" s="18" t="s">
        <v>83</v>
      </c>
    </row>
    <row r="1419" spans="2:65" s="14" customFormat="1" ht="11.25">
      <c r="B1419" s="167"/>
      <c r="D1419" s="147" t="s">
        <v>247</v>
      </c>
      <c r="E1419" s="168" t="s">
        <v>1</v>
      </c>
      <c r="F1419" s="169" t="s">
        <v>3964</v>
      </c>
      <c r="H1419" s="168" t="s">
        <v>1</v>
      </c>
      <c r="I1419" s="170"/>
      <c r="L1419" s="167"/>
      <c r="M1419" s="171"/>
      <c r="T1419" s="172"/>
      <c r="AT1419" s="168" t="s">
        <v>247</v>
      </c>
      <c r="AU1419" s="168" t="s">
        <v>83</v>
      </c>
      <c r="AV1419" s="14" t="s">
        <v>81</v>
      </c>
      <c r="AW1419" s="14" t="s">
        <v>30</v>
      </c>
      <c r="AX1419" s="14" t="s">
        <v>73</v>
      </c>
      <c r="AY1419" s="168" t="s">
        <v>236</v>
      </c>
    </row>
    <row r="1420" spans="2:65" s="12" customFormat="1" ht="11.25">
      <c r="B1420" s="151"/>
      <c r="D1420" s="147" t="s">
        <v>247</v>
      </c>
      <c r="E1420" s="152" t="s">
        <v>1</v>
      </c>
      <c r="F1420" s="153" t="s">
        <v>3965</v>
      </c>
      <c r="H1420" s="154">
        <v>15</v>
      </c>
      <c r="I1420" s="155"/>
      <c r="L1420" s="151"/>
      <c r="M1420" s="156"/>
      <c r="T1420" s="157"/>
      <c r="AT1420" s="152" t="s">
        <v>247</v>
      </c>
      <c r="AU1420" s="152" t="s">
        <v>83</v>
      </c>
      <c r="AV1420" s="12" t="s">
        <v>83</v>
      </c>
      <c r="AW1420" s="12" t="s">
        <v>30</v>
      </c>
      <c r="AX1420" s="12" t="s">
        <v>73</v>
      </c>
      <c r="AY1420" s="152" t="s">
        <v>236</v>
      </c>
    </row>
    <row r="1421" spans="2:65" s="12" customFormat="1" ht="11.25">
      <c r="B1421" s="151"/>
      <c r="D1421" s="147" t="s">
        <v>247</v>
      </c>
      <c r="E1421" s="152" t="s">
        <v>1</v>
      </c>
      <c r="F1421" s="153" t="s">
        <v>3966</v>
      </c>
      <c r="H1421" s="154">
        <v>10</v>
      </c>
      <c r="I1421" s="155"/>
      <c r="L1421" s="151"/>
      <c r="M1421" s="156"/>
      <c r="T1421" s="157"/>
      <c r="AT1421" s="152" t="s">
        <v>247</v>
      </c>
      <c r="AU1421" s="152" t="s">
        <v>83</v>
      </c>
      <c r="AV1421" s="12" t="s">
        <v>83</v>
      </c>
      <c r="AW1421" s="12" t="s">
        <v>30</v>
      </c>
      <c r="AX1421" s="12" t="s">
        <v>73</v>
      </c>
      <c r="AY1421" s="152" t="s">
        <v>236</v>
      </c>
    </row>
    <row r="1422" spans="2:65" s="12" customFormat="1" ht="11.25">
      <c r="B1422" s="151"/>
      <c r="D1422" s="147" t="s">
        <v>247</v>
      </c>
      <c r="E1422" s="152" t="s">
        <v>1</v>
      </c>
      <c r="F1422" s="153" t="s">
        <v>3967</v>
      </c>
      <c r="H1422" s="154">
        <v>5</v>
      </c>
      <c r="I1422" s="155"/>
      <c r="L1422" s="151"/>
      <c r="M1422" s="156"/>
      <c r="T1422" s="157"/>
      <c r="AT1422" s="152" t="s">
        <v>247</v>
      </c>
      <c r="AU1422" s="152" t="s">
        <v>83</v>
      </c>
      <c r="AV1422" s="12" t="s">
        <v>83</v>
      </c>
      <c r="AW1422" s="12" t="s">
        <v>30</v>
      </c>
      <c r="AX1422" s="12" t="s">
        <v>73</v>
      </c>
      <c r="AY1422" s="152" t="s">
        <v>236</v>
      </c>
    </row>
    <row r="1423" spans="2:65" s="12" customFormat="1" ht="11.25">
      <c r="B1423" s="151"/>
      <c r="D1423" s="147" t="s">
        <v>247</v>
      </c>
      <c r="E1423" s="152" t="s">
        <v>1</v>
      </c>
      <c r="F1423" s="153" t="s">
        <v>3968</v>
      </c>
      <c r="H1423" s="154">
        <v>5</v>
      </c>
      <c r="I1423" s="155"/>
      <c r="L1423" s="151"/>
      <c r="M1423" s="156"/>
      <c r="T1423" s="157"/>
      <c r="AT1423" s="152" t="s">
        <v>247</v>
      </c>
      <c r="AU1423" s="152" t="s">
        <v>83</v>
      </c>
      <c r="AV1423" s="12" t="s">
        <v>83</v>
      </c>
      <c r="AW1423" s="12" t="s">
        <v>30</v>
      </c>
      <c r="AX1423" s="12" t="s">
        <v>73</v>
      </c>
      <c r="AY1423" s="152" t="s">
        <v>236</v>
      </c>
    </row>
    <row r="1424" spans="2:65" s="15" customFormat="1" ht="11.25">
      <c r="B1424" s="173"/>
      <c r="D1424" s="147" t="s">
        <v>247</v>
      </c>
      <c r="E1424" s="174" t="s">
        <v>1</v>
      </c>
      <c r="F1424" s="175" t="s">
        <v>344</v>
      </c>
      <c r="H1424" s="176">
        <v>35</v>
      </c>
      <c r="I1424" s="177"/>
      <c r="L1424" s="173"/>
      <c r="M1424" s="178"/>
      <c r="T1424" s="179"/>
      <c r="AT1424" s="174" t="s">
        <v>247</v>
      </c>
      <c r="AU1424" s="174" t="s">
        <v>83</v>
      </c>
      <c r="AV1424" s="15" t="s">
        <v>258</v>
      </c>
      <c r="AW1424" s="15" t="s">
        <v>30</v>
      </c>
      <c r="AX1424" s="15" t="s">
        <v>81</v>
      </c>
      <c r="AY1424" s="174" t="s">
        <v>236</v>
      </c>
    </row>
    <row r="1425" spans="2:65" s="1" customFormat="1" ht="44.25" customHeight="1">
      <c r="B1425" s="133"/>
      <c r="C1425" s="134" t="s">
        <v>3969</v>
      </c>
      <c r="D1425" s="134" t="s">
        <v>239</v>
      </c>
      <c r="E1425" s="135" t="s">
        <v>3970</v>
      </c>
      <c r="F1425" s="136" t="s">
        <v>3971</v>
      </c>
      <c r="G1425" s="137" t="s">
        <v>528</v>
      </c>
      <c r="H1425" s="138">
        <v>432.35</v>
      </c>
      <c r="I1425" s="139"/>
      <c r="J1425" s="140">
        <f>ROUND(I1425*H1425,2)</f>
        <v>0</v>
      </c>
      <c r="K1425" s="136" t="s">
        <v>2868</v>
      </c>
      <c r="L1425" s="33"/>
      <c r="M1425" s="141" t="s">
        <v>1</v>
      </c>
      <c r="N1425" s="142" t="s">
        <v>38</v>
      </c>
      <c r="P1425" s="143">
        <f>O1425*H1425</f>
        <v>0</v>
      </c>
      <c r="Q1425" s="143">
        <v>0</v>
      </c>
      <c r="R1425" s="143">
        <f>Q1425*H1425</f>
        <v>0</v>
      </c>
      <c r="S1425" s="143">
        <v>0</v>
      </c>
      <c r="T1425" s="144">
        <f>S1425*H1425</f>
        <v>0</v>
      </c>
      <c r="AR1425" s="145" t="s">
        <v>258</v>
      </c>
      <c r="AT1425" s="145" t="s">
        <v>239</v>
      </c>
      <c r="AU1425" s="145" t="s">
        <v>83</v>
      </c>
      <c r="AY1425" s="18" t="s">
        <v>236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81</v>
      </c>
      <c r="BK1425" s="146">
        <f>ROUND(I1425*H1425,2)</f>
        <v>0</v>
      </c>
      <c r="BL1425" s="18" t="s">
        <v>258</v>
      </c>
      <c r="BM1425" s="145" t="s">
        <v>3972</v>
      </c>
    </row>
    <row r="1426" spans="2:65" s="1" customFormat="1" ht="29.25">
      <c r="B1426" s="33"/>
      <c r="D1426" s="147" t="s">
        <v>246</v>
      </c>
      <c r="F1426" s="148" t="s">
        <v>3971</v>
      </c>
      <c r="I1426" s="149"/>
      <c r="L1426" s="33"/>
      <c r="M1426" s="150"/>
      <c r="T1426" s="57"/>
      <c r="AT1426" s="18" t="s">
        <v>246</v>
      </c>
      <c r="AU1426" s="18" t="s">
        <v>83</v>
      </c>
    </row>
    <row r="1427" spans="2:65" s="14" customFormat="1" ht="22.5">
      <c r="B1427" s="167"/>
      <c r="D1427" s="147" t="s">
        <v>247</v>
      </c>
      <c r="E1427" s="168" t="s">
        <v>1</v>
      </c>
      <c r="F1427" s="169" t="s">
        <v>3973</v>
      </c>
      <c r="H1427" s="168" t="s">
        <v>1</v>
      </c>
      <c r="I1427" s="170"/>
      <c r="L1427" s="167"/>
      <c r="M1427" s="171"/>
      <c r="T1427" s="172"/>
      <c r="AT1427" s="168" t="s">
        <v>247</v>
      </c>
      <c r="AU1427" s="168" t="s">
        <v>83</v>
      </c>
      <c r="AV1427" s="14" t="s">
        <v>81</v>
      </c>
      <c r="AW1427" s="14" t="s">
        <v>30</v>
      </c>
      <c r="AX1427" s="14" t="s">
        <v>73</v>
      </c>
      <c r="AY1427" s="168" t="s">
        <v>236</v>
      </c>
    </row>
    <row r="1428" spans="2:65" s="12" customFormat="1" ht="11.25">
      <c r="B1428" s="151"/>
      <c r="D1428" s="147" t="s">
        <v>247</v>
      </c>
      <c r="E1428" s="152" t="s">
        <v>1</v>
      </c>
      <c r="F1428" s="153" t="s">
        <v>3974</v>
      </c>
      <c r="H1428" s="154">
        <v>101.44</v>
      </c>
      <c r="I1428" s="155"/>
      <c r="L1428" s="151"/>
      <c r="M1428" s="156"/>
      <c r="T1428" s="157"/>
      <c r="AT1428" s="152" t="s">
        <v>247</v>
      </c>
      <c r="AU1428" s="152" t="s">
        <v>83</v>
      </c>
      <c r="AV1428" s="12" t="s">
        <v>83</v>
      </c>
      <c r="AW1428" s="12" t="s">
        <v>30</v>
      </c>
      <c r="AX1428" s="12" t="s">
        <v>73</v>
      </c>
      <c r="AY1428" s="152" t="s">
        <v>236</v>
      </c>
    </row>
    <row r="1429" spans="2:65" s="12" customFormat="1" ht="11.25">
      <c r="B1429" s="151"/>
      <c r="D1429" s="147" t="s">
        <v>247</v>
      </c>
      <c r="E1429" s="152" t="s">
        <v>1</v>
      </c>
      <c r="F1429" s="153" t="s">
        <v>3975</v>
      </c>
      <c r="H1429" s="154">
        <v>23.41</v>
      </c>
      <c r="I1429" s="155"/>
      <c r="L1429" s="151"/>
      <c r="M1429" s="156"/>
      <c r="T1429" s="157"/>
      <c r="AT1429" s="152" t="s">
        <v>247</v>
      </c>
      <c r="AU1429" s="152" t="s">
        <v>83</v>
      </c>
      <c r="AV1429" s="12" t="s">
        <v>83</v>
      </c>
      <c r="AW1429" s="12" t="s">
        <v>30</v>
      </c>
      <c r="AX1429" s="12" t="s">
        <v>73</v>
      </c>
      <c r="AY1429" s="152" t="s">
        <v>236</v>
      </c>
    </row>
    <row r="1430" spans="2:65" s="12" customFormat="1" ht="11.25">
      <c r="B1430" s="151"/>
      <c r="D1430" s="147" t="s">
        <v>247</v>
      </c>
      <c r="E1430" s="152" t="s">
        <v>1</v>
      </c>
      <c r="F1430" s="153" t="s">
        <v>3976</v>
      </c>
      <c r="H1430" s="154">
        <v>84</v>
      </c>
      <c r="I1430" s="155"/>
      <c r="L1430" s="151"/>
      <c r="M1430" s="156"/>
      <c r="T1430" s="157"/>
      <c r="AT1430" s="152" t="s">
        <v>247</v>
      </c>
      <c r="AU1430" s="152" t="s">
        <v>83</v>
      </c>
      <c r="AV1430" s="12" t="s">
        <v>83</v>
      </c>
      <c r="AW1430" s="12" t="s">
        <v>30</v>
      </c>
      <c r="AX1430" s="12" t="s">
        <v>73</v>
      </c>
      <c r="AY1430" s="152" t="s">
        <v>236</v>
      </c>
    </row>
    <row r="1431" spans="2:65" s="12" customFormat="1" ht="11.25">
      <c r="B1431" s="151"/>
      <c r="D1431" s="147" t="s">
        <v>247</v>
      </c>
      <c r="E1431" s="152" t="s">
        <v>1</v>
      </c>
      <c r="F1431" s="153" t="s">
        <v>3977</v>
      </c>
      <c r="H1431" s="154">
        <v>135</v>
      </c>
      <c r="I1431" s="155"/>
      <c r="L1431" s="151"/>
      <c r="M1431" s="156"/>
      <c r="T1431" s="157"/>
      <c r="AT1431" s="152" t="s">
        <v>247</v>
      </c>
      <c r="AU1431" s="152" t="s">
        <v>83</v>
      </c>
      <c r="AV1431" s="12" t="s">
        <v>83</v>
      </c>
      <c r="AW1431" s="12" t="s">
        <v>30</v>
      </c>
      <c r="AX1431" s="12" t="s">
        <v>73</v>
      </c>
      <c r="AY1431" s="152" t="s">
        <v>236</v>
      </c>
    </row>
    <row r="1432" spans="2:65" s="12" customFormat="1" ht="11.25">
      <c r="B1432" s="151"/>
      <c r="D1432" s="147" t="s">
        <v>247</v>
      </c>
      <c r="E1432" s="152" t="s">
        <v>1</v>
      </c>
      <c r="F1432" s="153" t="s">
        <v>3978</v>
      </c>
      <c r="H1432" s="154">
        <v>88.5</v>
      </c>
      <c r="I1432" s="155"/>
      <c r="L1432" s="151"/>
      <c r="M1432" s="156"/>
      <c r="T1432" s="157"/>
      <c r="AT1432" s="152" t="s">
        <v>247</v>
      </c>
      <c r="AU1432" s="152" t="s">
        <v>83</v>
      </c>
      <c r="AV1432" s="12" t="s">
        <v>83</v>
      </c>
      <c r="AW1432" s="12" t="s">
        <v>30</v>
      </c>
      <c r="AX1432" s="12" t="s">
        <v>73</v>
      </c>
      <c r="AY1432" s="152" t="s">
        <v>236</v>
      </c>
    </row>
    <row r="1433" spans="2:65" s="15" customFormat="1" ht="11.25">
      <c r="B1433" s="173"/>
      <c r="D1433" s="147" t="s">
        <v>247</v>
      </c>
      <c r="E1433" s="174" t="s">
        <v>1</v>
      </c>
      <c r="F1433" s="175" t="s">
        <v>344</v>
      </c>
      <c r="H1433" s="176">
        <v>432.35</v>
      </c>
      <c r="I1433" s="177"/>
      <c r="L1433" s="173"/>
      <c r="M1433" s="178"/>
      <c r="T1433" s="179"/>
      <c r="AT1433" s="174" t="s">
        <v>247</v>
      </c>
      <c r="AU1433" s="174" t="s">
        <v>83</v>
      </c>
      <c r="AV1433" s="15" t="s">
        <v>258</v>
      </c>
      <c r="AW1433" s="15" t="s">
        <v>30</v>
      </c>
      <c r="AX1433" s="15" t="s">
        <v>81</v>
      </c>
      <c r="AY1433" s="174" t="s">
        <v>236</v>
      </c>
    </row>
    <row r="1434" spans="2:65" s="1" customFormat="1" ht="55.5" customHeight="1">
      <c r="B1434" s="133"/>
      <c r="C1434" s="134" t="s">
        <v>2556</v>
      </c>
      <c r="D1434" s="134" t="s">
        <v>239</v>
      </c>
      <c r="E1434" s="135" t="s">
        <v>3979</v>
      </c>
      <c r="F1434" s="136" t="s">
        <v>3980</v>
      </c>
      <c r="G1434" s="137" t="s">
        <v>528</v>
      </c>
      <c r="H1434" s="138">
        <v>240</v>
      </c>
      <c r="I1434" s="139"/>
      <c r="J1434" s="140">
        <f>ROUND(I1434*H1434,2)</f>
        <v>0</v>
      </c>
      <c r="K1434" s="136" t="s">
        <v>2868</v>
      </c>
      <c r="L1434" s="33"/>
      <c r="M1434" s="141" t="s">
        <v>1</v>
      </c>
      <c r="N1434" s="142" t="s">
        <v>38</v>
      </c>
      <c r="P1434" s="143">
        <f>O1434*H1434</f>
        <v>0</v>
      </c>
      <c r="Q1434" s="143">
        <v>0</v>
      </c>
      <c r="R1434" s="143">
        <f>Q1434*H1434</f>
        <v>0</v>
      </c>
      <c r="S1434" s="143">
        <v>0</v>
      </c>
      <c r="T1434" s="144">
        <f>S1434*H1434</f>
        <v>0</v>
      </c>
      <c r="AR1434" s="145" t="s">
        <v>258</v>
      </c>
      <c r="AT1434" s="145" t="s">
        <v>239</v>
      </c>
      <c r="AU1434" s="145" t="s">
        <v>83</v>
      </c>
      <c r="AY1434" s="18" t="s">
        <v>236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8" t="s">
        <v>81</v>
      </c>
      <c r="BK1434" s="146">
        <f>ROUND(I1434*H1434,2)</f>
        <v>0</v>
      </c>
      <c r="BL1434" s="18" t="s">
        <v>258</v>
      </c>
      <c r="BM1434" s="145" t="s">
        <v>3981</v>
      </c>
    </row>
    <row r="1435" spans="2:65" s="1" customFormat="1" ht="29.25">
      <c r="B1435" s="33"/>
      <c r="D1435" s="147" t="s">
        <v>246</v>
      </c>
      <c r="F1435" s="148" t="s">
        <v>3980</v>
      </c>
      <c r="I1435" s="149"/>
      <c r="L1435" s="33"/>
      <c r="M1435" s="150"/>
      <c r="T1435" s="57"/>
      <c r="AT1435" s="18" t="s">
        <v>246</v>
      </c>
      <c r="AU1435" s="18" t="s">
        <v>83</v>
      </c>
    </row>
    <row r="1436" spans="2:65" s="14" customFormat="1" ht="22.5">
      <c r="B1436" s="167"/>
      <c r="D1436" s="147" t="s">
        <v>247</v>
      </c>
      <c r="E1436" s="168" t="s">
        <v>1</v>
      </c>
      <c r="F1436" s="169" t="s">
        <v>3973</v>
      </c>
      <c r="H1436" s="168" t="s">
        <v>1</v>
      </c>
      <c r="I1436" s="170"/>
      <c r="L1436" s="167"/>
      <c r="M1436" s="171"/>
      <c r="T1436" s="172"/>
      <c r="AT1436" s="168" t="s">
        <v>247</v>
      </c>
      <c r="AU1436" s="168" t="s">
        <v>83</v>
      </c>
      <c r="AV1436" s="14" t="s">
        <v>81</v>
      </c>
      <c r="AW1436" s="14" t="s">
        <v>30</v>
      </c>
      <c r="AX1436" s="14" t="s">
        <v>73</v>
      </c>
      <c r="AY1436" s="168" t="s">
        <v>236</v>
      </c>
    </row>
    <row r="1437" spans="2:65" s="12" customFormat="1" ht="11.25">
      <c r="B1437" s="151"/>
      <c r="D1437" s="147" t="s">
        <v>247</v>
      </c>
      <c r="E1437" s="152" t="s">
        <v>1</v>
      </c>
      <c r="F1437" s="153" t="s">
        <v>3982</v>
      </c>
      <c r="H1437" s="154">
        <v>68</v>
      </c>
      <c r="I1437" s="155"/>
      <c r="L1437" s="151"/>
      <c r="M1437" s="156"/>
      <c r="T1437" s="157"/>
      <c r="AT1437" s="152" t="s">
        <v>247</v>
      </c>
      <c r="AU1437" s="152" t="s">
        <v>83</v>
      </c>
      <c r="AV1437" s="12" t="s">
        <v>83</v>
      </c>
      <c r="AW1437" s="12" t="s">
        <v>30</v>
      </c>
      <c r="AX1437" s="12" t="s">
        <v>73</v>
      </c>
      <c r="AY1437" s="152" t="s">
        <v>236</v>
      </c>
    </row>
    <row r="1438" spans="2:65" s="12" customFormat="1" ht="11.25">
      <c r="B1438" s="151"/>
      <c r="D1438" s="147" t="s">
        <v>247</v>
      </c>
      <c r="E1438" s="152" t="s">
        <v>1</v>
      </c>
      <c r="F1438" s="153" t="s">
        <v>3983</v>
      </c>
      <c r="H1438" s="154">
        <v>16</v>
      </c>
      <c r="I1438" s="155"/>
      <c r="L1438" s="151"/>
      <c r="M1438" s="156"/>
      <c r="T1438" s="157"/>
      <c r="AT1438" s="152" t="s">
        <v>247</v>
      </c>
      <c r="AU1438" s="152" t="s">
        <v>83</v>
      </c>
      <c r="AV1438" s="12" t="s">
        <v>83</v>
      </c>
      <c r="AW1438" s="12" t="s">
        <v>30</v>
      </c>
      <c r="AX1438" s="12" t="s">
        <v>73</v>
      </c>
      <c r="AY1438" s="152" t="s">
        <v>236</v>
      </c>
    </row>
    <row r="1439" spans="2:65" s="12" customFormat="1" ht="11.25">
      <c r="B1439" s="151"/>
      <c r="D1439" s="147" t="s">
        <v>247</v>
      </c>
      <c r="E1439" s="152" t="s">
        <v>1</v>
      </c>
      <c r="F1439" s="153" t="s">
        <v>3984</v>
      </c>
      <c r="H1439" s="154">
        <v>48</v>
      </c>
      <c r="I1439" s="155"/>
      <c r="L1439" s="151"/>
      <c r="M1439" s="156"/>
      <c r="T1439" s="157"/>
      <c r="AT1439" s="152" t="s">
        <v>247</v>
      </c>
      <c r="AU1439" s="152" t="s">
        <v>83</v>
      </c>
      <c r="AV1439" s="12" t="s">
        <v>83</v>
      </c>
      <c r="AW1439" s="12" t="s">
        <v>30</v>
      </c>
      <c r="AX1439" s="12" t="s">
        <v>73</v>
      </c>
      <c r="AY1439" s="152" t="s">
        <v>236</v>
      </c>
    </row>
    <row r="1440" spans="2:65" s="12" customFormat="1" ht="11.25">
      <c r="B1440" s="151"/>
      <c r="D1440" s="147" t="s">
        <v>247</v>
      </c>
      <c r="E1440" s="152" t="s">
        <v>1</v>
      </c>
      <c r="F1440" s="153" t="s">
        <v>3985</v>
      </c>
      <c r="H1440" s="154">
        <v>72</v>
      </c>
      <c r="I1440" s="155"/>
      <c r="L1440" s="151"/>
      <c r="M1440" s="156"/>
      <c r="T1440" s="157"/>
      <c r="AT1440" s="152" t="s">
        <v>247</v>
      </c>
      <c r="AU1440" s="152" t="s">
        <v>83</v>
      </c>
      <c r="AV1440" s="12" t="s">
        <v>83</v>
      </c>
      <c r="AW1440" s="12" t="s">
        <v>30</v>
      </c>
      <c r="AX1440" s="12" t="s">
        <v>73</v>
      </c>
      <c r="AY1440" s="152" t="s">
        <v>236</v>
      </c>
    </row>
    <row r="1441" spans="2:65" s="12" customFormat="1" ht="11.25">
      <c r="B1441" s="151"/>
      <c r="D1441" s="147" t="s">
        <v>247</v>
      </c>
      <c r="E1441" s="152" t="s">
        <v>1</v>
      </c>
      <c r="F1441" s="153" t="s">
        <v>3986</v>
      </c>
      <c r="H1441" s="154">
        <v>36</v>
      </c>
      <c r="I1441" s="155"/>
      <c r="L1441" s="151"/>
      <c r="M1441" s="156"/>
      <c r="T1441" s="157"/>
      <c r="AT1441" s="152" t="s">
        <v>247</v>
      </c>
      <c r="AU1441" s="152" t="s">
        <v>83</v>
      </c>
      <c r="AV1441" s="12" t="s">
        <v>83</v>
      </c>
      <c r="AW1441" s="12" t="s">
        <v>30</v>
      </c>
      <c r="AX1441" s="12" t="s">
        <v>73</v>
      </c>
      <c r="AY1441" s="152" t="s">
        <v>236</v>
      </c>
    </row>
    <row r="1442" spans="2:65" s="15" customFormat="1" ht="11.25">
      <c r="B1442" s="173"/>
      <c r="D1442" s="147" t="s">
        <v>247</v>
      </c>
      <c r="E1442" s="174" t="s">
        <v>1</v>
      </c>
      <c r="F1442" s="175" t="s">
        <v>344</v>
      </c>
      <c r="H1442" s="176">
        <v>240</v>
      </c>
      <c r="I1442" s="177"/>
      <c r="L1442" s="173"/>
      <c r="M1442" s="178"/>
      <c r="T1442" s="179"/>
      <c r="AT1442" s="174" t="s">
        <v>247</v>
      </c>
      <c r="AU1442" s="174" t="s">
        <v>83</v>
      </c>
      <c r="AV1442" s="15" t="s">
        <v>258</v>
      </c>
      <c r="AW1442" s="15" t="s">
        <v>30</v>
      </c>
      <c r="AX1442" s="15" t="s">
        <v>81</v>
      </c>
      <c r="AY1442" s="174" t="s">
        <v>236</v>
      </c>
    </row>
    <row r="1443" spans="2:65" s="1" customFormat="1" ht="24.2" customHeight="1">
      <c r="B1443" s="133"/>
      <c r="C1443" s="134" t="s">
        <v>3987</v>
      </c>
      <c r="D1443" s="134" t="s">
        <v>239</v>
      </c>
      <c r="E1443" s="135" t="s">
        <v>3988</v>
      </c>
      <c r="F1443" s="136" t="s">
        <v>3989</v>
      </c>
      <c r="G1443" s="137" t="s">
        <v>539</v>
      </c>
      <c r="H1443" s="138">
        <v>392.61</v>
      </c>
      <c r="I1443" s="139"/>
      <c r="J1443" s="140">
        <f>ROUND(I1443*H1443,2)</f>
        <v>0</v>
      </c>
      <c r="K1443" s="136" t="s">
        <v>2868</v>
      </c>
      <c r="L1443" s="33"/>
      <c r="M1443" s="141" t="s">
        <v>1</v>
      </c>
      <c r="N1443" s="142" t="s">
        <v>38</v>
      </c>
      <c r="P1443" s="143">
        <f>O1443*H1443</f>
        <v>0</v>
      </c>
      <c r="Q1443" s="143">
        <v>0</v>
      </c>
      <c r="R1443" s="143">
        <f>Q1443*H1443</f>
        <v>0</v>
      </c>
      <c r="S1443" s="143">
        <v>0</v>
      </c>
      <c r="T1443" s="144">
        <f>S1443*H1443</f>
        <v>0</v>
      </c>
      <c r="AR1443" s="145" t="s">
        <v>258</v>
      </c>
      <c r="AT1443" s="145" t="s">
        <v>239</v>
      </c>
      <c r="AU1443" s="145" t="s">
        <v>83</v>
      </c>
      <c r="AY1443" s="18" t="s">
        <v>236</v>
      </c>
      <c r="BE1443" s="146">
        <f>IF(N1443="základní",J1443,0)</f>
        <v>0</v>
      </c>
      <c r="BF1443" s="146">
        <f>IF(N1443="snížená",J1443,0)</f>
        <v>0</v>
      </c>
      <c r="BG1443" s="146">
        <f>IF(N1443="zákl. přenesená",J1443,0)</f>
        <v>0</v>
      </c>
      <c r="BH1443" s="146">
        <f>IF(N1443="sníž. přenesená",J1443,0)</f>
        <v>0</v>
      </c>
      <c r="BI1443" s="146">
        <f>IF(N1443="nulová",J1443,0)</f>
        <v>0</v>
      </c>
      <c r="BJ1443" s="18" t="s">
        <v>81</v>
      </c>
      <c r="BK1443" s="146">
        <f>ROUND(I1443*H1443,2)</f>
        <v>0</v>
      </c>
      <c r="BL1443" s="18" t="s">
        <v>258</v>
      </c>
      <c r="BM1443" s="145" t="s">
        <v>3990</v>
      </c>
    </row>
    <row r="1444" spans="2:65" s="1" customFormat="1" ht="19.5">
      <c r="B1444" s="33"/>
      <c r="D1444" s="147" t="s">
        <v>246</v>
      </c>
      <c r="F1444" s="148" t="s">
        <v>3989</v>
      </c>
      <c r="I1444" s="149"/>
      <c r="L1444" s="33"/>
      <c r="M1444" s="150"/>
      <c r="T1444" s="57"/>
      <c r="AT1444" s="18" t="s">
        <v>246</v>
      </c>
      <c r="AU1444" s="18" t="s">
        <v>83</v>
      </c>
    </row>
    <row r="1445" spans="2:65" s="14" customFormat="1" ht="11.25">
      <c r="B1445" s="167"/>
      <c r="D1445" s="147" t="s">
        <v>247</v>
      </c>
      <c r="E1445" s="168" t="s">
        <v>1</v>
      </c>
      <c r="F1445" s="169" t="s">
        <v>3991</v>
      </c>
      <c r="H1445" s="168" t="s">
        <v>1</v>
      </c>
      <c r="I1445" s="170"/>
      <c r="L1445" s="167"/>
      <c r="M1445" s="171"/>
      <c r="T1445" s="172"/>
      <c r="AT1445" s="168" t="s">
        <v>247</v>
      </c>
      <c r="AU1445" s="168" t="s">
        <v>83</v>
      </c>
      <c r="AV1445" s="14" t="s">
        <v>81</v>
      </c>
      <c r="AW1445" s="14" t="s">
        <v>30</v>
      </c>
      <c r="AX1445" s="14" t="s">
        <v>73</v>
      </c>
      <c r="AY1445" s="168" t="s">
        <v>236</v>
      </c>
    </row>
    <row r="1446" spans="2:65" s="12" customFormat="1" ht="11.25">
      <c r="B1446" s="151"/>
      <c r="D1446" s="147" t="s">
        <v>247</v>
      </c>
      <c r="E1446" s="152" t="s">
        <v>1</v>
      </c>
      <c r="F1446" s="153" t="s">
        <v>3992</v>
      </c>
      <c r="H1446" s="154">
        <v>0.628</v>
      </c>
      <c r="I1446" s="155"/>
      <c r="L1446" s="151"/>
      <c r="M1446" s="156"/>
      <c r="T1446" s="157"/>
      <c r="AT1446" s="152" t="s">
        <v>247</v>
      </c>
      <c r="AU1446" s="152" t="s">
        <v>83</v>
      </c>
      <c r="AV1446" s="12" t="s">
        <v>83</v>
      </c>
      <c r="AW1446" s="12" t="s">
        <v>30</v>
      </c>
      <c r="AX1446" s="12" t="s">
        <v>73</v>
      </c>
      <c r="AY1446" s="152" t="s">
        <v>236</v>
      </c>
    </row>
    <row r="1447" spans="2:65" s="12" customFormat="1" ht="11.25">
      <c r="B1447" s="151"/>
      <c r="D1447" s="147" t="s">
        <v>247</v>
      </c>
      <c r="E1447" s="152" t="s">
        <v>1</v>
      </c>
      <c r="F1447" s="153" t="s">
        <v>3993</v>
      </c>
      <c r="H1447" s="154">
        <v>13.571999999999999</v>
      </c>
      <c r="I1447" s="155"/>
      <c r="L1447" s="151"/>
      <c r="M1447" s="156"/>
      <c r="T1447" s="157"/>
      <c r="AT1447" s="152" t="s">
        <v>247</v>
      </c>
      <c r="AU1447" s="152" t="s">
        <v>83</v>
      </c>
      <c r="AV1447" s="12" t="s">
        <v>83</v>
      </c>
      <c r="AW1447" s="12" t="s">
        <v>30</v>
      </c>
      <c r="AX1447" s="12" t="s">
        <v>73</v>
      </c>
      <c r="AY1447" s="152" t="s">
        <v>236</v>
      </c>
    </row>
    <row r="1448" spans="2:65" s="12" customFormat="1" ht="11.25">
      <c r="B1448" s="151"/>
      <c r="D1448" s="147" t="s">
        <v>247</v>
      </c>
      <c r="E1448" s="152" t="s">
        <v>1</v>
      </c>
      <c r="F1448" s="153" t="s">
        <v>3994</v>
      </c>
      <c r="H1448" s="154">
        <v>7.7489999999999997</v>
      </c>
      <c r="I1448" s="155"/>
      <c r="L1448" s="151"/>
      <c r="M1448" s="156"/>
      <c r="T1448" s="157"/>
      <c r="AT1448" s="152" t="s">
        <v>247</v>
      </c>
      <c r="AU1448" s="152" t="s">
        <v>83</v>
      </c>
      <c r="AV1448" s="12" t="s">
        <v>83</v>
      </c>
      <c r="AW1448" s="12" t="s">
        <v>30</v>
      </c>
      <c r="AX1448" s="12" t="s">
        <v>73</v>
      </c>
      <c r="AY1448" s="152" t="s">
        <v>236</v>
      </c>
    </row>
    <row r="1449" spans="2:65" s="12" customFormat="1" ht="11.25">
      <c r="B1449" s="151"/>
      <c r="D1449" s="147" t="s">
        <v>247</v>
      </c>
      <c r="E1449" s="152" t="s">
        <v>1</v>
      </c>
      <c r="F1449" s="153" t="s">
        <v>3995</v>
      </c>
      <c r="H1449" s="154">
        <v>19.824000000000002</v>
      </c>
      <c r="I1449" s="155"/>
      <c r="L1449" s="151"/>
      <c r="M1449" s="156"/>
      <c r="T1449" s="157"/>
      <c r="AT1449" s="152" t="s">
        <v>247</v>
      </c>
      <c r="AU1449" s="152" t="s">
        <v>83</v>
      </c>
      <c r="AV1449" s="12" t="s">
        <v>83</v>
      </c>
      <c r="AW1449" s="12" t="s">
        <v>30</v>
      </c>
      <c r="AX1449" s="12" t="s">
        <v>73</v>
      </c>
      <c r="AY1449" s="152" t="s">
        <v>236</v>
      </c>
    </row>
    <row r="1450" spans="2:65" s="12" customFormat="1" ht="11.25">
      <c r="B1450" s="151"/>
      <c r="D1450" s="147" t="s">
        <v>247</v>
      </c>
      <c r="E1450" s="152" t="s">
        <v>1</v>
      </c>
      <c r="F1450" s="153" t="s">
        <v>3996</v>
      </c>
      <c r="H1450" s="154">
        <v>51.232999999999997</v>
      </c>
      <c r="I1450" s="155"/>
      <c r="L1450" s="151"/>
      <c r="M1450" s="156"/>
      <c r="T1450" s="157"/>
      <c r="AT1450" s="152" t="s">
        <v>247</v>
      </c>
      <c r="AU1450" s="152" t="s">
        <v>83</v>
      </c>
      <c r="AV1450" s="12" t="s">
        <v>83</v>
      </c>
      <c r="AW1450" s="12" t="s">
        <v>30</v>
      </c>
      <c r="AX1450" s="12" t="s">
        <v>73</v>
      </c>
      <c r="AY1450" s="152" t="s">
        <v>236</v>
      </c>
    </row>
    <row r="1451" spans="2:65" s="12" customFormat="1" ht="11.25">
      <c r="B1451" s="151"/>
      <c r="D1451" s="147" t="s">
        <v>247</v>
      </c>
      <c r="E1451" s="152" t="s">
        <v>1</v>
      </c>
      <c r="F1451" s="153" t="s">
        <v>3997</v>
      </c>
      <c r="H1451" s="154">
        <v>97.02</v>
      </c>
      <c r="I1451" s="155"/>
      <c r="L1451" s="151"/>
      <c r="M1451" s="156"/>
      <c r="T1451" s="157"/>
      <c r="AT1451" s="152" t="s">
        <v>247</v>
      </c>
      <c r="AU1451" s="152" t="s">
        <v>83</v>
      </c>
      <c r="AV1451" s="12" t="s">
        <v>83</v>
      </c>
      <c r="AW1451" s="12" t="s">
        <v>30</v>
      </c>
      <c r="AX1451" s="12" t="s">
        <v>73</v>
      </c>
      <c r="AY1451" s="152" t="s">
        <v>236</v>
      </c>
    </row>
    <row r="1452" spans="2:65" s="12" customFormat="1" ht="11.25">
      <c r="B1452" s="151"/>
      <c r="D1452" s="147" t="s">
        <v>247</v>
      </c>
      <c r="E1452" s="152" t="s">
        <v>1</v>
      </c>
      <c r="F1452" s="153" t="s">
        <v>3998</v>
      </c>
      <c r="H1452" s="154">
        <v>202.584</v>
      </c>
      <c r="I1452" s="155"/>
      <c r="L1452" s="151"/>
      <c r="M1452" s="156"/>
      <c r="T1452" s="157"/>
      <c r="AT1452" s="152" t="s">
        <v>247</v>
      </c>
      <c r="AU1452" s="152" t="s">
        <v>83</v>
      </c>
      <c r="AV1452" s="12" t="s">
        <v>83</v>
      </c>
      <c r="AW1452" s="12" t="s">
        <v>30</v>
      </c>
      <c r="AX1452" s="12" t="s">
        <v>73</v>
      </c>
      <c r="AY1452" s="152" t="s">
        <v>236</v>
      </c>
    </row>
    <row r="1453" spans="2:65" s="15" customFormat="1" ht="11.25">
      <c r="B1453" s="173"/>
      <c r="D1453" s="147" t="s">
        <v>247</v>
      </c>
      <c r="E1453" s="174" t="s">
        <v>1</v>
      </c>
      <c r="F1453" s="175" t="s">
        <v>344</v>
      </c>
      <c r="H1453" s="176">
        <v>392.61</v>
      </c>
      <c r="I1453" s="177"/>
      <c r="L1453" s="173"/>
      <c r="M1453" s="178"/>
      <c r="T1453" s="179"/>
      <c r="AT1453" s="174" t="s">
        <v>247</v>
      </c>
      <c r="AU1453" s="174" t="s">
        <v>83</v>
      </c>
      <c r="AV1453" s="15" t="s">
        <v>258</v>
      </c>
      <c r="AW1453" s="15" t="s">
        <v>30</v>
      </c>
      <c r="AX1453" s="15" t="s">
        <v>81</v>
      </c>
      <c r="AY1453" s="174" t="s">
        <v>236</v>
      </c>
    </row>
    <row r="1454" spans="2:65" s="1" customFormat="1" ht="24.2" customHeight="1">
      <c r="B1454" s="133"/>
      <c r="C1454" s="134" t="s">
        <v>2561</v>
      </c>
      <c r="D1454" s="134" t="s">
        <v>239</v>
      </c>
      <c r="E1454" s="135" t="s">
        <v>3999</v>
      </c>
      <c r="F1454" s="136" t="s">
        <v>4000</v>
      </c>
      <c r="G1454" s="137" t="s">
        <v>340</v>
      </c>
      <c r="H1454" s="138">
        <v>14</v>
      </c>
      <c r="I1454" s="139"/>
      <c r="J1454" s="140">
        <f>ROUND(I1454*H1454,2)</f>
        <v>0</v>
      </c>
      <c r="K1454" s="136" t="s">
        <v>243</v>
      </c>
      <c r="L1454" s="33"/>
      <c r="M1454" s="141" t="s">
        <v>1</v>
      </c>
      <c r="N1454" s="142" t="s">
        <v>38</v>
      </c>
      <c r="P1454" s="143">
        <f>O1454*H1454</f>
        <v>0</v>
      </c>
      <c r="Q1454" s="143">
        <v>0</v>
      </c>
      <c r="R1454" s="143">
        <f>Q1454*H1454</f>
        <v>0</v>
      </c>
      <c r="S1454" s="143">
        <v>0</v>
      </c>
      <c r="T1454" s="144">
        <f>S1454*H1454</f>
        <v>0</v>
      </c>
      <c r="AR1454" s="145" t="s">
        <v>258</v>
      </c>
      <c r="AT1454" s="145" t="s">
        <v>239</v>
      </c>
      <c r="AU1454" s="145" t="s">
        <v>83</v>
      </c>
      <c r="AY1454" s="18" t="s">
        <v>236</v>
      </c>
      <c r="BE1454" s="146">
        <f>IF(N1454="základní",J1454,0)</f>
        <v>0</v>
      </c>
      <c r="BF1454" s="146">
        <f>IF(N1454="snížená",J1454,0)</f>
        <v>0</v>
      </c>
      <c r="BG1454" s="146">
        <f>IF(N1454="zákl. přenesená",J1454,0)</f>
        <v>0</v>
      </c>
      <c r="BH1454" s="146">
        <f>IF(N1454="sníž. přenesená",J1454,0)</f>
        <v>0</v>
      </c>
      <c r="BI1454" s="146">
        <f>IF(N1454="nulová",J1454,0)</f>
        <v>0</v>
      </c>
      <c r="BJ1454" s="18" t="s">
        <v>81</v>
      </c>
      <c r="BK1454" s="146">
        <f>ROUND(I1454*H1454,2)</f>
        <v>0</v>
      </c>
      <c r="BL1454" s="18" t="s">
        <v>258</v>
      </c>
      <c r="BM1454" s="145" t="s">
        <v>4001</v>
      </c>
    </row>
    <row r="1455" spans="2:65" s="1" customFormat="1" ht="19.5">
      <c r="B1455" s="33"/>
      <c r="D1455" s="147" t="s">
        <v>246</v>
      </c>
      <c r="F1455" s="148" t="s">
        <v>4000</v>
      </c>
      <c r="I1455" s="149"/>
      <c r="L1455" s="33"/>
      <c r="M1455" s="150"/>
      <c r="T1455" s="57"/>
      <c r="AT1455" s="18" t="s">
        <v>246</v>
      </c>
      <c r="AU1455" s="18" t="s">
        <v>83</v>
      </c>
    </row>
    <row r="1456" spans="2:65" s="12" customFormat="1" ht="11.25">
      <c r="B1456" s="151"/>
      <c r="D1456" s="147" t="s">
        <v>247</v>
      </c>
      <c r="E1456" s="152" t="s">
        <v>1</v>
      </c>
      <c r="F1456" s="153" t="s">
        <v>4002</v>
      </c>
      <c r="H1456" s="154">
        <v>14</v>
      </c>
      <c r="I1456" s="155"/>
      <c r="L1456" s="151"/>
      <c r="M1456" s="156"/>
      <c r="T1456" s="157"/>
      <c r="AT1456" s="152" t="s">
        <v>247</v>
      </c>
      <c r="AU1456" s="152" t="s">
        <v>83</v>
      </c>
      <c r="AV1456" s="12" t="s">
        <v>83</v>
      </c>
      <c r="AW1456" s="12" t="s">
        <v>30</v>
      </c>
      <c r="AX1456" s="12" t="s">
        <v>73</v>
      </c>
      <c r="AY1456" s="152" t="s">
        <v>236</v>
      </c>
    </row>
    <row r="1457" spans="2:65" s="15" customFormat="1" ht="11.25">
      <c r="B1457" s="173"/>
      <c r="D1457" s="147" t="s">
        <v>247</v>
      </c>
      <c r="E1457" s="174" t="s">
        <v>1</v>
      </c>
      <c r="F1457" s="175" t="s">
        <v>344</v>
      </c>
      <c r="H1457" s="176">
        <v>14</v>
      </c>
      <c r="I1457" s="177"/>
      <c r="L1457" s="173"/>
      <c r="M1457" s="178"/>
      <c r="T1457" s="179"/>
      <c r="AT1457" s="174" t="s">
        <v>247</v>
      </c>
      <c r="AU1457" s="174" t="s">
        <v>83</v>
      </c>
      <c r="AV1457" s="15" t="s">
        <v>258</v>
      </c>
      <c r="AW1457" s="15" t="s">
        <v>30</v>
      </c>
      <c r="AX1457" s="15" t="s">
        <v>81</v>
      </c>
      <c r="AY1457" s="174" t="s">
        <v>236</v>
      </c>
    </row>
    <row r="1458" spans="2:65" s="1" customFormat="1" ht="24.2" customHeight="1">
      <c r="B1458" s="133"/>
      <c r="C1458" s="134" t="s">
        <v>4003</v>
      </c>
      <c r="D1458" s="134" t="s">
        <v>239</v>
      </c>
      <c r="E1458" s="135" t="s">
        <v>4004</v>
      </c>
      <c r="F1458" s="136" t="s">
        <v>4005</v>
      </c>
      <c r="G1458" s="137" t="s">
        <v>424</v>
      </c>
      <c r="H1458" s="138">
        <v>2.1</v>
      </c>
      <c r="I1458" s="139"/>
      <c r="J1458" s="140">
        <f>ROUND(I1458*H1458,2)</f>
        <v>0</v>
      </c>
      <c r="K1458" s="136" t="s">
        <v>2868</v>
      </c>
      <c r="L1458" s="33"/>
      <c r="M1458" s="141" t="s">
        <v>1</v>
      </c>
      <c r="N1458" s="142" t="s">
        <v>38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258</v>
      </c>
      <c r="AT1458" s="145" t="s">
        <v>239</v>
      </c>
      <c r="AU1458" s="145" t="s">
        <v>83</v>
      </c>
      <c r="AY1458" s="18" t="s">
        <v>236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8" t="s">
        <v>81</v>
      </c>
      <c r="BK1458" s="146">
        <f>ROUND(I1458*H1458,2)</f>
        <v>0</v>
      </c>
      <c r="BL1458" s="18" t="s">
        <v>258</v>
      </c>
      <c r="BM1458" s="145" t="s">
        <v>4006</v>
      </c>
    </row>
    <row r="1459" spans="2:65" s="1" customFormat="1" ht="11.25">
      <c r="B1459" s="33"/>
      <c r="D1459" s="147" t="s">
        <v>246</v>
      </c>
      <c r="F1459" s="148" t="s">
        <v>4005</v>
      </c>
      <c r="I1459" s="149"/>
      <c r="L1459" s="33"/>
      <c r="M1459" s="150"/>
      <c r="T1459" s="57"/>
      <c r="AT1459" s="18" t="s">
        <v>246</v>
      </c>
      <c r="AU1459" s="18" t="s">
        <v>83</v>
      </c>
    </row>
    <row r="1460" spans="2:65" s="1" customFormat="1" ht="21.75" customHeight="1">
      <c r="B1460" s="133"/>
      <c r="C1460" s="134" t="s">
        <v>2564</v>
      </c>
      <c r="D1460" s="134" t="s">
        <v>239</v>
      </c>
      <c r="E1460" s="135" t="s">
        <v>4007</v>
      </c>
      <c r="F1460" s="136" t="s">
        <v>4008</v>
      </c>
      <c r="G1460" s="137" t="s">
        <v>528</v>
      </c>
      <c r="H1460" s="138">
        <v>3</v>
      </c>
      <c r="I1460" s="139"/>
      <c r="J1460" s="140">
        <f>ROUND(I1460*H1460,2)</f>
        <v>0</v>
      </c>
      <c r="K1460" s="136" t="s">
        <v>243</v>
      </c>
      <c r="L1460" s="33"/>
      <c r="M1460" s="141" t="s">
        <v>1</v>
      </c>
      <c r="N1460" s="142" t="s">
        <v>38</v>
      </c>
      <c r="P1460" s="143">
        <f>O1460*H1460</f>
        <v>0</v>
      </c>
      <c r="Q1460" s="143">
        <v>0</v>
      </c>
      <c r="R1460" s="143">
        <f>Q1460*H1460</f>
        <v>0</v>
      </c>
      <c r="S1460" s="143">
        <v>0</v>
      </c>
      <c r="T1460" s="144">
        <f>S1460*H1460</f>
        <v>0</v>
      </c>
      <c r="AR1460" s="145" t="s">
        <v>258</v>
      </c>
      <c r="AT1460" s="145" t="s">
        <v>239</v>
      </c>
      <c r="AU1460" s="145" t="s">
        <v>83</v>
      </c>
      <c r="AY1460" s="18" t="s">
        <v>236</v>
      </c>
      <c r="BE1460" s="146">
        <f>IF(N1460="základní",J1460,0)</f>
        <v>0</v>
      </c>
      <c r="BF1460" s="146">
        <f>IF(N1460="snížená",J1460,0)</f>
        <v>0</v>
      </c>
      <c r="BG1460" s="146">
        <f>IF(N1460="zákl. přenesená",J1460,0)</f>
        <v>0</v>
      </c>
      <c r="BH1460" s="146">
        <f>IF(N1460="sníž. přenesená",J1460,0)</f>
        <v>0</v>
      </c>
      <c r="BI1460" s="146">
        <f>IF(N1460="nulová",J1460,0)</f>
        <v>0</v>
      </c>
      <c r="BJ1460" s="18" t="s">
        <v>81</v>
      </c>
      <c r="BK1460" s="146">
        <f>ROUND(I1460*H1460,2)</f>
        <v>0</v>
      </c>
      <c r="BL1460" s="18" t="s">
        <v>258</v>
      </c>
      <c r="BM1460" s="145" t="s">
        <v>4009</v>
      </c>
    </row>
    <row r="1461" spans="2:65" s="1" customFormat="1" ht="11.25">
      <c r="B1461" s="33"/>
      <c r="D1461" s="147" t="s">
        <v>246</v>
      </c>
      <c r="F1461" s="148" t="s">
        <v>4008</v>
      </c>
      <c r="I1461" s="149"/>
      <c r="L1461" s="33"/>
      <c r="M1461" s="150"/>
      <c r="T1461" s="57"/>
      <c r="AT1461" s="18" t="s">
        <v>246</v>
      </c>
      <c r="AU1461" s="18" t="s">
        <v>83</v>
      </c>
    </row>
    <row r="1462" spans="2:65" s="14" customFormat="1" ht="11.25">
      <c r="B1462" s="167"/>
      <c r="D1462" s="147" t="s">
        <v>247</v>
      </c>
      <c r="E1462" s="168" t="s">
        <v>1</v>
      </c>
      <c r="F1462" s="169" t="s">
        <v>4010</v>
      </c>
      <c r="H1462" s="168" t="s">
        <v>1</v>
      </c>
      <c r="I1462" s="170"/>
      <c r="L1462" s="167"/>
      <c r="M1462" s="171"/>
      <c r="T1462" s="172"/>
      <c r="AT1462" s="168" t="s">
        <v>247</v>
      </c>
      <c r="AU1462" s="168" t="s">
        <v>83</v>
      </c>
      <c r="AV1462" s="14" t="s">
        <v>81</v>
      </c>
      <c r="AW1462" s="14" t="s">
        <v>30</v>
      </c>
      <c r="AX1462" s="14" t="s">
        <v>73</v>
      </c>
      <c r="AY1462" s="168" t="s">
        <v>236</v>
      </c>
    </row>
    <row r="1463" spans="2:65" s="12" customFormat="1" ht="11.25">
      <c r="B1463" s="151"/>
      <c r="D1463" s="147" t="s">
        <v>247</v>
      </c>
      <c r="E1463" s="152" t="s">
        <v>1</v>
      </c>
      <c r="F1463" s="153" t="s">
        <v>4011</v>
      </c>
      <c r="H1463" s="154">
        <v>3</v>
      </c>
      <c r="I1463" s="155"/>
      <c r="L1463" s="151"/>
      <c r="M1463" s="156"/>
      <c r="T1463" s="157"/>
      <c r="AT1463" s="152" t="s">
        <v>247</v>
      </c>
      <c r="AU1463" s="152" t="s">
        <v>83</v>
      </c>
      <c r="AV1463" s="12" t="s">
        <v>83</v>
      </c>
      <c r="AW1463" s="12" t="s">
        <v>30</v>
      </c>
      <c r="AX1463" s="12" t="s">
        <v>73</v>
      </c>
      <c r="AY1463" s="152" t="s">
        <v>236</v>
      </c>
    </row>
    <row r="1464" spans="2:65" s="15" customFormat="1" ht="11.25">
      <c r="B1464" s="173"/>
      <c r="D1464" s="147" t="s">
        <v>247</v>
      </c>
      <c r="E1464" s="174" t="s">
        <v>1</v>
      </c>
      <c r="F1464" s="175" t="s">
        <v>344</v>
      </c>
      <c r="H1464" s="176">
        <v>3</v>
      </c>
      <c r="I1464" s="177"/>
      <c r="L1464" s="173"/>
      <c r="M1464" s="178"/>
      <c r="T1464" s="179"/>
      <c r="AT1464" s="174" t="s">
        <v>247</v>
      </c>
      <c r="AU1464" s="174" t="s">
        <v>83</v>
      </c>
      <c r="AV1464" s="15" t="s">
        <v>258</v>
      </c>
      <c r="AW1464" s="15" t="s">
        <v>30</v>
      </c>
      <c r="AX1464" s="15" t="s">
        <v>81</v>
      </c>
      <c r="AY1464" s="174" t="s">
        <v>236</v>
      </c>
    </row>
    <row r="1465" spans="2:65" s="1" customFormat="1" ht="24.2" customHeight="1">
      <c r="B1465" s="133"/>
      <c r="C1465" s="134" t="s">
        <v>4012</v>
      </c>
      <c r="D1465" s="134" t="s">
        <v>239</v>
      </c>
      <c r="E1465" s="135" t="s">
        <v>4013</v>
      </c>
      <c r="F1465" s="136" t="s">
        <v>4014</v>
      </c>
      <c r="G1465" s="137" t="s">
        <v>528</v>
      </c>
      <c r="H1465" s="138">
        <v>6</v>
      </c>
      <c r="I1465" s="139"/>
      <c r="J1465" s="140">
        <f>ROUND(I1465*H1465,2)</f>
        <v>0</v>
      </c>
      <c r="K1465" s="136" t="s">
        <v>2868</v>
      </c>
      <c r="L1465" s="33"/>
      <c r="M1465" s="141" t="s">
        <v>1</v>
      </c>
      <c r="N1465" s="142" t="s">
        <v>38</v>
      </c>
      <c r="P1465" s="143">
        <f>O1465*H1465</f>
        <v>0</v>
      </c>
      <c r="Q1465" s="143">
        <v>0</v>
      </c>
      <c r="R1465" s="143">
        <f>Q1465*H1465</f>
        <v>0</v>
      </c>
      <c r="S1465" s="143">
        <v>0</v>
      </c>
      <c r="T1465" s="144">
        <f>S1465*H1465</f>
        <v>0</v>
      </c>
      <c r="AR1465" s="145" t="s">
        <v>258</v>
      </c>
      <c r="AT1465" s="145" t="s">
        <v>239</v>
      </c>
      <c r="AU1465" s="145" t="s">
        <v>83</v>
      </c>
      <c r="AY1465" s="18" t="s">
        <v>236</v>
      </c>
      <c r="BE1465" s="146">
        <f>IF(N1465="základní",J1465,0)</f>
        <v>0</v>
      </c>
      <c r="BF1465" s="146">
        <f>IF(N1465="snížená",J1465,0)</f>
        <v>0</v>
      </c>
      <c r="BG1465" s="146">
        <f>IF(N1465="zákl. přenesená",J1465,0)</f>
        <v>0</v>
      </c>
      <c r="BH1465" s="146">
        <f>IF(N1465="sníž. přenesená",J1465,0)</f>
        <v>0</v>
      </c>
      <c r="BI1465" s="146">
        <f>IF(N1465="nulová",J1465,0)</f>
        <v>0</v>
      </c>
      <c r="BJ1465" s="18" t="s">
        <v>81</v>
      </c>
      <c r="BK1465" s="146">
        <f>ROUND(I1465*H1465,2)</f>
        <v>0</v>
      </c>
      <c r="BL1465" s="18" t="s">
        <v>258</v>
      </c>
      <c r="BM1465" s="145" t="s">
        <v>4015</v>
      </c>
    </row>
    <row r="1466" spans="2:65" s="1" customFormat="1" ht="19.5">
      <c r="B1466" s="33"/>
      <c r="D1466" s="147" t="s">
        <v>246</v>
      </c>
      <c r="F1466" s="148" t="s">
        <v>4014</v>
      </c>
      <c r="I1466" s="149"/>
      <c r="L1466" s="33"/>
      <c r="M1466" s="150"/>
      <c r="T1466" s="57"/>
      <c r="AT1466" s="18" t="s">
        <v>246</v>
      </c>
      <c r="AU1466" s="18" t="s">
        <v>83</v>
      </c>
    </row>
    <row r="1467" spans="2:65" s="14" customFormat="1" ht="11.25">
      <c r="B1467" s="167"/>
      <c r="D1467" s="147" t="s">
        <v>247</v>
      </c>
      <c r="E1467" s="168" t="s">
        <v>1</v>
      </c>
      <c r="F1467" s="169" t="s">
        <v>4010</v>
      </c>
      <c r="H1467" s="168" t="s">
        <v>1</v>
      </c>
      <c r="I1467" s="170"/>
      <c r="L1467" s="167"/>
      <c r="M1467" s="171"/>
      <c r="T1467" s="172"/>
      <c r="AT1467" s="168" t="s">
        <v>247</v>
      </c>
      <c r="AU1467" s="168" t="s">
        <v>83</v>
      </c>
      <c r="AV1467" s="14" t="s">
        <v>81</v>
      </c>
      <c r="AW1467" s="14" t="s">
        <v>30</v>
      </c>
      <c r="AX1467" s="14" t="s">
        <v>73</v>
      </c>
      <c r="AY1467" s="168" t="s">
        <v>236</v>
      </c>
    </row>
    <row r="1468" spans="2:65" s="12" customFormat="1" ht="11.25">
      <c r="B1468" s="151"/>
      <c r="D1468" s="147" t="s">
        <v>247</v>
      </c>
      <c r="E1468" s="152" t="s">
        <v>1</v>
      </c>
      <c r="F1468" s="153" t="s">
        <v>4016</v>
      </c>
      <c r="H1468" s="154">
        <v>4</v>
      </c>
      <c r="I1468" s="155"/>
      <c r="L1468" s="151"/>
      <c r="M1468" s="156"/>
      <c r="T1468" s="157"/>
      <c r="AT1468" s="152" t="s">
        <v>247</v>
      </c>
      <c r="AU1468" s="152" t="s">
        <v>83</v>
      </c>
      <c r="AV1468" s="12" t="s">
        <v>83</v>
      </c>
      <c r="AW1468" s="12" t="s">
        <v>30</v>
      </c>
      <c r="AX1468" s="12" t="s">
        <v>73</v>
      </c>
      <c r="AY1468" s="152" t="s">
        <v>236</v>
      </c>
    </row>
    <row r="1469" spans="2:65" s="12" customFormat="1" ht="11.25">
      <c r="B1469" s="151"/>
      <c r="D1469" s="147" t="s">
        <v>247</v>
      </c>
      <c r="E1469" s="152" t="s">
        <v>1</v>
      </c>
      <c r="F1469" s="153" t="s">
        <v>4017</v>
      </c>
      <c r="H1469" s="154">
        <v>2</v>
      </c>
      <c r="I1469" s="155"/>
      <c r="L1469" s="151"/>
      <c r="M1469" s="156"/>
      <c r="T1469" s="157"/>
      <c r="AT1469" s="152" t="s">
        <v>247</v>
      </c>
      <c r="AU1469" s="152" t="s">
        <v>83</v>
      </c>
      <c r="AV1469" s="12" t="s">
        <v>83</v>
      </c>
      <c r="AW1469" s="12" t="s">
        <v>30</v>
      </c>
      <c r="AX1469" s="12" t="s">
        <v>73</v>
      </c>
      <c r="AY1469" s="152" t="s">
        <v>236</v>
      </c>
    </row>
    <row r="1470" spans="2:65" s="15" customFormat="1" ht="11.25">
      <c r="B1470" s="173"/>
      <c r="D1470" s="147" t="s">
        <v>247</v>
      </c>
      <c r="E1470" s="174" t="s">
        <v>1</v>
      </c>
      <c r="F1470" s="175" t="s">
        <v>344</v>
      </c>
      <c r="H1470" s="176">
        <v>6</v>
      </c>
      <c r="I1470" s="177"/>
      <c r="L1470" s="173"/>
      <c r="M1470" s="178"/>
      <c r="T1470" s="179"/>
      <c r="AT1470" s="174" t="s">
        <v>247</v>
      </c>
      <c r="AU1470" s="174" t="s">
        <v>83</v>
      </c>
      <c r="AV1470" s="15" t="s">
        <v>258</v>
      </c>
      <c r="AW1470" s="15" t="s">
        <v>30</v>
      </c>
      <c r="AX1470" s="15" t="s">
        <v>81</v>
      </c>
      <c r="AY1470" s="174" t="s">
        <v>236</v>
      </c>
    </row>
    <row r="1471" spans="2:65" s="1" customFormat="1" ht="24.2" customHeight="1">
      <c r="B1471" s="133"/>
      <c r="C1471" s="134" t="s">
        <v>2570</v>
      </c>
      <c r="D1471" s="134" t="s">
        <v>239</v>
      </c>
      <c r="E1471" s="135" t="s">
        <v>4018</v>
      </c>
      <c r="F1471" s="136" t="s">
        <v>4019</v>
      </c>
      <c r="G1471" s="137" t="s">
        <v>528</v>
      </c>
      <c r="H1471" s="138">
        <v>113</v>
      </c>
      <c r="I1471" s="139"/>
      <c r="J1471" s="140">
        <f>ROUND(I1471*H1471,2)</f>
        <v>0</v>
      </c>
      <c r="K1471" s="136" t="s">
        <v>2868</v>
      </c>
      <c r="L1471" s="33"/>
      <c r="M1471" s="141" t="s">
        <v>1</v>
      </c>
      <c r="N1471" s="142" t="s">
        <v>38</v>
      </c>
      <c r="P1471" s="143">
        <f>O1471*H1471</f>
        <v>0</v>
      </c>
      <c r="Q1471" s="143">
        <v>0</v>
      </c>
      <c r="R1471" s="143">
        <f>Q1471*H1471</f>
        <v>0</v>
      </c>
      <c r="S1471" s="143">
        <v>0</v>
      </c>
      <c r="T1471" s="144">
        <f>S1471*H1471</f>
        <v>0</v>
      </c>
      <c r="AR1471" s="145" t="s">
        <v>258</v>
      </c>
      <c r="AT1471" s="145" t="s">
        <v>239</v>
      </c>
      <c r="AU1471" s="145" t="s">
        <v>83</v>
      </c>
      <c r="AY1471" s="18" t="s">
        <v>236</v>
      </c>
      <c r="BE1471" s="146">
        <f>IF(N1471="základní",J1471,0)</f>
        <v>0</v>
      </c>
      <c r="BF1471" s="146">
        <f>IF(N1471="snížená",J1471,0)</f>
        <v>0</v>
      </c>
      <c r="BG1471" s="146">
        <f>IF(N1471="zákl. přenesená",J1471,0)</f>
        <v>0</v>
      </c>
      <c r="BH1471" s="146">
        <f>IF(N1471="sníž. přenesená",J1471,0)</f>
        <v>0</v>
      </c>
      <c r="BI1471" s="146">
        <f>IF(N1471="nulová",J1471,0)</f>
        <v>0</v>
      </c>
      <c r="BJ1471" s="18" t="s">
        <v>81</v>
      </c>
      <c r="BK1471" s="146">
        <f>ROUND(I1471*H1471,2)</f>
        <v>0</v>
      </c>
      <c r="BL1471" s="18" t="s">
        <v>258</v>
      </c>
      <c r="BM1471" s="145" t="s">
        <v>4020</v>
      </c>
    </row>
    <row r="1472" spans="2:65" s="1" customFormat="1" ht="19.5">
      <c r="B1472" s="33"/>
      <c r="D1472" s="147" t="s">
        <v>246</v>
      </c>
      <c r="F1472" s="148" t="s">
        <v>4019</v>
      </c>
      <c r="I1472" s="149"/>
      <c r="L1472" s="33"/>
      <c r="M1472" s="150"/>
      <c r="T1472" s="57"/>
      <c r="AT1472" s="18" t="s">
        <v>246</v>
      </c>
      <c r="AU1472" s="18" t="s">
        <v>83</v>
      </c>
    </row>
    <row r="1473" spans="2:65" s="14" customFormat="1" ht="11.25">
      <c r="B1473" s="167"/>
      <c r="D1473" s="147" t="s">
        <v>247</v>
      </c>
      <c r="E1473" s="168" t="s">
        <v>1</v>
      </c>
      <c r="F1473" s="169" t="s">
        <v>4010</v>
      </c>
      <c r="H1473" s="168" t="s">
        <v>1</v>
      </c>
      <c r="I1473" s="170"/>
      <c r="L1473" s="167"/>
      <c r="M1473" s="171"/>
      <c r="T1473" s="172"/>
      <c r="AT1473" s="168" t="s">
        <v>247</v>
      </c>
      <c r="AU1473" s="168" t="s">
        <v>83</v>
      </c>
      <c r="AV1473" s="14" t="s">
        <v>81</v>
      </c>
      <c r="AW1473" s="14" t="s">
        <v>30</v>
      </c>
      <c r="AX1473" s="14" t="s">
        <v>73</v>
      </c>
      <c r="AY1473" s="168" t="s">
        <v>236</v>
      </c>
    </row>
    <row r="1474" spans="2:65" s="12" customFormat="1" ht="11.25">
      <c r="B1474" s="151"/>
      <c r="D1474" s="147" t="s">
        <v>247</v>
      </c>
      <c r="E1474" s="152" t="s">
        <v>1</v>
      </c>
      <c r="F1474" s="153" t="s">
        <v>4021</v>
      </c>
      <c r="H1474" s="154">
        <v>71</v>
      </c>
      <c r="I1474" s="155"/>
      <c r="L1474" s="151"/>
      <c r="M1474" s="156"/>
      <c r="T1474" s="157"/>
      <c r="AT1474" s="152" t="s">
        <v>247</v>
      </c>
      <c r="AU1474" s="152" t="s">
        <v>83</v>
      </c>
      <c r="AV1474" s="12" t="s">
        <v>83</v>
      </c>
      <c r="AW1474" s="12" t="s">
        <v>30</v>
      </c>
      <c r="AX1474" s="12" t="s">
        <v>73</v>
      </c>
      <c r="AY1474" s="152" t="s">
        <v>236</v>
      </c>
    </row>
    <row r="1475" spans="2:65" s="12" customFormat="1" ht="11.25">
      <c r="B1475" s="151"/>
      <c r="D1475" s="147" t="s">
        <v>247</v>
      </c>
      <c r="E1475" s="152" t="s">
        <v>1</v>
      </c>
      <c r="F1475" s="153" t="s">
        <v>4022</v>
      </c>
      <c r="H1475" s="154">
        <v>42</v>
      </c>
      <c r="I1475" s="155"/>
      <c r="L1475" s="151"/>
      <c r="M1475" s="156"/>
      <c r="T1475" s="157"/>
      <c r="AT1475" s="152" t="s">
        <v>247</v>
      </c>
      <c r="AU1475" s="152" t="s">
        <v>83</v>
      </c>
      <c r="AV1475" s="12" t="s">
        <v>83</v>
      </c>
      <c r="AW1475" s="12" t="s">
        <v>30</v>
      </c>
      <c r="AX1475" s="12" t="s">
        <v>73</v>
      </c>
      <c r="AY1475" s="152" t="s">
        <v>236</v>
      </c>
    </row>
    <row r="1476" spans="2:65" s="15" customFormat="1" ht="11.25">
      <c r="B1476" s="173"/>
      <c r="D1476" s="147" t="s">
        <v>247</v>
      </c>
      <c r="E1476" s="174" t="s">
        <v>1</v>
      </c>
      <c r="F1476" s="175" t="s">
        <v>344</v>
      </c>
      <c r="H1476" s="176">
        <v>113</v>
      </c>
      <c r="I1476" s="177"/>
      <c r="L1476" s="173"/>
      <c r="M1476" s="178"/>
      <c r="T1476" s="179"/>
      <c r="AT1476" s="174" t="s">
        <v>247</v>
      </c>
      <c r="AU1476" s="174" t="s">
        <v>83</v>
      </c>
      <c r="AV1476" s="15" t="s">
        <v>258</v>
      </c>
      <c r="AW1476" s="15" t="s">
        <v>30</v>
      </c>
      <c r="AX1476" s="15" t="s">
        <v>81</v>
      </c>
      <c r="AY1476" s="174" t="s">
        <v>236</v>
      </c>
    </row>
    <row r="1477" spans="2:65" s="1" customFormat="1" ht="24.2" customHeight="1">
      <c r="B1477" s="133"/>
      <c r="C1477" s="134" t="s">
        <v>4023</v>
      </c>
      <c r="D1477" s="134" t="s">
        <v>239</v>
      </c>
      <c r="E1477" s="135" t="s">
        <v>4024</v>
      </c>
      <c r="F1477" s="136" t="s">
        <v>4025</v>
      </c>
      <c r="G1477" s="137" t="s">
        <v>528</v>
      </c>
      <c r="H1477" s="138">
        <v>395</v>
      </c>
      <c r="I1477" s="139"/>
      <c r="J1477" s="140">
        <f>ROUND(I1477*H1477,2)</f>
        <v>0</v>
      </c>
      <c r="K1477" s="136" t="s">
        <v>2868</v>
      </c>
      <c r="L1477" s="33"/>
      <c r="M1477" s="141" t="s">
        <v>1</v>
      </c>
      <c r="N1477" s="142" t="s">
        <v>38</v>
      </c>
      <c r="P1477" s="143">
        <f>O1477*H1477</f>
        <v>0</v>
      </c>
      <c r="Q1477" s="143">
        <v>0</v>
      </c>
      <c r="R1477" s="143">
        <f>Q1477*H1477</f>
        <v>0</v>
      </c>
      <c r="S1477" s="143">
        <v>0</v>
      </c>
      <c r="T1477" s="144">
        <f>S1477*H1477</f>
        <v>0</v>
      </c>
      <c r="AR1477" s="145" t="s">
        <v>258</v>
      </c>
      <c r="AT1477" s="145" t="s">
        <v>239</v>
      </c>
      <c r="AU1477" s="145" t="s">
        <v>83</v>
      </c>
      <c r="AY1477" s="18" t="s">
        <v>236</v>
      </c>
      <c r="BE1477" s="146">
        <f>IF(N1477="základní",J1477,0)</f>
        <v>0</v>
      </c>
      <c r="BF1477" s="146">
        <f>IF(N1477="snížená",J1477,0)</f>
        <v>0</v>
      </c>
      <c r="BG1477" s="146">
        <f>IF(N1477="zákl. přenesená",J1477,0)</f>
        <v>0</v>
      </c>
      <c r="BH1477" s="146">
        <f>IF(N1477="sníž. přenesená",J1477,0)</f>
        <v>0</v>
      </c>
      <c r="BI1477" s="146">
        <f>IF(N1477="nulová",J1477,0)</f>
        <v>0</v>
      </c>
      <c r="BJ1477" s="18" t="s">
        <v>81</v>
      </c>
      <c r="BK1477" s="146">
        <f>ROUND(I1477*H1477,2)</f>
        <v>0</v>
      </c>
      <c r="BL1477" s="18" t="s">
        <v>258</v>
      </c>
      <c r="BM1477" s="145" t="s">
        <v>4026</v>
      </c>
    </row>
    <row r="1478" spans="2:65" s="1" customFormat="1" ht="19.5">
      <c r="B1478" s="33"/>
      <c r="D1478" s="147" t="s">
        <v>246</v>
      </c>
      <c r="F1478" s="148" t="s">
        <v>4025</v>
      </c>
      <c r="I1478" s="149"/>
      <c r="L1478" s="33"/>
      <c r="M1478" s="150"/>
      <c r="T1478" s="57"/>
      <c r="AT1478" s="18" t="s">
        <v>246</v>
      </c>
      <c r="AU1478" s="18" t="s">
        <v>83</v>
      </c>
    </row>
    <row r="1479" spans="2:65" s="14" customFormat="1" ht="11.25">
      <c r="B1479" s="167"/>
      <c r="D1479" s="147" t="s">
        <v>247</v>
      </c>
      <c r="E1479" s="168" t="s">
        <v>1</v>
      </c>
      <c r="F1479" s="169" t="s">
        <v>4010</v>
      </c>
      <c r="H1479" s="168" t="s">
        <v>1</v>
      </c>
      <c r="I1479" s="170"/>
      <c r="L1479" s="167"/>
      <c r="M1479" s="171"/>
      <c r="T1479" s="172"/>
      <c r="AT1479" s="168" t="s">
        <v>247</v>
      </c>
      <c r="AU1479" s="168" t="s">
        <v>83</v>
      </c>
      <c r="AV1479" s="14" t="s">
        <v>81</v>
      </c>
      <c r="AW1479" s="14" t="s">
        <v>30</v>
      </c>
      <c r="AX1479" s="14" t="s">
        <v>73</v>
      </c>
      <c r="AY1479" s="168" t="s">
        <v>236</v>
      </c>
    </row>
    <row r="1480" spans="2:65" s="12" customFormat="1" ht="11.25">
      <c r="B1480" s="151"/>
      <c r="D1480" s="147" t="s">
        <v>247</v>
      </c>
      <c r="E1480" s="152" t="s">
        <v>1</v>
      </c>
      <c r="F1480" s="153" t="s">
        <v>4027</v>
      </c>
      <c r="H1480" s="154">
        <v>395</v>
      </c>
      <c r="I1480" s="155"/>
      <c r="L1480" s="151"/>
      <c r="M1480" s="156"/>
      <c r="T1480" s="157"/>
      <c r="AT1480" s="152" t="s">
        <v>247</v>
      </c>
      <c r="AU1480" s="152" t="s">
        <v>83</v>
      </c>
      <c r="AV1480" s="12" t="s">
        <v>83</v>
      </c>
      <c r="AW1480" s="12" t="s">
        <v>30</v>
      </c>
      <c r="AX1480" s="12" t="s">
        <v>73</v>
      </c>
      <c r="AY1480" s="152" t="s">
        <v>236</v>
      </c>
    </row>
    <row r="1481" spans="2:65" s="15" customFormat="1" ht="11.25">
      <c r="B1481" s="173"/>
      <c r="D1481" s="147" t="s">
        <v>247</v>
      </c>
      <c r="E1481" s="174" t="s">
        <v>1</v>
      </c>
      <c r="F1481" s="175" t="s">
        <v>344</v>
      </c>
      <c r="H1481" s="176">
        <v>395</v>
      </c>
      <c r="I1481" s="177"/>
      <c r="L1481" s="173"/>
      <c r="M1481" s="178"/>
      <c r="T1481" s="179"/>
      <c r="AT1481" s="174" t="s">
        <v>247</v>
      </c>
      <c r="AU1481" s="174" t="s">
        <v>83</v>
      </c>
      <c r="AV1481" s="15" t="s">
        <v>258</v>
      </c>
      <c r="AW1481" s="15" t="s">
        <v>30</v>
      </c>
      <c r="AX1481" s="15" t="s">
        <v>81</v>
      </c>
      <c r="AY1481" s="174" t="s">
        <v>236</v>
      </c>
    </row>
    <row r="1482" spans="2:65" s="1" customFormat="1" ht="24.2" customHeight="1">
      <c r="B1482" s="133"/>
      <c r="C1482" s="134" t="s">
        <v>2573</v>
      </c>
      <c r="D1482" s="134" t="s">
        <v>239</v>
      </c>
      <c r="E1482" s="135" t="s">
        <v>4028</v>
      </c>
      <c r="F1482" s="136" t="s">
        <v>4029</v>
      </c>
      <c r="G1482" s="137" t="s">
        <v>539</v>
      </c>
      <c r="H1482" s="138">
        <v>13.449</v>
      </c>
      <c r="I1482" s="139"/>
      <c r="J1482" s="140">
        <f>ROUND(I1482*H1482,2)</f>
        <v>0</v>
      </c>
      <c r="K1482" s="136" t="s">
        <v>243</v>
      </c>
      <c r="L1482" s="33"/>
      <c r="M1482" s="141" t="s">
        <v>1</v>
      </c>
      <c r="N1482" s="142" t="s">
        <v>38</v>
      </c>
      <c r="P1482" s="143">
        <f>O1482*H1482</f>
        <v>0</v>
      </c>
      <c r="Q1482" s="143">
        <v>0</v>
      </c>
      <c r="R1482" s="143">
        <f>Q1482*H1482</f>
        <v>0</v>
      </c>
      <c r="S1482" s="143">
        <v>0</v>
      </c>
      <c r="T1482" s="144">
        <f>S1482*H1482</f>
        <v>0</v>
      </c>
      <c r="AR1482" s="145" t="s">
        <v>258</v>
      </c>
      <c r="AT1482" s="145" t="s">
        <v>239</v>
      </c>
      <c r="AU1482" s="145" t="s">
        <v>83</v>
      </c>
      <c r="AY1482" s="18" t="s">
        <v>236</v>
      </c>
      <c r="BE1482" s="146">
        <f>IF(N1482="základní",J1482,0)</f>
        <v>0</v>
      </c>
      <c r="BF1482" s="146">
        <f>IF(N1482="snížená",J1482,0)</f>
        <v>0</v>
      </c>
      <c r="BG1482" s="146">
        <f>IF(N1482="zákl. přenesená",J1482,0)</f>
        <v>0</v>
      </c>
      <c r="BH1482" s="146">
        <f>IF(N1482="sníž. přenesená",J1482,0)</f>
        <v>0</v>
      </c>
      <c r="BI1482" s="146">
        <f>IF(N1482="nulová",J1482,0)</f>
        <v>0</v>
      </c>
      <c r="BJ1482" s="18" t="s">
        <v>81</v>
      </c>
      <c r="BK1482" s="146">
        <f>ROUND(I1482*H1482,2)</f>
        <v>0</v>
      </c>
      <c r="BL1482" s="18" t="s">
        <v>258</v>
      </c>
      <c r="BM1482" s="145" t="s">
        <v>4030</v>
      </c>
    </row>
    <row r="1483" spans="2:65" s="1" customFormat="1" ht="11.25">
      <c r="B1483" s="33"/>
      <c r="D1483" s="147" t="s">
        <v>246</v>
      </c>
      <c r="F1483" s="148" t="s">
        <v>4029</v>
      </c>
      <c r="I1483" s="149"/>
      <c r="L1483" s="33"/>
      <c r="M1483" s="150"/>
      <c r="T1483" s="57"/>
      <c r="AT1483" s="18" t="s">
        <v>246</v>
      </c>
      <c r="AU1483" s="18" t="s">
        <v>83</v>
      </c>
    </row>
    <row r="1484" spans="2:65" s="12" customFormat="1" ht="11.25">
      <c r="B1484" s="151"/>
      <c r="D1484" s="147" t="s">
        <v>247</v>
      </c>
      <c r="E1484" s="152" t="s">
        <v>1</v>
      </c>
      <c r="F1484" s="153" t="s">
        <v>4031</v>
      </c>
      <c r="H1484" s="154">
        <v>11.638</v>
      </c>
      <c r="I1484" s="155"/>
      <c r="L1484" s="151"/>
      <c r="M1484" s="156"/>
      <c r="T1484" s="157"/>
      <c r="AT1484" s="152" t="s">
        <v>247</v>
      </c>
      <c r="AU1484" s="152" t="s">
        <v>83</v>
      </c>
      <c r="AV1484" s="12" t="s">
        <v>83</v>
      </c>
      <c r="AW1484" s="12" t="s">
        <v>30</v>
      </c>
      <c r="AX1484" s="12" t="s">
        <v>73</v>
      </c>
      <c r="AY1484" s="152" t="s">
        <v>236</v>
      </c>
    </row>
    <row r="1485" spans="2:65" s="12" customFormat="1" ht="11.25">
      <c r="B1485" s="151"/>
      <c r="D1485" s="147" t="s">
        <v>247</v>
      </c>
      <c r="E1485" s="152" t="s">
        <v>1</v>
      </c>
      <c r="F1485" s="153" t="s">
        <v>4032</v>
      </c>
      <c r="H1485" s="154">
        <v>1.8109999999999999</v>
      </c>
      <c r="I1485" s="155"/>
      <c r="L1485" s="151"/>
      <c r="M1485" s="156"/>
      <c r="T1485" s="157"/>
      <c r="AT1485" s="152" t="s">
        <v>247</v>
      </c>
      <c r="AU1485" s="152" t="s">
        <v>83</v>
      </c>
      <c r="AV1485" s="12" t="s">
        <v>83</v>
      </c>
      <c r="AW1485" s="12" t="s">
        <v>30</v>
      </c>
      <c r="AX1485" s="12" t="s">
        <v>73</v>
      </c>
      <c r="AY1485" s="152" t="s">
        <v>236</v>
      </c>
    </row>
    <row r="1486" spans="2:65" s="15" customFormat="1" ht="11.25">
      <c r="B1486" s="173"/>
      <c r="D1486" s="147" t="s">
        <v>247</v>
      </c>
      <c r="E1486" s="174" t="s">
        <v>1</v>
      </c>
      <c r="F1486" s="175" t="s">
        <v>344</v>
      </c>
      <c r="H1486" s="176">
        <v>13.449</v>
      </c>
      <c r="I1486" s="177"/>
      <c r="L1486" s="173"/>
      <c r="M1486" s="178"/>
      <c r="T1486" s="179"/>
      <c r="AT1486" s="174" t="s">
        <v>247</v>
      </c>
      <c r="AU1486" s="174" t="s">
        <v>83</v>
      </c>
      <c r="AV1486" s="15" t="s">
        <v>258</v>
      </c>
      <c r="AW1486" s="15" t="s">
        <v>30</v>
      </c>
      <c r="AX1486" s="15" t="s">
        <v>81</v>
      </c>
      <c r="AY1486" s="174" t="s">
        <v>236</v>
      </c>
    </row>
    <row r="1487" spans="2:65" s="1" customFormat="1" ht="24.2" customHeight="1">
      <c r="B1487" s="133"/>
      <c r="C1487" s="134" t="s">
        <v>4033</v>
      </c>
      <c r="D1487" s="134" t="s">
        <v>239</v>
      </c>
      <c r="E1487" s="135" t="s">
        <v>631</v>
      </c>
      <c r="F1487" s="136" t="s">
        <v>632</v>
      </c>
      <c r="G1487" s="137" t="s">
        <v>539</v>
      </c>
      <c r="H1487" s="138">
        <v>0.85</v>
      </c>
      <c r="I1487" s="139"/>
      <c r="J1487" s="140">
        <f>ROUND(I1487*H1487,2)</f>
        <v>0</v>
      </c>
      <c r="K1487" s="136" t="s">
        <v>243</v>
      </c>
      <c r="L1487" s="33"/>
      <c r="M1487" s="141" t="s">
        <v>1</v>
      </c>
      <c r="N1487" s="142" t="s">
        <v>38</v>
      </c>
      <c r="P1487" s="143">
        <f>O1487*H1487</f>
        <v>0</v>
      </c>
      <c r="Q1487" s="143">
        <v>0</v>
      </c>
      <c r="R1487" s="143">
        <f>Q1487*H1487</f>
        <v>0</v>
      </c>
      <c r="S1487" s="143">
        <v>0</v>
      </c>
      <c r="T1487" s="144">
        <f>S1487*H1487</f>
        <v>0</v>
      </c>
      <c r="AR1487" s="145" t="s">
        <v>258</v>
      </c>
      <c r="AT1487" s="145" t="s">
        <v>239</v>
      </c>
      <c r="AU1487" s="145" t="s">
        <v>83</v>
      </c>
      <c r="AY1487" s="18" t="s">
        <v>236</v>
      </c>
      <c r="BE1487" s="146">
        <f>IF(N1487="základní",J1487,0)</f>
        <v>0</v>
      </c>
      <c r="BF1487" s="146">
        <f>IF(N1487="snížená",J1487,0)</f>
        <v>0</v>
      </c>
      <c r="BG1487" s="146">
        <f>IF(N1487="zákl. přenesená",J1487,0)</f>
        <v>0</v>
      </c>
      <c r="BH1487" s="146">
        <f>IF(N1487="sníž. přenesená",J1487,0)</f>
        <v>0</v>
      </c>
      <c r="BI1487" s="146">
        <f>IF(N1487="nulová",J1487,0)</f>
        <v>0</v>
      </c>
      <c r="BJ1487" s="18" t="s">
        <v>81</v>
      </c>
      <c r="BK1487" s="146">
        <f>ROUND(I1487*H1487,2)</f>
        <v>0</v>
      </c>
      <c r="BL1487" s="18" t="s">
        <v>258</v>
      </c>
      <c r="BM1487" s="145" t="s">
        <v>4034</v>
      </c>
    </row>
    <row r="1488" spans="2:65" s="1" customFormat="1" ht="19.5">
      <c r="B1488" s="33"/>
      <c r="D1488" s="147" t="s">
        <v>246</v>
      </c>
      <c r="F1488" s="148" t="s">
        <v>632</v>
      </c>
      <c r="I1488" s="149"/>
      <c r="L1488" s="33"/>
      <c r="M1488" s="150"/>
      <c r="T1488" s="57"/>
      <c r="AT1488" s="18" t="s">
        <v>246</v>
      </c>
      <c r="AU1488" s="18" t="s">
        <v>83</v>
      </c>
    </row>
    <row r="1489" spans="2:65" s="12" customFormat="1" ht="11.25">
      <c r="B1489" s="151"/>
      <c r="D1489" s="147" t="s">
        <v>247</v>
      </c>
      <c r="E1489" s="152" t="s">
        <v>1</v>
      </c>
      <c r="F1489" s="153" t="s">
        <v>4035</v>
      </c>
      <c r="H1489" s="154">
        <v>0.85</v>
      </c>
      <c r="I1489" s="155"/>
      <c r="L1489" s="151"/>
      <c r="M1489" s="156"/>
      <c r="T1489" s="157"/>
      <c r="AT1489" s="152" t="s">
        <v>247</v>
      </c>
      <c r="AU1489" s="152" t="s">
        <v>83</v>
      </c>
      <c r="AV1489" s="12" t="s">
        <v>83</v>
      </c>
      <c r="AW1489" s="12" t="s">
        <v>30</v>
      </c>
      <c r="AX1489" s="12" t="s">
        <v>73</v>
      </c>
      <c r="AY1489" s="152" t="s">
        <v>236</v>
      </c>
    </row>
    <row r="1490" spans="2:65" s="15" customFormat="1" ht="11.25">
      <c r="B1490" s="173"/>
      <c r="D1490" s="147" t="s">
        <v>247</v>
      </c>
      <c r="E1490" s="174" t="s">
        <v>1</v>
      </c>
      <c r="F1490" s="175" t="s">
        <v>344</v>
      </c>
      <c r="H1490" s="176">
        <v>0.85</v>
      </c>
      <c r="I1490" s="177"/>
      <c r="L1490" s="173"/>
      <c r="M1490" s="178"/>
      <c r="T1490" s="179"/>
      <c r="AT1490" s="174" t="s">
        <v>247</v>
      </c>
      <c r="AU1490" s="174" t="s">
        <v>83</v>
      </c>
      <c r="AV1490" s="15" t="s">
        <v>258</v>
      </c>
      <c r="AW1490" s="15" t="s">
        <v>30</v>
      </c>
      <c r="AX1490" s="15" t="s">
        <v>81</v>
      </c>
      <c r="AY1490" s="174" t="s">
        <v>236</v>
      </c>
    </row>
    <row r="1491" spans="2:65" s="1" customFormat="1" ht="24.2" customHeight="1">
      <c r="B1491" s="133"/>
      <c r="C1491" s="134" t="s">
        <v>2577</v>
      </c>
      <c r="D1491" s="134" t="s">
        <v>239</v>
      </c>
      <c r="E1491" s="135" t="s">
        <v>4036</v>
      </c>
      <c r="F1491" s="136" t="s">
        <v>4037</v>
      </c>
      <c r="G1491" s="137" t="s">
        <v>539</v>
      </c>
      <c r="H1491" s="138">
        <v>0.2</v>
      </c>
      <c r="I1491" s="139"/>
      <c r="J1491" s="140">
        <f>ROUND(I1491*H1491,2)</f>
        <v>0</v>
      </c>
      <c r="K1491" s="136" t="s">
        <v>243</v>
      </c>
      <c r="L1491" s="33"/>
      <c r="M1491" s="141" t="s">
        <v>1</v>
      </c>
      <c r="N1491" s="142" t="s">
        <v>38</v>
      </c>
      <c r="P1491" s="143">
        <f>O1491*H1491</f>
        <v>0</v>
      </c>
      <c r="Q1491" s="143">
        <v>0</v>
      </c>
      <c r="R1491" s="143">
        <f>Q1491*H1491</f>
        <v>0</v>
      </c>
      <c r="S1491" s="143">
        <v>0</v>
      </c>
      <c r="T1491" s="144">
        <f>S1491*H1491</f>
        <v>0</v>
      </c>
      <c r="AR1491" s="145" t="s">
        <v>258</v>
      </c>
      <c r="AT1491" s="145" t="s">
        <v>239</v>
      </c>
      <c r="AU1491" s="145" t="s">
        <v>83</v>
      </c>
      <c r="AY1491" s="18" t="s">
        <v>236</v>
      </c>
      <c r="BE1491" s="146">
        <f>IF(N1491="základní",J1491,0)</f>
        <v>0</v>
      </c>
      <c r="BF1491" s="146">
        <f>IF(N1491="snížená",J1491,0)</f>
        <v>0</v>
      </c>
      <c r="BG1491" s="146">
        <f>IF(N1491="zákl. přenesená",J1491,0)</f>
        <v>0</v>
      </c>
      <c r="BH1491" s="146">
        <f>IF(N1491="sníž. přenesená",J1491,0)</f>
        <v>0</v>
      </c>
      <c r="BI1491" s="146">
        <f>IF(N1491="nulová",J1491,0)</f>
        <v>0</v>
      </c>
      <c r="BJ1491" s="18" t="s">
        <v>81</v>
      </c>
      <c r="BK1491" s="146">
        <f>ROUND(I1491*H1491,2)</f>
        <v>0</v>
      </c>
      <c r="BL1491" s="18" t="s">
        <v>258</v>
      </c>
      <c r="BM1491" s="145" t="s">
        <v>4038</v>
      </c>
    </row>
    <row r="1492" spans="2:65" s="1" customFormat="1" ht="19.5">
      <c r="B1492" s="33"/>
      <c r="D1492" s="147" t="s">
        <v>246</v>
      </c>
      <c r="F1492" s="148" t="s">
        <v>4037</v>
      </c>
      <c r="I1492" s="149"/>
      <c r="L1492" s="33"/>
      <c r="M1492" s="150"/>
      <c r="T1492" s="57"/>
      <c r="AT1492" s="18" t="s">
        <v>246</v>
      </c>
      <c r="AU1492" s="18" t="s">
        <v>83</v>
      </c>
    </row>
    <row r="1493" spans="2:65" s="12" customFormat="1" ht="11.25">
      <c r="B1493" s="151"/>
      <c r="D1493" s="147" t="s">
        <v>247</v>
      </c>
      <c r="E1493" s="152" t="s">
        <v>1</v>
      </c>
      <c r="F1493" s="153" t="s">
        <v>4039</v>
      </c>
      <c r="H1493" s="154">
        <v>0.2</v>
      </c>
      <c r="I1493" s="155"/>
      <c r="L1493" s="151"/>
      <c r="M1493" s="156"/>
      <c r="T1493" s="157"/>
      <c r="AT1493" s="152" t="s">
        <v>247</v>
      </c>
      <c r="AU1493" s="152" t="s">
        <v>83</v>
      </c>
      <c r="AV1493" s="12" t="s">
        <v>83</v>
      </c>
      <c r="AW1493" s="12" t="s">
        <v>30</v>
      </c>
      <c r="AX1493" s="12" t="s">
        <v>73</v>
      </c>
      <c r="AY1493" s="152" t="s">
        <v>236</v>
      </c>
    </row>
    <row r="1494" spans="2:65" s="15" customFormat="1" ht="11.25">
      <c r="B1494" s="173"/>
      <c r="D1494" s="147" t="s">
        <v>247</v>
      </c>
      <c r="E1494" s="174" t="s">
        <v>1</v>
      </c>
      <c r="F1494" s="175" t="s">
        <v>344</v>
      </c>
      <c r="H1494" s="176">
        <v>0.2</v>
      </c>
      <c r="I1494" s="177"/>
      <c r="L1494" s="173"/>
      <c r="M1494" s="178"/>
      <c r="T1494" s="179"/>
      <c r="AT1494" s="174" t="s">
        <v>247</v>
      </c>
      <c r="AU1494" s="174" t="s">
        <v>83</v>
      </c>
      <c r="AV1494" s="15" t="s">
        <v>258</v>
      </c>
      <c r="AW1494" s="15" t="s">
        <v>30</v>
      </c>
      <c r="AX1494" s="15" t="s">
        <v>81</v>
      </c>
      <c r="AY1494" s="174" t="s">
        <v>236</v>
      </c>
    </row>
    <row r="1495" spans="2:65" s="1" customFormat="1" ht="24.2" customHeight="1">
      <c r="B1495" s="133"/>
      <c r="C1495" s="134" t="s">
        <v>4040</v>
      </c>
      <c r="D1495" s="134" t="s">
        <v>239</v>
      </c>
      <c r="E1495" s="135" t="s">
        <v>4041</v>
      </c>
      <c r="F1495" s="136" t="s">
        <v>4042</v>
      </c>
      <c r="G1495" s="137" t="s">
        <v>424</v>
      </c>
      <c r="H1495" s="138">
        <v>1149.3019999999999</v>
      </c>
      <c r="I1495" s="139"/>
      <c r="J1495" s="140">
        <f>ROUND(I1495*H1495,2)</f>
        <v>0</v>
      </c>
      <c r="K1495" s="136" t="s">
        <v>243</v>
      </c>
      <c r="L1495" s="33"/>
      <c r="M1495" s="141" t="s">
        <v>1</v>
      </c>
      <c r="N1495" s="142" t="s">
        <v>38</v>
      </c>
      <c r="P1495" s="143">
        <f>O1495*H1495</f>
        <v>0</v>
      </c>
      <c r="Q1495" s="143">
        <v>0</v>
      </c>
      <c r="R1495" s="143">
        <f>Q1495*H1495</f>
        <v>0</v>
      </c>
      <c r="S1495" s="143">
        <v>0</v>
      </c>
      <c r="T1495" s="144">
        <f>S1495*H1495</f>
        <v>0</v>
      </c>
      <c r="AR1495" s="145" t="s">
        <v>258</v>
      </c>
      <c r="AT1495" s="145" t="s">
        <v>239</v>
      </c>
      <c r="AU1495" s="145" t="s">
        <v>83</v>
      </c>
      <c r="AY1495" s="18" t="s">
        <v>236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8" t="s">
        <v>81</v>
      </c>
      <c r="BK1495" s="146">
        <f>ROUND(I1495*H1495,2)</f>
        <v>0</v>
      </c>
      <c r="BL1495" s="18" t="s">
        <v>258</v>
      </c>
      <c r="BM1495" s="145" t="s">
        <v>4043</v>
      </c>
    </row>
    <row r="1496" spans="2:65" s="1" customFormat="1" ht="19.5">
      <c r="B1496" s="33"/>
      <c r="D1496" s="147" t="s">
        <v>246</v>
      </c>
      <c r="F1496" s="148" t="s">
        <v>4042</v>
      </c>
      <c r="I1496" s="149"/>
      <c r="L1496" s="33"/>
      <c r="M1496" s="150"/>
      <c r="T1496" s="57"/>
      <c r="AT1496" s="18" t="s">
        <v>246</v>
      </c>
      <c r="AU1496" s="18" t="s">
        <v>83</v>
      </c>
    </row>
    <row r="1497" spans="2:65" s="1" customFormat="1" ht="24.2" customHeight="1">
      <c r="B1497" s="133"/>
      <c r="C1497" s="134" t="s">
        <v>2581</v>
      </c>
      <c r="D1497" s="134" t="s">
        <v>239</v>
      </c>
      <c r="E1497" s="135" t="s">
        <v>3144</v>
      </c>
      <c r="F1497" s="136" t="s">
        <v>3145</v>
      </c>
      <c r="G1497" s="137" t="s">
        <v>424</v>
      </c>
      <c r="H1497" s="138">
        <v>1149.3019999999999</v>
      </c>
      <c r="I1497" s="139"/>
      <c r="J1497" s="140">
        <f>ROUND(I1497*H1497,2)</f>
        <v>0</v>
      </c>
      <c r="K1497" s="136" t="s">
        <v>243</v>
      </c>
      <c r="L1497" s="33"/>
      <c r="M1497" s="141" t="s">
        <v>1</v>
      </c>
      <c r="N1497" s="142" t="s">
        <v>38</v>
      </c>
      <c r="P1497" s="143">
        <f>O1497*H1497</f>
        <v>0</v>
      </c>
      <c r="Q1497" s="143">
        <v>0</v>
      </c>
      <c r="R1497" s="143">
        <f>Q1497*H1497</f>
        <v>0</v>
      </c>
      <c r="S1497" s="143">
        <v>0</v>
      </c>
      <c r="T1497" s="144">
        <f>S1497*H1497</f>
        <v>0</v>
      </c>
      <c r="AR1497" s="145" t="s">
        <v>258</v>
      </c>
      <c r="AT1497" s="145" t="s">
        <v>239</v>
      </c>
      <c r="AU1497" s="145" t="s">
        <v>83</v>
      </c>
      <c r="AY1497" s="18" t="s">
        <v>236</v>
      </c>
      <c r="BE1497" s="146">
        <f>IF(N1497="základní",J1497,0)</f>
        <v>0</v>
      </c>
      <c r="BF1497" s="146">
        <f>IF(N1497="snížená",J1497,0)</f>
        <v>0</v>
      </c>
      <c r="BG1497" s="146">
        <f>IF(N1497="zákl. přenesená",J1497,0)</f>
        <v>0</v>
      </c>
      <c r="BH1497" s="146">
        <f>IF(N1497="sníž. přenesená",J1497,0)</f>
        <v>0</v>
      </c>
      <c r="BI1497" s="146">
        <f>IF(N1497="nulová",J1497,0)</f>
        <v>0</v>
      </c>
      <c r="BJ1497" s="18" t="s">
        <v>81</v>
      </c>
      <c r="BK1497" s="146">
        <f>ROUND(I1497*H1497,2)</f>
        <v>0</v>
      </c>
      <c r="BL1497" s="18" t="s">
        <v>258</v>
      </c>
      <c r="BM1497" s="145" t="s">
        <v>4044</v>
      </c>
    </row>
    <row r="1498" spans="2:65" s="1" customFormat="1" ht="19.5">
      <c r="B1498" s="33"/>
      <c r="D1498" s="147" t="s">
        <v>246</v>
      </c>
      <c r="F1498" s="148" t="s">
        <v>3145</v>
      </c>
      <c r="I1498" s="149"/>
      <c r="L1498" s="33"/>
      <c r="M1498" s="150"/>
      <c r="T1498" s="57"/>
      <c r="AT1498" s="18" t="s">
        <v>246</v>
      </c>
      <c r="AU1498" s="18" t="s">
        <v>83</v>
      </c>
    </row>
    <row r="1499" spans="2:65" s="1" customFormat="1" ht="24.2" customHeight="1">
      <c r="B1499" s="133"/>
      <c r="C1499" s="134" t="s">
        <v>4045</v>
      </c>
      <c r="D1499" s="134" t="s">
        <v>239</v>
      </c>
      <c r="E1499" s="135" t="s">
        <v>3146</v>
      </c>
      <c r="F1499" s="136" t="s">
        <v>3147</v>
      </c>
      <c r="G1499" s="137" t="s">
        <v>424</v>
      </c>
      <c r="H1499" s="138">
        <v>10343.718000000001</v>
      </c>
      <c r="I1499" s="139"/>
      <c r="J1499" s="140">
        <f>ROUND(I1499*H1499,2)</f>
        <v>0</v>
      </c>
      <c r="K1499" s="136" t="s">
        <v>243</v>
      </c>
      <c r="L1499" s="33"/>
      <c r="M1499" s="141" t="s">
        <v>1</v>
      </c>
      <c r="N1499" s="142" t="s">
        <v>38</v>
      </c>
      <c r="P1499" s="143">
        <f>O1499*H1499</f>
        <v>0</v>
      </c>
      <c r="Q1499" s="143">
        <v>0</v>
      </c>
      <c r="R1499" s="143">
        <f>Q1499*H1499</f>
        <v>0</v>
      </c>
      <c r="S1499" s="143">
        <v>0</v>
      </c>
      <c r="T1499" s="144">
        <f>S1499*H1499</f>
        <v>0</v>
      </c>
      <c r="AR1499" s="145" t="s">
        <v>258</v>
      </c>
      <c r="AT1499" s="145" t="s">
        <v>239</v>
      </c>
      <c r="AU1499" s="145" t="s">
        <v>83</v>
      </c>
      <c r="AY1499" s="18" t="s">
        <v>236</v>
      </c>
      <c r="BE1499" s="146">
        <f>IF(N1499="základní",J1499,0)</f>
        <v>0</v>
      </c>
      <c r="BF1499" s="146">
        <f>IF(N1499="snížená",J1499,0)</f>
        <v>0</v>
      </c>
      <c r="BG1499" s="146">
        <f>IF(N1499="zákl. přenesená",J1499,0)</f>
        <v>0</v>
      </c>
      <c r="BH1499" s="146">
        <f>IF(N1499="sníž. přenesená",J1499,0)</f>
        <v>0</v>
      </c>
      <c r="BI1499" s="146">
        <f>IF(N1499="nulová",J1499,0)</f>
        <v>0</v>
      </c>
      <c r="BJ1499" s="18" t="s">
        <v>81</v>
      </c>
      <c r="BK1499" s="146">
        <f>ROUND(I1499*H1499,2)</f>
        <v>0</v>
      </c>
      <c r="BL1499" s="18" t="s">
        <v>258</v>
      </c>
      <c r="BM1499" s="145" t="s">
        <v>4046</v>
      </c>
    </row>
    <row r="1500" spans="2:65" s="1" customFormat="1" ht="19.5">
      <c r="B1500" s="33"/>
      <c r="D1500" s="147" t="s">
        <v>246</v>
      </c>
      <c r="F1500" s="148" t="s">
        <v>3147</v>
      </c>
      <c r="I1500" s="149"/>
      <c r="L1500" s="33"/>
      <c r="M1500" s="150"/>
      <c r="T1500" s="57"/>
      <c r="AT1500" s="18" t="s">
        <v>246</v>
      </c>
      <c r="AU1500" s="18" t="s">
        <v>83</v>
      </c>
    </row>
    <row r="1501" spans="2:65" s="12" customFormat="1" ht="11.25">
      <c r="B1501" s="151"/>
      <c r="D1501" s="147" t="s">
        <v>247</v>
      </c>
      <c r="E1501" s="152" t="s">
        <v>1</v>
      </c>
      <c r="F1501" s="153" t="s">
        <v>4047</v>
      </c>
      <c r="H1501" s="154">
        <v>10343.718000000001</v>
      </c>
      <c r="I1501" s="155"/>
      <c r="L1501" s="151"/>
      <c r="M1501" s="156"/>
      <c r="T1501" s="157"/>
      <c r="AT1501" s="152" t="s">
        <v>247</v>
      </c>
      <c r="AU1501" s="152" t="s">
        <v>83</v>
      </c>
      <c r="AV1501" s="12" t="s">
        <v>83</v>
      </c>
      <c r="AW1501" s="12" t="s">
        <v>30</v>
      </c>
      <c r="AX1501" s="12" t="s">
        <v>73</v>
      </c>
      <c r="AY1501" s="152" t="s">
        <v>236</v>
      </c>
    </row>
    <row r="1502" spans="2:65" s="15" customFormat="1" ht="11.25">
      <c r="B1502" s="173"/>
      <c r="D1502" s="147" t="s">
        <v>247</v>
      </c>
      <c r="E1502" s="174" t="s">
        <v>1</v>
      </c>
      <c r="F1502" s="175" t="s">
        <v>344</v>
      </c>
      <c r="H1502" s="176">
        <v>10343.718000000001</v>
      </c>
      <c r="I1502" s="177"/>
      <c r="L1502" s="173"/>
      <c r="M1502" s="178"/>
      <c r="T1502" s="179"/>
      <c r="AT1502" s="174" t="s">
        <v>247</v>
      </c>
      <c r="AU1502" s="174" t="s">
        <v>83</v>
      </c>
      <c r="AV1502" s="15" t="s">
        <v>258</v>
      </c>
      <c r="AW1502" s="15" t="s">
        <v>30</v>
      </c>
      <c r="AX1502" s="15" t="s">
        <v>81</v>
      </c>
      <c r="AY1502" s="174" t="s">
        <v>236</v>
      </c>
    </row>
    <row r="1503" spans="2:65" s="1" customFormat="1" ht="24.2" customHeight="1">
      <c r="B1503" s="133"/>
      <c r="C1503" s="134" t="s">
        <v>2585</v>
      </c>
      <c r="D1503" s="134" t="s">
        <v>239</v>
      </c>
      <c r="E1503" s="135" t="s">
        <v>4048</v>
      </c>
      <c r="F1503" s="136" t="s">
        <v>4049</v>
      </c>
      <c r="G1503" s="137" t="s">
        <v>424</v>
      </c>
      <c r="H1503" s="138">
        <v>1149.3019999999999</v>
      </c>
      <c r="I1503" s="139"/>
      <c r="J1503" s="140">
        <f>ROUND(I1503*H1503,2)</f>
        <v>0</v>
      </c>
      <c r="K1503" s="136" t="s">
        <v>2868</v>
      </c>
      <c r="L1503" s="33"/>
      <c r="M1503" s="141" t="s">
        <v>1</v>
      </c>
      <c r="N1503" s="142" t="s">
        <v>38</v>
      </c>
      <c r="P1503" s="143">
        <f>O1503*H1503</f>
        <v>0</v>
      </c>
      <c r="Q1503" s="143">
        <v>0</v>
      </c>
      <c r="R1503" s="143">
        <f>Q1503*H1503</f>
        <v>0</v>
      </c>
      <c r="S1503" s="143">
        <v>0</v>
      </c>
      <c r="T1503" s="144">
        <f>S1503*H1503</f>
        <v>0</v>
      </c>
      <c r="AR1503" s="145" t="s">
        <v>258</v>
      </c>
      <c r="AT1503" s="145" t="s">
        <v>239</v>
      </c>
      <c r="AU1503" s="145" t="s">
        <v>83</v>
      </c>
      <c r="AY1503" s="18" t="s">
        <v>236</v>
      </c>
      <c r="BE1503" s="146">
        <f>IF(N1503="základní",J1503,0)</f>
        <v>0</v>
      </c>
      <c r="BF1503" s="146">
        <f>IF(N1503="snížená",J1503,0)</f>
        <v>0</v>
      </c>
      <c r="BG1503" s="146">
        <f>IF(N1503="zákl. přenesená",J1503,0)</f>
        <v>0</v>
      </c>
      <c r="BH1503" s="146">
        <f>IF(N1503="sníž. přenesená",J1503,0)</f>
        <v>0</v>
      </c>
      <c r="BI1503" s="146">
        <f>IF(N1503="nulová",J1503,0)</f>
        <v>0</v>
      </c>
      <c r="BJ1503" s="18" t="s">
        <v>81</v>
      </c>
      <c r="BK1503" s="146">
        <f>ROUND(I1503*H1503,2)</f>
        <v>0</v>
      </c>
      <c r="BL1503" s="18" t="s">
        <v>258</v>
      </c>
      <c r="BM1503" s="145" t="s">
        <v>4050</v>
      </c>
    </row>
    <row r="1504" spans="2:65" s="1" customFormat="1" ht="19.5">
      <c r="B1504" s="33"/>
      <c r="D1504" s="147" t="s">
        <v>246</v>
      </c>
      <c r="F1504" s="148" t="s">
        <v>4049</v>
      </c>
      <c r="I1504" s="149"/>
      <c r="L1504" s="33"/>
      <c r="M1504" s="150"/>
      <c r="T1504" s="57"/>
      <c r="AT1504" s="18" t="s">
        <v>246</v>
      </c>
      <c r="AU1504" s="18" t="s">
        <v>83</v>
      </c>
    </row>
    <row r="1505" spans="2:65" s="11" customFormat="1" ht="22.9" customHeight="1">
      <c r="B1505" s="121"/>
      <c r="D1505" s="122" t="s">
        <v>72</v>
      </c>
      <c r="E1505" s="131" t="s">
        <v>2403</v>
      </c>
      <c r="F1505" s="131" t="s">
        <v>966</v>
      </c>
      <c r="I1505" s="124"/>
      <c r="J1505" s="132">
        <f>BK1505</f>
        <v>0</v>
      </c>
      <c r="L1505" s="121"/>
      <c r="M1505" s="126"/>
      <c r="P1505" s="127">
        <f>SUM(P1506:P1507)</f>
        <v>0</v>
      </c>
      <c r="R1505" s="127">
        <f>SUM(R1506:R1507)</f>
        <v>0</v>
      </c>
      <c r="T1505" s="128">
        <f>SUM(T1506:T1507)</f>
        <v>0</v>
      </c>
      <c r="AR1505" s="122" t="s">
        <v>81</v>
      </c>
      <c r="AT1505" s="129" t="s">
        <v>72</v>
      </c>
      <c r="AU1505" s="129" t="s">
        <v>81</v>
      </c>
      <c r="AY1505" s="122" t="s">
        <v>236</v>
      </c>
      <c r="BK1505" s="130">
        <f>SUM(BK1506:BK1507)</f>
        <v>0</v>
      </c>
    </row>
    <row r="1506" spans="2:65" s="1" customFormat="1" ht="24.2" customHeight="1">
      <c r="B1506" s="133"/>
      <c r="C1506" s="134" t="s">
        <v>4051</v>
      </c>
      <c r="D1506" s="134" t="s">
        <v>239</v>
      </c>
      <c r="E1506" s="135" t="s">
        <v>4052</v>
      </c>
      <c r="F1506" s="136" t="s">
        <v>4053</v>
      </c>
      <c r="G1506" s="137" t="s">
        <v>424</v>
      </c>
      <c r="H1506" s="138">
        <v>2788.652</v>
      </c>
      <c r="I1506" s="139"/>
      <c r="J1506" s="140">
        <f>ROUND(I1506*H1506,2)</f>
        <v>0</v>
      </c>
      <c r="K1506" s="136" t="s">
        <v>243</v>
      </c>
      <c r="L1506" s="33"/>
      <c r="M1506" s="141" t="s">
        <v>1</v>
      </c>
      <c r="N1506" s="142" t="s">
        <v>38</v>
      </c>
      <c r="P1506" s="143">
        <f>O1506*H1506</f>
        <v>0</v>
      </c>
      <c r="Q1506" s="143">
        <v>0</v>
      </c>
      <c r="R1506" s="143">
        <f>Q1506*H1506</f>
        <v>0</v>
      </c>
      <c r="S1506" s="143">
        <v>0</v>
      </c>
      <c r="T1506" s="144">
        <f>S1506*H1506</f>
        <v>0</v>
      </c>
      <c r="AR1506" s="145" t="s">
        <v>258</v>
      </c>
      <c r="AT1506" s="145" t="s">
        <v>239</v>
      </c>
      <c r="AU1506" s="145" t="s">
        <v>83</v>
      </c>
      <c r="AY1506" s="18" t="s">
        <v>236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8" t="s">
        <v>81</v>
      </c>
      <c r="BK1506" s="146">
        <f>ROUND(I1506*H1506,2)</f>
        <v>0</v>
      </c>
      <c r="BL1506" s="18" t="s">
        <v>258</v>
      </c>
      <c r="BM1506" s="145" t="s">
        <v>449</v>
      </c>
    </row>
    <row r="1507" spans="2:65" s="1" customFormat="1" ht="11.25">
      <c r="B1507" s="33"/>
      <c r="D1507" s="147" t="s">
        <v>246</v>
      </c>
      <c r="F1507" s="148" t="s">
        <v>4053</v>
      </c>
      <c r="I1507" s="149"/>
      <c r="L1507" s="33"/>
      <c r="M1507" s="150"/>
      <c r="T1507" s="57"/>
      <c r="AT1507" s="18" t="s">
        <v>246</v>
      </c>
      <c r="AU1507" s="18" t="s">
        <v>83</v>
      </c>
    </row>
    <row r="1508" spans="2:65" s="11" customFormat="1" ht="25.9" customHeight="1">
      <c r="B1508" s="121"/>
      <c r="D1508" s="122" t="s">
        <v>72</v>
      </c>
      <c r="E1508" s="123" t="s">
        <v>234</v>
      </c>
      <c r="F1508" s="123" t="s">
        <v>79</v>
      </c>
      <c r="I1508" s="124"/>
      <c r="J1508" s="125">
        <f>BK1508</f>
        <v>0</v>
      </c>
      <c r="L1508" s="121"/>
      <c r="M1508" s="126"/>
      <c r="P1508" s="127">
        <f>P1509</f>
        <v>0</v>
      </c>
      <c r="R1508" s="127">
        <f>R1509</f>
        <v>0</v>
      </c>
      <c r="T1508" s="128">
        <f>T1509</f>
        <v>0</v>
      </c>
      <c r="AR1508" s="122" t="s">
        <v>81</v>
      </c>
      <c r="AT1508" s="129" t="s">
        <v>72</v>
      </c>
      <c r="AU1508" s="129" t="s">
        <v>73</v>
      </c>
      <c r="AY1508" s="122" t="s">
        <v>236</v>
      </c>
      <c r="BK1508" s="130">
        <f>BK1509</f>
        <v>0</v>
      </c>
    </row>
    <row r="1509" spans="2:65" s="11" customFormat="1" ht="22.9" customHeight="1">
      <c r="B1509" s="121"/>
      <c r="D1509" s="122" t="s">
        <v>72</v>
      </c>
      <c r="E1509" s="131" t="s">
        <v>321</v>
      </c>
      <c r="F1509" s="131" t="s">
        <v>322</v>
      </c>
      <c r="I1509" s="124"/>
      <c r="J1509" s="132">
        <f>BK1509</f>
        <v>0</v>
      </c>
      <c r="L1509" s="121"/>
      <c r="M1509" s="126"/>
      <c r="P1509" s="127">
        <f>P1510</f>
        <v>0</v>
      </c>
      <c r="R1509" s="127">
        <f>R1510</f>
        <v>0</v>
      </c>
      <c r="T1509" s="128">
        <f>T1510</f>
        <v>0</v>
      </c>
      <c r="AR1509" s="122" t="s">
        <v>81</v>
      </c>
      <c r="AT1509" s="129" t="s">
        <v>72</v>
      </c>
      <c r="AU1509" s="129" t="s">
        <v>81</v>
      </c>
      <c r="AY1509" s="122" t="s">
        <v>236</v>
      </c>
      <c r="BK1509" s="130">
        <f>BK1510</f>
        <v>0</v>
      </c>
    </row>
    <row r="1510" spans="2:65" s="11" customFormat="1" ht="20.85" customHeight="1">
      <c r="B1510" s="121"/>
      <c r="D1510" s="122" t="s">
        <v>72</v>
      </c>
      <c r="E1510" s="131" t="s">
        <v>280</v>
      </c>
      <c r="F1510" s="131" t="s">
        <v>4054</v>
      </c>
      <c r="I1510" s="124"/>
      <c r="J1510" s="132">
        <f>BK1510</f>
        <v>0</v>
      </c>
      <c r="L1510" s="121"/>
      <c r="M1510" s="126"/>
      <c r="P1510" s="127">
        <f>SUM(P1511:P1518)</f>
        <v>0</v>
      </c>
      <c r="R1510" s="127">
        <f>SUM(R1511:R1518)</f>
        <v>0</v>
      </c>
      <c r="T1510" s="128">
        <f>SUM(T1511:T1518)</f>
        <v>0</v>
      </c>
      <c r="AR1510" s="122" t="s">
        <v>81</v>
      </c>
      <c r="AT1510" s="129" t="s">
        <v>72</v>
      </c>
      <c r="AU1510" s="129" t="s">
        <v>83</v>
      </c>
      <c r="AY1510" s="122" t="s">
        <v>236</v>
      </c>
      <c r="BK1510" s="130">
        <f>SUM(BK1511:BK1518)</f>
        <v>0</v>
      </c>
    </row>
    <row r="1511" spans="2:65" s="1" customFormat="1" ht="16.5" customHeight="1">
      <c r="B1511" s="133"/>
      <c r="C1511" s="134" t="s">
        <v>2600</v>
      </c>
      <c r="D1511" s="134" t="s">
        <v>239</v>
      </c>
      <c r="E1511" s="135" t="s">
        <v>4055</v>
      </c>
      <c r="F1511" s="136" t="s">
        <v>4056</v>
      </c>
      <c r="G1511" s="137" t="s">
        <v>528</v>
      </c>
      <c r="H1511" s="138">
        <v>2140.4</v>
      </c>
      <c r="I1511" s="139"/>
      <c r="J1511" s="140">
        <f>ROUND(I1511*H1511,2)</f>
        <v>0</v>
      </c>
      <c r="K1511" s="136" t="s">
        <v>1</v>
      </c>
      <c r="L1511" s="33"/>
      <c r="M1511" s="141" t="s">
        <v>1</v>
      </c>
      <c r="N1511" s="142" t="s">
        <v>38</v>
      </c>
      <c r="P1511" s="143">
        <f>O1511*H1511</f>
        <v>0</v>
      </c>
      <c r="Q1511" s="143">
        <v>0</v>
      </c>
      <c r="R1511" s="143">
        <f>Q1511*H1511</f>
        <v>0</v>
      </c>
      <c r="S1511" s="143">
        <v>0</v>
      </c>
      <c r="T1511" s="144">
        <f>S1511*H1511</f>
        <v>0</v>
      </c>
      <c r="AR1511" s="145" t="s">
        <v>258</v>
      </c>
      <c r="AT1511" s="145" t="s">
        <v>239</v>
      </c>
      <c r="AU1511" s="145" t="s">
        <v>253</v>
      </c>
      <c r="AY1511" s="18" t="s">
        <v>236</v>
      </c>
      <c r="BE1511" s="146">
        <f>IF(N1511="základní",J1511,0)</f>
        <v>0</v>
      </c>
      <c r="BF1511" s="146">
        <f>IF(N1511="snížená",J1511,0)</f>
        <v>0</v>
      </c>
      <c r="BG1511" s="146">
        <f>IF(N1511="zákl. přenesená",J1511,0)</f>
        <v>0</v>
      </c>
      <c r="BH1511" s="146">
        <f>IF(N1511="sníž. přenesená",J1511,0)</f>
        <v>0</v>
      </c>
      <c r="BI1511" s="146">
        <f>IF(N1511="nulová",J1511,0)</f>
        <v>0</v>
      </c>
      <c r="BJ1511" s="18" t="s">
        <v>81</v>
      </c>
      <c r="BK1511" s="146">
        <f>ROUND(I1511*H1511,2)</f>
        <v>0</v>
      </c>
      <c r="BL1511" s="18" t="s">
        <v>258</v>
      </c>
      <c r="BM1511" s="145" t="s">
        <v>4057</v>
      </c>
    </row>
    <row r="1512" spans="2:65" s="1" customFormat="1" ht="11.25">
      <c r="B1512" s="33"/>
      <c r="D1512" s="147" t="s">
        <v>246</v>
      </c>
      <c r="F1512" s="148" t="s">
        <v>4056</v>
      </c>
      <c r="I1512" s="149"/>
      <c r="L1512" s="33"/>
      <c r="M1512" s="150"/>
      <c r="T1512" s="57"/>
      <c r="AT1512" s="18" t="s">
        <v>246</v>
      </c>
      <c r="AU1512" s="18" t="s">
        <v>253</v>
      </c>
    </row>
    <row r="1513" spans="2:65" s="12" customFormat="1" ht="22.5">
      <c r="B1513" s="151"/>
      <c r="D1513" s="147" t="s">
        <v>247</v>
      </c>
      <c r="E1513" s="152" t="s">
        <v>1</v>
      </c>
      <c r="F1513" s="153" t="s">
        <v>4058</v>
      </c>
      <c r="H1513" s="154">
        <v>2140.4</v>
      </c>
      <c r="I1513" s="155"/>
      <c r="L1513" s="151"/>
      <c r="M1513" s="156"/>
      <c r="T1513" s="157"/>
      <c r="AT1513" s="152" t="s">
        <v>247</v>
      </c>
      <c r="AU1513" s="152" t="s">
        <v>253</v>
      </c>
      <c r="AV1513" s="12" t="s">
        <v>83</v>
      </c>
      <c r="AW1513" s="12" t="s">
        <v>30</v>
      </c>
      <c r="AX1513" s="12" t="s">
        <v>73</v>
      </c>
      <c r="AY1513" s="152" t="s">
        <v>236</v>
      </c>
    </row>
    <row r="1514" spans="2:65" s="15" customFormat="1" ht="11.25">
      <c r="B1514" s="173"/>
      <c r="D1514" s="147" t="s">
        <v>247</v>
      </c>
      <c r="E1514" s="174" t="s">
        <v>1</v>
      </c>
      <c r="F1514" s="175" t="s">
        <v>344</v>
      </c>
      <c r="H1514" s="176">
        <v>2140.4</v>
      </c>
      <c r="I1514" s="177"/>
      <c r="L1514" s="173"/>
      <c r="M1514" s="178"/>
      <c r="T1514" s="179"/>
      <c r="AT1514" s="174" t="s">
        <v>247</v>
      </c>
      <c r="AU1514" s="174" t="s">
        <v>253</v>
      </c>
      <c r="AV1514" s="15" t="s">
        <v>258</v>
      </c>
      <c r="AW1514" s="15" t="s">
        <v>30</v>
      </c>
      <c r="AX1514" s="15" t="s">
        <v>81</v>
      </c>
      <c r="AY1514" s="174" t="s">
        <v>236</v>
      </c>
    </row>
    <row r="1515" spans="2:65" s="1" customFormat="1" ht="16.5" customHeight="1">
      <c r="B1515" s="133"/>
      <c r="C1515" s="134" t="s">
        <v>4059</v>
      </c>
      <c r="D1515" s="134" t="s">
        <v>239</v>
      </c>
      <c r="E1515" s="135" t="s">
        <v>4060</v>
      </c>
      <c r="F1515" s="136" t="s">
        <v>4061</v>
      </c>
      <c r="G1515" s="137" t="s">
        <v>242</v>
      </c>
      <c r="H1515" s="138">
        <v>1</v>
      </c>
      <c r="I1515" s="139"/>
      <c r="J1515" s="140">
        <f>ROUND(I1515*H1515,2)</f>
        <v>0</v>
      </c>
      <c r="K1515" s="136" t="s">
        <v>1</v>
      </c>
      <c r="L1515" s="33"/>
      <c r="M1515" s="141" t="s">
        <v>1</v>
      </c>
      <c r="N1515" s="142" t="s">
        <v>38</v>
      </c>
      <c r="P1515" s="143">
        <f>O1515*H1515</f>
        <v>0</v>
      </c>
      <c r="Q1515" s="143">
        <v>0</v>
      </c>
      <c r="R1515" s="143">
        <f>Q1515*H1515</f>
        <v>0</v>
      </c>
      <c r="S1515" s="143">
        <v>0</v>
      </c>
      <c r="T1515" s="144">
        <f>S1515*H1515</f>
        <v>0</v>
      </c>
      <c r="AR1515" s="145" t="s">
        <v>258</v>
      </c>
      <c r="AT1515" s="145" t="s">
        <v>239</v>
      </c>
      <c r="AU1515" s="145" t="s">
        <v>253</v>
      </c>
      <c r="AY1515" s="18" t="s">
        <v>236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8" t="s">
        <v>81</v>
      </c>
      <c r="BK1515" s="146">
        <f>ROUND(I1515*H1515,2)</f>
        <v>0</v>
      </c>
      <c r="BL1515" s="18" t="s">
        <v>258</v>
      </c>
      <c r="BM1515" s="145" t="s">
        <v>4062</v>
      </c>
    </row>
    <row r="1516" spans="2:65" s="1" customFormat="1" ht="11.25">
      <c r="B1516" s="33"/>
      <c r="D1516" s="147" t="s">
        <v>246</v>
      </c>
      <c r="F1516" s="148" t="s">
        <v>4061</v>
      </c>
      <c r="I1516" s="149"/>
      <c r="L1516" s="33"/>
      <c r="M1516" s="150"/>
      <c r="T1516" s="57"/>
      <c r="AT1516" s="18" t="s">
        <v>246</v>
      </c>
      <c r="AU1516" s="18" t="s">
        <v>253</v>
      </c>
    </row>
    <row r="1517" spans="2:65" s="1" customFormat="1" ht="37.9" customHeight="1">
      <c r="B1517" s="133"/>
      <c r="C1517" s="134" t="s">
        <v>2588</v>
      </c>
      <c r="D1517" s="134" t="s">
        <v>239</v>
      </c>
      <c r="E1517" s="135" t="s">
        <v>4063</v>
      </c>
      <c r="F1517" s="136" t="s">
        <v>4064</v>
      </c>
      <c r="G1517" s="137" t="s">
        <v>242</v>
      </c>
      <c r="H1517" s="138">
        <v>1</v>
      </c>
      <c r="I1517" s="139"/>
      <c r="J1517" s="140">
        <f>ROUND(I1517*H1517,2)</f>
        <v>0</v>
      </c>
      <c r="K1517" s="136" t="s">
        <v>1</v>
      </c>
      <c r="L1517" s="33"/>
      <c r="M1517" s="141" t="s">
        <v>1</v>
      </c>
      <c r="N1517" s="142" t="s">
        <v>38</v>
      </c>
      <c r="P1517" s="143">
        <f>O1517*H1517</f>
        <v>0</v>
      </c>
      <c r="Q1517" s="143">
        <v>0</v>
      </c>
      <c r="R1517" s="143">
        <f>Q1517*H1517</f>
        <v>0</v>
      </c>
      <c r="S1517" s="143">
        <v>0</v>
      </c>
      <c r="T1517" s="144">
        <f>S1517*H1517</f>
        <v>0</v>
      </c>
      <c r="AR1517" s="145" t="s">
        <v>258</v>
      </c>
      <c r="AT1517" s="145" t="s">
        <v>239</v>
      </c>
      <c r="AU1517" s="145" t="s">
        <v>253</v>
      </c>
      <c r="AY1517" s="18" t="s">
        <v>236</v>
      </c>
      <c r="BE1517" s="146">
        <f>IF(N1517="základní",J1517,0)</f>
        <v>0</v>
      </c>
      <c r="BF1517" s="146">
        <f>IF(N1517="snížená",J1517,0)</f>
        <v>0</v>
      </c>
      <c r="BG1517" s="146">
        <f>IF(N1517="zákl. přenesená",J1517,0)</f>
        <v>0</v>
      </c>
      <c r="BH1517" s="146">
        <f>IF(N1517="sníž. přenesená",J1517,0)</f>
        <v>0</v>
      </c>
      <c r="BI1517" s="146">
        <f>IF(N1517="nulová",J1517,0)</f>
        <v>0</v>
      </c>
      <c r="BJ1517" s="18" t="s">
        <v>81</v>
      </c>
      <c r="BK1517" s="146">
        <f>ROUND(I1517*H1517,2)</f>
        <v>0</v>
      </c>
      <c r="BL1517" s="18" t="s">
        <v>258</v>
      </c>
      <c r="BM1517" s="145" t="s">
        <v>4065</v>
      </c>
    </row>
    <row r="1518" spans="2:65" s="1" customFormat="1" ht="19.5">
      <c r="B1518" s="33"/>
      <c r="D1518" s="147" t="s">
        <v>246</v>
      </c>
      <c r="F1518" s="148" t="s">
        <v>4064</v>
      </c>
      <c r="I1518" s="149"/>
      <c r="L1518" s="33"/>
      <c r="M1518" s="150"/>
      <c r="T1518" s="57"/>
      <c r="AT1518" s="18" t="s">
        <v>246</v>
      </c>
      <c r="AU1518" s="18" t="s">
        <v>253</v>
      </c>
    </row>
    <row r="1519" spans="2:65" s="11" customFormat="1" ht="25.9" customHeight="1">
      <c r="B1519" s="121"/>
      <c r="D1519" s="122" t="s">
        <v>72</v>
      </c>
      <c r="E1519" s="123" t="s">
        <v>2058</v>
      </c>
      <c r="F1519" s="123" t="s">
        <v>2059</v>
      </c>
      <c r="I1519" s="124"/>
      <c r="J1519" s="125">
        <f>BK1519</f>
        <v>0</v>
      </c>
      <c r="L1519" s="121"/>
      <c r="M1519" s="126"/>
      <c r="P1519" s="127">
        <f>P1520</f>
        <v>0</v>
      </c>
      <c r="R1519" s="127">
        <f>R1520</f>
        <v>0</v>
      </c>
      <c r="T1519" s="128">
        <f>T1520</f>
        <v>0</v>
      </c>
      <c r="AR1519" s="122" t="s">
        <v>83</v>
      </c>
      <c r="AT1519" s="129" t="s">
        <v>72</v>
      </c>
      <c r="AU1519" s="129" t="s">
        <v>73</v>
      </c>
      <c r="AY1519" s="122" t="s">
        <v>236</v>
      </c>
      <c r="BK1519" s="130">
        <f>BK1520</f>
        <v>0</v>
      </c>
    </row>
    <row r="1520" spans="2:65" s="11" customFormat="1" ht="22.9" customHeight="1">
      <c r="B1520" s="121"/>
      <c r="D1520" s="122" t="s">
        <v>72</v>
      </c>
      <c r="E1520" s="131" t="s">
        <v>4066</v>
      </c>
      <c r="F1520" s="131" t="s">
        <v>4067</v>
      </c>
      <c r="I1520" s="124"/>
      <c r="J1520" s="132">
        <f>BK1520</f>
        <v>0</v>
      </c>
      <c r="L1520" s="121"/>
      <c r="M1520" s="126"/>
      <c r="P1520" s="127">
        <f>SUM(P1521:P1528)</f>
        <v>0</v>
      </c>
      <c r="R1520" s="127">
        <f>SUM(R1521:R1528)</f>
        <v>0</v>
      </c>
      <c r="T1520" s="128">
        <f>SUM(T1521:T1528)</f>
        <v>0</v>
      </c>
      <c r="AR1520" s="122" t="s">
        <v>83</v>
      </c>
      <c r="AT1520" s="129" t="s">
        <v>72</v>
      </c>
      <c r="AU1520" s="129" t="s">
        <v>81</v>
      </c>
      <c r="AY1520" s="122" t="s">
        <v>236</v>
      </c>
      <c r="BK1520" s="130">
        <f>SUM(BK1521:BK1528)</f>
        <v>0</v>
      </c>
    </row>
    <row r="1521" spans="2:65" s="1" customFormat="1" ht="37.9" customHeight="1">
      <c r="B1521" s="133"/>
      <c r="C1521" s="134" t="s">
        <v>4068</v>
      </c>
      <c r="D1521" s="134" t="s">
        <v>239</v>
      </c>
      <c r="E1521" s="135" t="s">
        <v>4069</v>
      </c>
      <c r="F1521" s="136" t="s">
        <v>4070</v>
      </c>
      <c r="G1521" s="137" t="s">
        <v>467</v>
      </c>
      <c r="H1521" s="138">
        <v>2.38</v>
      </c>
      <c r="I1521" s="139"/>
      <c r="J1521" s="140">
        <f>ROUND(I1521*H1521,2)</f>
        <v>0</v>
      </c>
      <c r="K1521" s="136" t="s">
        <v>243</v>
      </c>
      <c r="L1521" s="33"/>
      <c r="M1521" s="141" t="s">
        <v>1</v>
      </c>
      <c r="N1521" s="142" t="s">
        <v>38</v>
      </c>
      <c r="P1521" s="143">
        <f>O1521*H1521</f>
        <v>0</v>
      </c>
      <c r="Q1521" s="143">
        <v>0</v>
      </c>
      <c r="R1521" s="143">
        <f>Q1521*H1521</f>
        <v>0</v>
      </c>
      <c r="S1521" s="143">
        <v>0</v>
      </c>
      <c r="T1521" s="144">
        <f>S1521*H1521</f>
        <v>0</v>
      </c>
      <c r="AR1521" s="145" t="s">
        <v>316</v>
      </c>
      <c r="AT1521" s="145" t="s">
        <v>239</v>
      </c>
      <c r="AU1521" s="145" t="s">
        <v>83</v>
      </c>
      <c r="AY1521" s="18" t="s">
        <v>236</v>
      </c>
      <c r="BE1521" s="146">
        <f>IF(N1521="základní",J1521,0)</f>
        <v>0</v>
      </c>
      <c r="BF1521" s="146">
        <f>IF(N1521="snížená",J1521,0)</f>
        <v>0</v>
      </c>
      <c r="BG1521" s="146">
        <f>IF(N1521="zákl. přenesená",J1521,0)</f>
        <v>0</v>
      </c>
      <c r="BH1521" s="146">
        <f>IF(N1521="sníž. přenesená",J1521,0)</f>
        <v>0</v>
      </c>
      <c r="BI1521" s="146">
        <f>IF(N1521="nulová",J1521,0)</f>
        <v>0</v>
      </c>
      <c r="BJ1521" s="18" t="s">
        <v>81</v>
      </c>
      <c r="BK1521" s="146">
        <f>ROUND(I1521*H1521,2)</f>
        <v>0</v>
      </c>
      <c r="BL1521" s="18" t="s">
        <v>316</v>
      </c>
      <c r="BM1521" s="145" t="s">
        <v>4071</v>
      </c>
    </row>
    <row r="1522" spans="2:65" s="1" customFormat="1" ht="19.5">
      <c r="B1522" s="33"/>
      <c r="D1522" s="147" t="s">
        <v>246</v>
      </c>
      <c r="F1522" s="148" t="s">
        <v>4070</v>
      </c>
      <c r="I1522" s="149"/>
      <c r="L1522" s="33"/>
      <c r="M1522" s="150"/>
      <c r="T1522" s="57"/>
      <c r="AT1522" s="18" t="s">
        <v>246</v>
      </c>
      <c r="AU1522" s="18" t="s">
        <v>83</v>
      </c>
    </row>
    <row r="1523" spans="2:65" s="12" customFormat="1" ht="11.25">
      <c r="B1523" s="151"/>
      <c r="D1523" s="147" t="s">
        <v>247</v>
      </c>
      <c r="E1523" s="152" t="s">
        <v>1</v>
      </c>
      <c r="F1523" s="153" t="s">
        <v>4072</v>
      </c>
      <c r="H1523" s="154">
        <v>2.38</v>
      </c>
      <c r="I1523" s="155"/>
      <c r="L1523" s="151"/>
      <c r="M1523" s="156"/>
      <c r="T1523" s="157"/>
      <c r="AT1523" s="152" t="s">
        <v>247</v>
      </c>
      <c r="AU1523" s="152" t="s">
        <v>83</v>
      </c>
      <c r="AV1523" s="12" t="s">
        <v>83</v>
      </c>
      <c r="AW1523" s="12" t="s">
        <v>30</v>
      </c>
      <c r="AX1523" s="12" t="s">
        <v>73</v>
      </c>
      <c r="AY1523" s="152" t="s">
        <v>236</v>
      </c>
    </row>
    <row r="1524" spans="2:65" s="15" customFormat="1" ht="11.25">
      <c r="B1524" s="173"/>
      <c r="D1524" s="147" t="s">
        <v>247</v>
      </c>
      <c r="E1524" s="174" t="s">
        <v>1</v>
      </c>
      <c r="F1524" s="175" t="s">
        <v>344</v>
      </c>
      <c r="H1524" s="176">
        <v>2.38</v>
      </c>
      <c r="I1524" s="177"/>
      <c r="L1524" s="173"/>
      <c r="M1524" s="178"/>
      <c r="T1524" s="179"/>
      <c r="AT1524" s="174" t="s">
        <v>247</v>
      </c>
      <c r="AU1524" s="174" t="s">
        <v>83</v>
      </c>
      <c r="AV1524" s="15" t="s">
        <v>258</v>
      </c>
      <c r="AW1524" s="15" t="s">
        <v>30</v>
      </c>
      <c r="AX1524" s="15" t="s">
        <v>81</v>
      </c>
      <c r="AY1524" s="174" t="s">
        <v>236</v>
      </c>
    </row>
    <row r="1525" spans="2:65" s="1" customFormat="1" ht="16.5" customHeight="1">
      <c r="B1525" s="133"/>
      <c r="C1525" s="180" t="s">
        <v>2592</v>
      </c>
      <c r="D1525" s="180" t="s">
        <v>333</v>
      </c>
      <c r="E1525" s="181" t="s">
        <v>4073</v>
      </c>
      <c r="F1525" s="182" t="s">
        <v>4074</v>
      </c>
      <c r="G1525" s="183" t="s">
        <v>340</v>
      </c>
      <c r="H1525" s="184">
        <v>62.475000000000001</v>
      </c>
      <c r="I1525" s="185"/>
      <c r="J1525" s="186">
        <f>ROUND(I1525*H1525,2)</f>
        <v>0</v>
      </c>
      <c r="K1525" s="182" t="s">
        <v>2868</v>
      </c>
      <c r="L1525" s="187"/>
      <c r="M1525" s="188" t="s">
        <v>1</v>
      </c>
      <c r="N1525" s="189" t="s">
        <v>38</v>
      </c>
      <c r="P1525" s="143">
        <f>O1525*H1525</f>
        <v>0</v>
      </c>
      <c r="Q1525" s="143">
        <v>0</v>
      </c>
      <c r="R1525" s="143">
        <f>Q1525*H1525</f>
        <v>0</v>
      </c>
      <c r="S1525" s="143">
        <v>0</v>
      </c>
      <c r="T1525" s="144">
        <f>S1525*H1525</f>
        <v>0</v>
      </c>
      <c r="AR1525" s="145" t="s">
        <v>643</v>
      </c>
      <c r="AT1525" s="145" t="s">
        <v>333</v>
      </c>
      <c r="AU1525" s="145" t="s">
        <v>83</v>
      </c>
      <c r="AY1525" s="18" t="s">
        <v>236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8" t="s">
        <v>81</v>
      </c>
      <c r="BK1525" s="146">
        <f>ROUND(I1525*H1525,2)</f>
        <v>0</v>
      </c>
      <c r="BL1525" s="18" t="s">
        <v>316</v>
      </c>
      <c r="BM1525" s="145" t="s">
        <v>4075</v>
      </c>
    </row>
    <row r="1526" spans="2:65" s="1" customFormat="1" ht="11.25">
      <c r="B1526" s="33"/>
      <c r="D1526" s="147" t="s">
        <v>246</v>
      </c>
      <c r="F1526" s="148" t="s">
        <v>4074</v>
      </c>
      <c r="I1526" s="149"/>
      <c r="L1526" s="33"/>
      <c r="M1526" s="150"/>
      <c r="T1526" s="57"/>
      <c r="AT1526" s="18" t="s">
        <v>246</v>
      </c>
      <c r="AU1526" s="18" t="s">
        <v>83</v>
      </c>
    </row>
    <row r="1527" spans="2:65" s="1" customFormat="1" ht="24.2" customHeight="1">
      <c r="B1527" s="133"/>
      <c r="C1527" s="134" t="s">
        <v>4076</v>
      </c>
      <c r="D1527" s="134" t="s">
        <v>239</v>
      </c>
      <c r="E1527" s="135" t="s">
        <v>4077</v>
      </c>
      <c r="F1527" s="136" t="s">
        <v>4078</v>
      </c>
      <c r="G1527" s="137" t="s">
        <v>424</v>
      </c>
      <c r="H1527" s="138">
        <v>0.22500000000000001</v>
      </c>
      <c r="I1527" s="139"/>
      <c r="J1527" s="140">
        <f>ROUND(I1527*H1527,2)</f>
        <v>0</v>
      </c>
      <c r="K1527" s="136" t="s">
        <v>243</v>
      </c>
      <c r="L1527" s="33"/>
      <c r="M1527" s="141" t="s">
        <v>1</v>
      </c>
      <c r="N1527" s="142" t="s">
        <v>38</v>
      </c>
      <c r="P1527" s="143">
        <f>O1527*H1527</f>
        <v>0</v>
      </c>
      <c r="Q1527" s="143">
        <v>0</v>
      </c>
      <c r="R1527" s="143">
        <f>Q1527*H1527</f>
        <v>0</v>
      </c>
      <c r="S1527" s="143">
        <v>0</v>
      </c>
      <c r="T1527" s="144">
        <f>S1527*H1527</f>
        <v>0</v>
      </c>
      <c r="AR1527" s="145" t="s">
        <v>316</v>
      </c>
      <c r="AT1527" s="145" t="s">
        <v>239</v>
      </c>
      <c r="AU1527" s="145" t="s">
        <v>83</v>
      </c>
      <c r="AY1527" s="18" t="s">
        <v>236</v>
      </c>
      <c r="BE1527" s="146">
        <f>IF(N1527="základní",J1527,0)</f>
        <v>0</v>
      </c>
      <c r="BF1527" s="146">
        <f>IF(N1527="snížená",J1527,0)</f>
        <v>0</v>
      </c>
      <c r="BG1527" s="146">
        <f>IF(N1527="zákl. přenesená",J1527,0)</f>
        <v>0</v>
      </c>
      <c r="BH1527" s="146">
        <f>IF(N1527="sníž. přenesená",J1527,0)</f>
        <v>0</v>
      </c>
      <c r="BI1527" s="146">
        <f>IF(N1527="nulová",J1527,0)</f>
        <v>0</v>
      </c>
      <c r="BJ1527" s="18" t="s">
        <v>81</v>
      </c>
      <c r="BK1527" s="146">
        <f>ROUND(I1527*H1527,2)</f>
        <v>0</v>
      </c>
      <c r="BL1527" s="18" t="s">
        <v>316</v>
      </c>
      <c r="BM1527" s="145" t="s">
        <v>4079</v>
      </c>
    </row>
    <row r="1528" spans="2:65" s="1" customFormat="1" ht="19.5">
      <c r="B1528" s="33"/>
      <c r="D1528" s="147" t="s">
        <v>246</v>
      </c>
      <c r="F1528" s="148" t="s">
        <v>4078</v>
      </c>
      <c r="I1528" s="149"/>
      <c r="L1528" s="33"/>
      <c r="M1528" s="150"/>
      <c r="T1528" s="57"/>
      <c r="AT1528" s="18" t="s">
        <v>246</v>
      </c>
      <c r="AU1528" s="18" t="s">
        <v>83</v>
      </c>
    </row>
    <row r="1529" spans="2:65" s="11" customFormat="1" ht="25.9" customHeight="1">
      <c r="B1529" s="121"/>
      <c r="D1529" s="122" t="s">
        <v>72</v>
      </c>
      <c r="E1529" s="123" t="s">
        <v>333</v>
      </c>
      <c r="F1529" s="123" t="s">
        <v>334</v>
      </c>
      <c r="I1529" s="124"/>
      <c r="J1529" s="125">
        <f>BK1529</f>
        <v>0</v>
      </c>
      <c r="L1529" s="121"/>
      <c r="M1529" s="126"/>
      <c r="P1529" s="127">
        <f>P1530</f>
        <v>0</v>
      </c>
      <c r="R1529" s="127">
        <f>R1530</f>
        <v>0</v>
      </c>
      <c r="T1529" s="128">
        <f>T1530</f>
        <v>0</v>
      </c>
      <c r="AR1529" s="122" t="s">
        <v>253</v>
      </c>
      <c r="AT1529" s="129" t="s">
        <v>72</v>
      </c>
      <c r="AU1529" s="129" t="s">
        <v>73</v>
      </c>
      <c r="AY1529" s="122" t="s">
        <v>236</v>
      </c>
      <c r="BK1529" s="130">
        <f>BK1530</f>
        <v>0</v>
      </c>
    </row>
    <row r="1530" spans="2:65" s="11" customFormat="1" ht="22.9" customHeight="1">
      <c r="B1530" s="121"/>
      <c r="D1530" s="122" t="s">
        <v>72</v>
      </c>
      <c r="E1530" s="131" t="s">
        <v>2487</v>
      </c>
      <c r="F1530" s="131" t="s">
        <v>2488</v>
      </c>
      <c r="I1530" s="124"/>
      <c r="J1530" s="132">
        <f>BK1530</f>
        <v>0</v>
      </c>
      <c r="L1530" s="121"/>
      <c r="M1530" s="126"/>
      <c r="P1530" s="127">
        <f>SUM(P1531:P1534)</f>
        <v>0</v>
      </c>
      <c r="R1530" s="127">
        <f>SUM(R1531:R1534)</f>
        <v>0</v>
      </c>
      <c r="T1530" s="128">
        <f>SUM(T1531:T1534)</f>
        <v>0</v>
      </c>
      <c r="AR1530" s="122" t="s">
        <v>253</v>
      </c>
      <c r="AT1530" s="129" t="s">
        <v>72</v>
      </c>
      <c r="AU1530" s="129" t="s">
        <v>81</v>
      </c>
      <c r="AY1530" s="122" t="s">
        <v>236</v>
      </c>
      <c r="BK1530" s="130">
        <f>SUM(BK1531:BK1534)</f>
        <v>0</v>
      </c>
    </row>
    <row r="1531" spans="2:65" s="1" customFormat="1" ht="16.5" customHeight="1">
      <c r="B1531" s="133"/>
      <c r="C1531" s="134" t="s">
        <v>2594</v>
      </c>
      <c r="D1531" s="134" t="s">
        <v>239</v>
      </c>
      <c r="E1531" s="135" t="s">
        <v>4080</v>
      </c>
      <c r="F1531" s="136" t="s">
        <v>4081</v>
      </c>
      <c r="G1531" s="137" t="s">
        <v>528</v>
      </c>
      <c r="H1531" s="138">
        <v>272.41000000000003</v>
      </c>
      <c r="I1531" s="139"/>
      <c r="J1531" s="140">
        <f>ROUND(I1531*H1531,2)</f>
        <v>0</v>
      </c>
      <c r="K1531" s="136" t="s">
        <v>243</v>
      </c>
      <c r="L1531" s="33"/>
      <c r="M1531" s="141" t="s">
        <v>1</v>
      </c>
      <c r="N1531" s="142" t="s">
        <v>38</v>
      </c>
      <c r="P1531" s="143">
        <f>O1531*H1531</f>
        <v>0</v>
      </c>
      <c r="Q1531" s="143">
        <v>0</v>
      </c>
      <c r="R1531" s="143">
        <f>Q1531*H1531</f>
        <v>0</v>
      </c>
      <c r="S1531" s="143">
        <v>0</v>
      </c>
      <c r="T1531" s="144">
        <f>S1531*H1531</f>
        <v>0</v>
      </c>
      <c r="AR1531" s="145" t="s">
        <v>341</v>
      </c>
      <c r="AT1531" s="145" t="s">
        <v>239</v>
      </c>
      <c r="AU1531" s="145" t="s">
        <v>83</v>
      </c>
      <c r="AY1531" s="18" t="s">
        <v>236</v>
      </c>
      <c r="BE1531" s="146">
        <f>IF(N1531="základní",J1531,0)</f>
        <v>0</v>
      </c>
      <c r="BF1531" s="146">
        <f>IF(N1531="snížená",J1531,0)</f>
        <v>0</v>
      </c>
      <c r="BG1531" s="146">
        <f>IF(N1531="zákl. přenesená",J1531,0)</f>
        <v>0</v>
      </c>
      <c r="BH1531" s="146">
        <f>IF(N1531="sníž. přenesená",J1531,0)</f>
        <v>0</v>
      </c>
      <c r="BI1531" s="146">
        <f>IF(N1531="nulová",J1531,0)</f>
        <v>0</v>
      </c>
      <c r="BJ1531" s="18" t="s">
        <v>81</v>
      </c>
      <c r="BK1531" s="146">
        <f>ROUND(I1531*H1531,2)</f>
        <v>0</v>
      </c>
      <c r="BL1531" s="18" t="s">
        <v>341</v>
      </c>
      <c r="BM1531" s="145" t="s">
        <v>4082</v>
      </c>
    </row>
    <row r="1532" spans="2:65" s="1" customFormat="1" ht="11.25">
      <c r="B1532" s="33"/>
      <c r="D1532" s="147" t="s">
        <v>246</v>
      </c>
      <c r="F1532" s="148" t="s">
        <v>4081</v>
      </c>
      <c r="I1532" s="149"/>
      <c r="L1532" s="33"/>
      <c r="M1532" s="150"/>
      <c r="T1532" s="57"/>
      <c r="AT1532" s="18" t="s">
        <v>246</v>
      </c>
      <c r="AU1532" s="18" t="s">
        <v>83</v>
      </c>
    </row>
    <row r="1533" spans="2:65" s="1" customFormat="1" ht="24.2" customHeight="1">
      <c r="B1533" s="133"/>
      <c r="C1533" s="134" t="s">
        <v>4083</v>
      </c>
      <c r="D1533" s="134" t="s">
        <v>239</v>
      </c>
      <c r="E1533" s="135" t="s">
        <v>4084</v>
      </c>
      <c r="F1533" s="136" t="s">
        <v>4085</v>
      </c>
      <c r="G1533" s="137" t="s">
        <v>528</v>
      </c>
      <c r="H1533" s="138">
        <v>216.18</v>
      </c>
      <c r="I1533" s="139"/>
      <c r="J1533" s="140">
        <f>ROUND(I1533*H1533,2)</f>
        <v>0</v>
      </c>
      <c r="K1533" s="136" t="s">
        <v>2868</v>
      </c>
      <c r="L1533" s="33"/>
      <c r="M1533" s="141" t="s">
        <v>1</v>
      </c>
      <c r="N1533" s="142" t="s">
        <v>38</v>
      </c>
      <c r="P1533" s="143">
        <f>O1533*H1533</f>
        <v>0</v>
      </c>
      <c r="Q1533" s="143">
        <v>0</v>
      </c>
      <c r="R1533" s="143">
        <f>Q1533*H1533</f>
        <v>0</v>
      </c>
      <c r="S1533" s="143">
        <v>0</v>
      </c>
      <c r="T1533" s="144">
        <f>S1533*H1533</f>
        <v>0</v>
      </c>
      <c r="AR1533" s="145" t="s">
        <v>341</v>
      </c>
      <c r="AT1533" s="145" t="s">
        <v>239</v>
      </c>
      <c r="AU1533" s="145" t="s">
        <v>83</v>
      </c>
      <c r="AY1533" s="18" t="s">
        <v>236</v>
      </c>
      <c r="BE1533" s="146">
        <f>IF(N1533="základní",J1533,0)</f>
        <v>0</v>
      </c>
      <c r="BF1533" s="146">
        <f>IF(N1533="snížená",J1533,0)</f>
        <v>0</v>
      </c>
      <c r="BG1533" s="146">
        <f>IF(N1533="zákl. přenesená",J1533,0)</f>
        <v>0</v>
      </c>
      <c r="BH1533" s="146">
        <f>IF(N1533="sníž. přenesená",J1533,0)</f>
        <v>0</v>
      </c>
      <c r="BI1533" s="146">
        <f>IF(N1533="nulová",J1533,0)</f>
        <v>0</v>
      </c>
      <c r="BJ1533" s="18" t="s">
        <v>81</v>
      </c>
      <c r="BK1533" s="146">
        <f>ROUND(I1533*H1533,2)</f>
        <v>0</v>
      </c>
      <c r="BL1533" s="18" t="s">
        <v>341</v>
      </c>
      <c r="BM1533" s="145" t="s">
        <v>4086</v>
      </c>
    </row>
    <row r="1534" spans="2:65" s="1" customFormat="1" ht="19.5">
      <c r="B1534" s="33"/>
      <c r="D1534" s="147" t="s">
        <v>246</v>
      </c>
      <c r="F1534" s="148" t="s">
        <v>4085</v>
      </c>
      <c r="I1534" s="149"/>
      <c r="L1534" s="33"/>
      <c r="M1534" s="195"/>
      <c r="N1534" s="196"/>
      <c r="O1534" s="196"/>
      <c r="P1534" s="196"/>
      <c r="Q1534" s="196"/>
      <c r="R1534" s="196"/>
      <c r="S1534" s="196"/>
      <c r="T1534" s="197"/>
      <c r="AT1534" s="18" t="s">
        <v>246</v>
      </c>
      <c r="AU1534" s="18" t="s">
        <v>83</v>
      </c>
    </row>
    <row r="1535" spans="2:65" s="1" customFormat="1" ht="6.95" customHeight="1">
      <c r="B1535" s="45"/>
      <c r="C1535" s="46"/>
      <c r="D1535" s="46"/>
      <c r="E1535" s="46"/>
      <c r="F1535" s="46"/>
      <c r="G1535" s="46"/>
      <c r="H1535" s="46"/>
      <c r="I1535" s="46"/>
      <c r="J1535" s="46"/>
      <c r="K1535" s="46"/>
      <c r="L1535" s="33"/>
    </row>
  </sheetData>
  <autoFilter ref="C131:K1534" xr:uid="{00000000-0009-0000-0000-00000C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8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4087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ROUND((SUM(BE129:BE827)),  2)</f>
        <v>0</v>
      </c>
      <c r="I33" s="93">
        <v>0.21</v>
      </c>
      <c r="J33" s="92">
        <f>ROUND(((SUM(BE129:BE827))*I33),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ROUND((SUM(BF129:BF827)),  2)</f>
        <v>0</v>
      </c>
      <c r="I34" s="93">
        <v>0.15</v>
      </c>
      <c r="J34" s="92">
        <f>ROUND(((SUM(BF129:BF827))*I34),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ROUND((SUM(BG129:BG827)),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ROUND((SUM(BH129:BH827)),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ROUND((SUM(BI129:BI827)),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302.1 - Kanalizační přípojky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J129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4088</v>
      </c>
      <c r="E99" s="111"/>
      <c r="F99" s="111"/>
      <c r="G99" s="111"/>
      <c r="H99" s="111"/>
      <c r="I99" s="111"/>
      <c r="J99" s="112">
        <f>J401</f>
        <v>0</v>
      </c>
      <c r="L99" s="109"/>
    </row>
    <row r="100" spans="2:12" s="9" customFormat="1" ht="19.899999999999999" customHeight="1">
      <c r="B100" s="109"/>
      <c r="D100" s="110" t="s">
        <v>1553</v>
      </c>
      <c r="E100" s="111"/>
      <c r="F100" s="111"/>
      <c r="G100" s="111"/>
      <c r="H100" s="111"/>
      <c r="I100" s="111"/>
      <c r="J100" s="112">
        <f>J408</f>
        <v>0</v>
      </c>
      <c r="L100" s="109"/>
    </row>
    <row r="101" spans="2:12" s="9" customFormat="1" ht="19.899999999999999" customHeight="1">
      <c r="B101" s="109"/>
      <c r="D101" s="110" t="s">
        <v>461</v>
      </c>
      <c r="E101" s="111"/>
      <c r="F101" s="111"/>
      <c r="G101" s="111"/>
      <c r="H101" s="111"/>
      <c r="I101" s="111"/>
      <c r="J101" s="112">
        <f>J452</f>
        <v>0</v>
      </c>
      <c r="L101" s="109"/>
    </row>
    <row r="102" spans="2:12" s="9" customFormat="1" ht="19.899999999999999" customHeight="1">
      <c r="B102" s="109"/>
      <c r="D102" s="110" t="s">
        <v>462</v>
      </c>
      <c r="E102" s="111"/>
      <c r="F102" s="111"/>
      <c r="G102" s="111"/>
      <c r="H102" s="111"/>
      <c r="I102" s="111"/>
      <c r="J102" s="112">
        <f>J459</f>
        <v>0</v>
      </c>
      <c r="L102" s="109"/>
    </row>
    <row r="103" spans="2:12" s="9" customFormat="1" ht="19.899999999999999" customHeight="1">
      <c r="B103" s="109"/>
      <c r="D103" s="110" t="s">
        <v>4089</v>
      </c>
      <c r="E103" s="111"/>
      <c r="F103" s="111"/>
      <c r="G103" s="111"/>
      <c r="H103" s="111"/>
      <c r="I103" s="111"/>
      <c r="J103" s="112">
        <f>J797</f>
        <v>0</v>
      </c>
      <c r="L103" s="109"/>
    </row>
    <row r="104" spans="2:12" s="9" customFormat="1" ht="19.899999999999999" customHeight="1">
      <c r="B104" s="109"/>
      <c r="D104" s="110" t="s">
        <v>2855</v>
      </c>
      <c r="E104" s="111"/>
      <c r="F104" s="111"/>
      <c r="G104" s="111"/>
      <c r="H104" s="111"/>
      <c r="I104" s="111"/>
      <c r="J104" s="112">
        <f>J804</f>
        <v>0</v>
      </c>
      <c r="L104" s="109"/>
    </row>
    <row r="105" spans="2:12" s="8" customFormat="1" ht="24.95" customHeight="1">
      <c r="B105" s="105"/>
      <c r="D105" s="106" t="s">
        <v>2013</v>
      </c>
      <c r="E105" s="107"/>
      <c r="F105" s="107"/>
      <c r="G105" s="107"/>
      <c r="H105" s="107"/>
      <c r="I105" s="107"/>
      <c r="J105" s="108">
        <f>J807</f>
        <v>0</v>
      </c>
      <c r="L105" s="105"/>
    </row>
    <row r="106" spans="2:12" s="9" customFormat="1" ht="19.899999999999999" customHeight="1">
      <c r="B106" s="109"/>
      <c r="D106" s="110" t="s">
        <v>4090</v>
      </c>
      <c r="E106" s="111"/>
      <c r="F106" s="111"/>
      <c r="G106" s="111"/>
      <c r="H106" s="111"/>
      <c r="I106" s="111"/>
      <c r="J106" s="112">
        <f>J808</f>
        <v>0</v>
      </c>
      <c r="L106" s="109"/>
    </row>
    <row r="107" spans="2:12" s="9" customFormat="1" ht="19.899999999999999" customHeight="1">
      <c r="B107" s="109"/>
      <c r="D107" s="110" t="s">
        <v>4091</v>
      </c>
      <c r="E107" s="111"/>
      <c r="F107" s="111"/>
      <c r="G107" s="111"/>
      <c r="H107" s="111"/>
      <c r="I107" s="111"/>
      <c r="J107" s="112">
        <f>J815</f>
        <v>0</v>
      </c>
      <c r="L107" s="109"/>
    </row>
    <row r="108" spans="2:12" s="8" customFormat="1" ht="24.95" customHeight="1">
      <c r="B108" s="105"/>
      <c r="D108" s="106" t="s">
        <v>1978</v>
      </c>
      <c r="E108" s="107"/>
      <c r="F108" s="107"/>
      <c r="G108" s="107"/>
      <c r="H108" s="107"/>
      <c r="I108" s="107"/>
      <c r="J108" s="108">
        <f>J822</f>
        <v>0</v>
      </c>
      <c r="L108" s="105"/>
    </row>
    <row r="109" spans="2:12" s="9" customFormat="1" ht="19.899999999999999" customHeight="1">
      <c r="B109" s="109"/>
      <c r="D109" s="110" t="s">
        <v>2015</v>
      </c>
      <c r="E109" s="111"/>
      <c r="F109" s="111"/>
      <c r="G109" s="111"/>
      <c r="H109" s="111"/>
      <c r="I109" s="111"/>
      <c r="J109" s="112">
        <f>J823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221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56" t="str">
        <f>E7</f>
        <v>Rekonstrukce Údolní od Husovy po Úvoz</v>
      </c>
      <c r="F119" s="257"/>
      <c r="G119" s="257"/>
      <c r="H119" s="257"/>
      <c r="L119" s="33"/>
    </row>
    <row r="120" spans="2:20" s="1" customFormat="1" ht="12" customHeight="1">
      <c r="B120" s="33"/>
      <c r="C120" s="28" t="s">
        <v>205</v>
      </c>
      <c r="L120" s="33"/>
    </row>
    <row r="121" spans="2:20" s="1" customFormat="1" ht="16.5" customHeight="1">
      <c r="B121" s="33"/>
      <c r="E121" s="253" t="str">
        <f>E9</f>
        <v>SO 302.1 - Kanalizační přípojky</v>
      </c>
      <c r="F121" s="258"/>
      <c r="G121" s="258"/>
      <c r="H121" s="258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 xml:space="preserve"> </v>
      </c>
      <c r="I123" s="28" t="s">
        <v>22</v>
      </c>
      <c r="J123" s="53" t="str">
        <f>IF(J12="","",J12)</f>
        <v>14. 9. 2023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8" t="s">
        <v>24</v>
      </c>
      <c r="F125" s="26" t="str">
        <f>E15</f>
        <v xml:space="preserve"> </v>
      </c>
      <c r="I125" s="28" t="s">
        <v>29</v>
      </c>
      <c r="J125" s="31" t="str">
        <f>E21</f>
        <v xml:space="preserve"> </v>
      </c>
      <c r="L125" s="33"/>
    </row>
    <row r="126" spans="2:20" s="1" customFormat="1" ht="15.2" customHeight="1">
      <c r="B126" s="33"/>
      <c r="C126" s="28" t="s">
        <v>27</v>
      </c>
      <c r="F126" s="26" t="str">
        <f>IF(E18="","",E18)</f>
        <v>Vyplň údaj</v>
      </c>
      <c r="I126" s="28" t="s">
        <v>31</v>
      </c>
      <c r="J126" s="31" t="str">
        <f>E24</f>
        <v xml:space="preserve"> 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222</v>
      </c>
      <c r="D128" s="115" t="s">
        <v>58</v>
      </c>
      <c r="E128" s="115" t="s">
        <v>54</v>
      </c>
      <c r="F128" s="115" t="s">
        <v>55</v>
      </c>
      <c r="G128" s="115" t="s">
        <v>223</v>
      </c>
      <c r="H128" s="115" t="s">
        <v>224</v>
      </c>
      <c r="I128" s="115" t="s">
        <v>225</v>
      </c>
      <c r="J128" s="115" t="s">
        <v>209</v>
      </c>
      <c r="K128" s="116" t="s">
        <v>226</v>
      </c>
      <c r="L128" s="113"/>
      <c r="M128" s="60" t="s">
        <v>1</v>
      </c>
      <c r="N128" s="61" t="s">
        <v>37</v>
      </c>
      <c r="O128" s="61" t="s">
        <v>227</v>
      </c>
      <c r="P128" s="61" t="s">
        <v>228</v>
      </c>
      <c r="Q128" s="61" t="s">
        <v>229</v>
      </c>
      <c r="R128" s="61" t="s">
        <v>230</v>
      </c>
      <c r="S128" s="61" t="s">
        <v>231</v>
      </c>
      <c r="T128" s="62" t="s">
        <v>232</v>
      </c>
    </row>
    <row r="129" spans="2:65" s="1" customFormat="1" ht="22.9" customHeight="1">
      <c r="B129" s="33"/>
      <c r="C129" s="65" t="s">
        <v>233</v>
      </c>
      <c r="J129" s="117">
        <f>BK129</f>
        <v>0</v>
      </c>
      <c r="L129" s="33"/>
      <c r="M129" s="63"/>
      <c r="N129" s="54"/>
      <c r="O129" s="54"/>
      <c r="P129" s="118">
        <f>P130+P807+P822</f>
        <v>0</v>
      </c>
      <c r="Q129" s="54"/>
      <c r="R129" s="118">
        <f>R130+R807+R822</f>
        <v>0</v>
      </c>
      <c r="S129" s="54"/>
      <c r="T129" s="119">
        <f>T130+T807+T822</f>
        <v>0</v>
      </c>
      <c r="AT129" s="18" t="s">
        <v>72</v>
      </c>
      <c r="AU129" s="18" t="s">
        <v>211</v>
      </c>
      <c r="BK129" s="120">
        <f>BK130+BK807+BK822</f>
        <v>0</v>
      </c>
    </row>
    <row r="130" spans="2:65" s="11" customFormat="1" ht="25.9" customHeight="1">
      <c r="B130" s="121"/>
      <c r="D130" s="122" t="s">
        <v>72</v>
      </c>
      <c r="E130" s="123" t="s">
        <v>356</v>
      </c>
      <c r="F130" s="123" t="s">
        <v>357</v>
      </c>
      <c r="I130" s="124"/>
      <c r="J130" s="125">
        <f>BK130</f>
        <v>0</v>
      </c>
      <c r="L130" s="121"/>
      <c r="M130" s="126"/>
      <c r="P130" s="127">
        <f>P131+P401+P408+P452+P459+P797+P804</f>
        <v>0</v>
      </c>
      <c r="R130" s="127">
        <f>R131+R401+R408+R452+R459+R797+R804</f>
        <v>0</v>
      </c>
      <c r="T130" s="128">
        <f>T131+T401+T408+T452+T459+T797+T804</f>
        <v>0</v>
      </c>
      <c r="AR130" s="122" t="s">
        <v>81</v>
      </c>
      <c r="AT130" s="129" t="s">
        <v>72</v>
      </c>
      <c r="AU130" s="129" t="s">
        <v>73</v>
      </c>
      <c r="AY130" s="122" t="s">
        <v>236</v>
      </c>
      <c r="BK130" s="130">
        <f>BK131+BK401+BK408+BK452+BK459+BK797+BK804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358</v>
      </c>
      <c r="I131" s="124"/>
      <c r="J131" s="132">
        <f>BK131</f>
        <v>0</v>
      </c>
      <c r="L131" s="121"/>
      <c r="M131" s="126"/>
      <c r="P131" s="127">
        <f>SUM(P132:P400)</f>
        <v>0</v>
      </c>
      <c r="R131" s="127">
        <f>SUM(R132:R400)</f>
        <v>0</v>
      </c>
      <c r="T131" s="128">
        <f>SUM(T132:T400)</f>
        <v>0</v>
      </c>
      <c r="AR131" s="122" t="s">
        <v>81</v>
      </c>
      <c r="AT131" s="129" t="s">
        <v>72</v>
      </c>
      <c r="AU131" s="129" t="s">
        <v>81</v>
      </c>
      <c r="AY131" s="122" t="s">
        <v>236</v>
      </c>
      <c r="BK131" s="130">
        <f>SUM(BK132:BK400)</f>
        <v>0</v>
      </c>
    </row>
    <row r="132" spans="2:65" s="1" customFormat="1" ht="16.5" customHeight="1">
      <c r="B132" s="133"/>
      <c r="C132" s="134" t="s">
        <v>81</v>
      </c>
      <c r="D132" s="134" t="s">
        <v>239</v>
      </c>
      <c r="E132" s="135" t="s">
        <v>4092</v>
      </c>
      <c r="F132" s="136" t="s">
        <v>4093</v>
      </c>
      <c r="G132" s="137" t="s">
        <v>528</v>
      </c>
      <c r="H132" s="138">
        <v>192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83</v>
      </c>
    </row>
    <row r="133" spans="2:65" s="1" customFormat="1" ht="11.25">
      <c r="B133" s="33"/>
      <c r="D133" s="147" t="s">
        <v>246</v>
      </c>
      <c r="F133" s="148" t="s">
        <v>4093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4094</v>
      </c>
      <c r="H134" s="154">
        <v>192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 ht="11.25">
      <c r="B135" s="173"/>
      <c r="D135" s="147" t="s">
        <v>247</v>
      </c>
      <c r="E135" s="174" t="s">
        <v>1</v>
      </c>
      <c r="F135" s="175" t="s">
        <v>344</v>
      </c>
      <c r="H135" s="176">
        <v>192</v>
      </c>
      <c r="I135" s="177"/>
      <c r="L135" s="173"/>
      <c r="M135" s="178"/>
      <c r="T135" s="179"/>
      <c r="AT135" s="174" t="s">
        <v>247</v>
      </c>
      <c r="AU135" s="174" t="s">
        <v>83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" customFormat="1" ht="16.5" customHeight="1">
      <c r="B136" s="133"/>
      <c r="C136" s="134" t="s">
        <v>83</v>
      </c>
      <c r="D136" s="134" t="s">
        <v>239</v>
      </c>
      <c r="E136" s="135" t="s">
        <v>532</v>
      </c>
      <c r="F136" s="136" t="s">
        <v>533</v>
      </c>
      <c r="G136" s="137" t="s">
        <v>528</v>
      </c>
      <c r="H136" s="138">
        <v>220.3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258</v>
      </c>
    </row>
    <row r="137" spans="2:65" s="1" customFormat="1" ht="11.25">
      <c r="B137" s="33"/>
      <c r="D137" s="147" t="s">
        <v>246</v>
      </c>
      <c r="F137" s="148" t="s">
        <v>533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4095</v>
      </c>
      <c r="H138" s="154">
        <v>85.8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 ht="11.25">
      <c r="B139" s="151"/>
      <c r="D139" s="147" t="s">
        <v>247</v>
      </c>
      <c r="E139" s="152" t="s">
        <v>1</v>
      </c>
      <c r="F139" s="153" t="s">
        <v>4096</v>
      </c>
      <c r="H139" s="154">
        <v>69.599999999999994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4097</v>
      </c>
      <c r="H140" s="154">
        <v>4.4000000000000004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4098</v>
      </c>
      <c r="H141" s="154">
        <v>27.5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4099</v>
      </c>
      <c r="H142" s="154">
        <v>33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 ht="11.25">
      <c r="B143" s="173"/>
      <c r="D143" s="147" t="s">
        <v>247</v>
      </c>
      <c r="E143" s="174" t="s">
        <v>1</v>
      </c>
      <c r="F143" s="175" t="s">
        <v>344</v>
      </c>
      <c r="H143" s="176">
        <v>220.29999999999998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3" customHeight="1">
      <c r="B144" s="133"/>
      <c r="C144" s="134" t="s">
        <v>253</v>
      </c>
      <c r="D144" s="134" t="s">
        <v>239</v>
      </c>
      <c r="E144" s="135" t="s">
        <v>4100</v>
      </c>
      <c r="F144" s="136" t="s">
        <v>4101</v>
      </c>
      <c r="G144" s="137" t="s">
        <v>467</v>
      </c>
      <c r="H144" s="138">
        <v>53.15</v>
      </c>
      <c r="I144" s="139"/>
      <c r="J144" s="140">
        <f>ROUND(I144*H144,2)</f>
        <v>0</v>
      </c>
      <c r="K144" s="136" t="s">
        <v>243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265</v>
      </c>
    </row>
    <row r="145" spans="2:65" s="1" customFormat="1" ht="19.5">
      <c r="B145" s="33"/>
      <c r="D145" s="147" t="s">
        <v>246</v>
      </c>
      <c r="F145" s="148" t="s">
        <v>4101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 ht="11.25">
      <c r="B146" s="167"/>
      <c r="D146" s="147" t="s">
        <v>247</v>
      </c>
      <c r="E146" s="168" t="s">
        <v>1</v>
      </c>
      <c r="F146" s="169" t="s">
        <v>4102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4103</v>
      </c>
      <c r="H147" s="154">
        <v>53.15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5" customFormat="1" ht="11.25">
      <c r="B148" s="173"/>
      <c r="D148" s="147" t="s">
        <v>247</v>
      </c>
      <c r="E148" s="174" t="s">
        <v>1</v>
      </c>
      <c r="F148" s="175" t="s">
        <v>344</v>
      </c>
      <c r="H148" s="176">
        <v>53.15</v>
      </c>
      <c r="I148" s="177"/>
      <c r="L148" s="173"/>
      <c r="M148" s="178"/>
      <c r="T148" s="179"/>
      <c r="AT148" s="174" t="s">
        <v>247</v>
      </c>
      <c r="AU148" s="174" t="s">
        <v>83</v>
      </c>
      <c r="AV148" s="15" t="s">
        <v>258</v>
      </c>
      <c r="AW148" s="15" t="s">
        <v>30</v>
      </c>
      <c r="AX148" s="15" t="s">
        <v>81</v>
      </c>
      <c r="AY148" s="174" t="s">
        <v>236</v>
      </c>
    </row>
    <row r="149" spans="2:65" s="1" customFormat="1" ht="24.2" customHeight="1">
      <c r="B149" s="133"/>
      <c r="C149" s="134" t="s">
        <v>258</v>
      </c>
      <c r="D149" s="134" t="s">
        <v>239</v>
      </c>
      <c r="E149" s="135" t="s">
        <v>4104</v>
      </c>
      <c r="F149" s="136" t="s">
        <v>4105</v>
      </c>
      <c r="G149" s="137" t="s">
        <v>467</v>
      </c>
      <c r="H149" s="138">
        <v>47.3</v>
      </c>
      <c r="I149" s="139"/>
      <c r="J149" s="140">
        <f>ROUND(I149*H149,2)</f>
        <v>0</v>
      </c>
      <c r="K149" s="136" t="s">
        <v>243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273</v>
      </c>
    </row>
    <row r="150" spans="2:65" s="1" customFormat="1" ht="19.5">
      <c r="B150" s="33"/>
      <c r="D150" s="147" t="s">
        <v>246</v>
      </c>
      <c r="F150" s="148" t="s">
        <v>4105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4" customFormat="1" ht="11.25">
      <c r="B151" s="167"/>
      <c r="D151" s="147" t="s">
        <v>247</v>
      </c>
      <c r="E151" s="168" t="s">
        <v>1</v>
      </c>
      <c r="F151" s="169" t="s">
        <v>4106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4107</v>
      </c>
      <c r="H152" s="154">
        <v>32.229999999999997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2" customFormat="1" ht="11.25">
      <c r="B153" s="151"/>
      <c r="D153" s="147" t="s">
        <v>247</v>
      </c>
      <c r="E153" s="152" t="s">
        <v>1</v>
      </c>
      <c r="F153" s="153" t="s">
        <v>4108</v>
      </c>
      <c r="H153" s="154">
        <v>15.07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 ht="11.25">
      <c r="B154" s="173"/>
      <c r="D154" s="147" t="s">
        <v>247</v>
      </c>
      <c r="E154" s="174" t="s">
        <v>1</v>
      </c>
      <c r="F154" s="175" t="s">
        <v>344</v>
      </c>
      <c r="H154" s="176">
        <v>47.3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235</v>
      </c>
      <c r="D155" s="134" t="s">
        <v>239</v>
      </c>
      <c r="E155" s="135" t="s">
        <v>992</v>
      </c>
      <c r="F155" s="136" t="s">
        <v>993</v>
      </c>
      <c r="G155" s="137" t="s">
        <v>467</v>
      </c>
      <c r="H155" s="138">
        <v>15.51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286</v>
      </c>
    </row>
    <row r="156" spans="2:65" s="1" customFormat="1" ht="19.5">
      <c r="B156" s="33"/>
      <c r="D156" s="147" t="s">
        <v>246</v>
      </c>
      <c r="F156" s="148" t="s">
        <v>993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 ht="11.25">
      <c r="B157" s="167"/>
      <c r="D157" s="147" t="s">
        <v>247</v>
      </c>
      <c r="E157" s="168" t="s">
        <v>1</v>
      </c>
      <c r="F157" s="169" t="s">
        <v>4109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4110</v>
      </c>
      <c r="H158" s="154">
        <v>15.51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 ht="11.25">
      <c r="B159" s="173"/>
      <c r="D159" s="147" t="s">
        <v>247</v>
      </c>
      <c r="E159" s="174" t="s">
        <v>1</v>
      </c>
      <c r="F159" s="175" t="s">
        <v>344</v>
      </c>
      <c r="H159" s="176">
        <v>15.51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34" t="s">
        <v>265</v>
      </c>
      <c r="D160" s="134" t="s">
        <v>239</v>
      </c>
      <c r="E160" s="135" t="s">
        <v>4111</v>
      </c>
      <c r="F160" s="136" t="s">
        <v>4112</v>
      </c>
      <c r="G160" s="137" t="s">
        <v>467</v>
      </c>
      <c r="H160" s="138">
        <v>30.95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295</v>
      </c>
    </row>
    <row r="161" spans="2:65" s="1" customFormat="1" ht="19.5">
      <c r="B161" s="33"/>
      <c r="D161" s="147" t="s">
        <v>246</v>
      </c>
      <c r="F161" s="148" t="s">
        <v>4112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 ht="11.25">
      <c r="B162" s="167"/>
      <c r="D162" s="147" t="s">
        <v>247</v>
      </c>
      <c r="E162" s="168" t="s">
        <v>1</v>
      </c>
      <c r="F162" s="169" t="s">
        <v>4113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 ht="11.25">
      <c r="B163" s="151"/>
      <c r="D163" s="147" t="s">
        <v>247</v>
      </c>
      <c r="E163" s="152" t="s">
        <v>1</v>
      </c>
      <c r="F163" s="153" t="s">
        <v>4114</v>
      </c>
      <c r="H163" s="154">
        <v>30.95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 ht="11.25">
      <c r="B164" s="173"/>
      <c r="D164" s="147" t="s">
        <v>247</v>
      </c>
      <c r="E164" s="174" t="s">
        <v>1</v>
      </c>
      <c r="F164" s="175" t="s">
        <v>344</v>
      </c>
      <c r="H164" s="176">
        <v>30.95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269</v>
      </c>
      <c r="D165" s="134" t="s">
        <v>239</v>
      </c>
      <c r="E165" s="135" t="s">
        <v>4115</v>
      </c>
      <c r="F165" s="136" t="s">
        <v>4116</v>
      </c>
      <c r="G165" s="137" t="s">
        <v>467</v>
      </c>
      <c r="H165" s="138">
        <v>329.45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306</v>
      </c>
    </row>
    <row r="166" spans="2:65" s="1" customFormat="1" ht="19.5">
      <c r="B166" s="33"/>
      <c r="D166" s="147" t="s">
        <v>246</v>
      </c>
      <c r="F166" s="148" t="s">
        <v>4116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273</v>
      </c>
      <c r="D167" s="134" t="s">
        <v>239</v>
      </c>
      <c r="E167" s="135" t="s">
        <v>4117</v>
      </c>
      <c r="F167" s="136" t="s">
        <v>4118</v>
      </c>
      <c r="G167" s="137" t="s">
        <v>528</v>
      </c>
      <c r="H167" s="138">
        <v>599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316</v>
      </c>
    </row>
    <row r="168" spans="2:65" s="1" customFormat="1" ht="11.25">
      <c r="B168" s="33"/>
      <c r="D168" s="147" t="s">
        <v>246</v>
      </c>
      <c r="F168" s="148" t="s">
        <v>4118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33" customHeight="1">
      <c r="B169" s="133"/>
      <c r="C169" s="134" t="s">
        <v>280</v>
      </c>
      <c r="D169" s="134" t="s">
        <v>239</v>
      </c>
      <c r="E169" s="135" t="s">
        <v>2859</v>
      </c>
      <c r="F169" s="136" t="s">
        <v>2860</v>
      </c>
      <c r="G169" s="137" t="s">
        <v>467</v>
      </c>
      <c r="H169" s="138">
        <v>52.18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328</v>
      </c>
    </row>
    <row r="170" spans="2:65" s="1" customFormat="1" ht="19.5">
      <c r="B170" s="33"/>
      <c r="D170" s="147" t="s">
        <v>246</v>
      </c>
      <c r="F170" s="148" t="s">
        <v>2860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286</v>
      </c>
      <c r="D171" s="134" t="s">
        <v>239</v>
      </c>
      <c r="E171" s="135" t="s">
        <v>2861</v>
      </c>
      <c r="F171" s="136" t="s">
        <v>2862</v>
      </c>
      <c r="G171" s="137" t="s">
        <v>528</v>
      </c>
      <c r="H171" s="138">
        <v>94.873000000000005</v>
      </c>
      <c r="I171" s="139"/>
      <c r="J171" s="140">
        <f>ROUND(I171*H171,2)</f>
        <v>0</v>
      </c>
      <c r="K171" s="136" t="s">
        <v>243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345</v>
      </c>
    </row>
    <row r="172" spans="2:65" s="1" customFormat="1" ht="11.25">
      <c r="B172" s="33"/>
      <c r="D172" s="147" t="s">
        <v>246</v>
      </c>
      <c r="F172" s="148" t="s">
        <v>2862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21.75" customHeight="1">
      <c r="B173" s="133"/>
      <c r="C173" s="134" t="s">
        <v>291</v>
      </c>
      <c r="D173" s="134" t="s">
        <v>239</v>
      </c>
      <c r="E173" s="135" t="s">
        <v>2052</v>
      </c>
      <c r="F173" s="136" t="s">
        <v>2863</v>
      </c>
      <c r="G173" s="137" t="s">
        <v>424</v>
      </c>
      <c r="H173" s="138">
        <v>216.98599999999999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583</v>
      </c>
    </row>
    <row r="174" spans="2:65" s="1" customFormat="1" ht="11.25">
      <c r="B174" s="33"/>
      <c r="D174" s="147" t="s">
        <v>246</v>
      </c>
      <c r="F174" s="148" t="s">
        <v>2863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295</v>
      </c>
      <c r="D175" s="134" t="s">
        <v>239</v>
      </c>
      <c r="E175" s="135" t="s">
        <v>2055</v>
      </c>
      <c r="F175" s="136" t="s">
        <v>2864</v>
      </c>
      <c r="G175" s="137" t="s">
        <v>424</v>
      </c>
      <c r="H175" s="138">
        <v>1952.874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591</v>
      </c>
    </row>
    <row r="176" spans="2:65" s="1" customFormat="1" ht="11.25">
      <c r="B176" s="33"/>
      <c r="D176" s="147" t="s">
        <v>246</v>
      </c>
      <c r="F176" s="148" t="s">
        <v>2864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4119</v>
      </c>
      <c r="H177" s="154">
        <v>1952.874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 ht="11.25">
      <c r="B178" s="173"/>
      <c r="D178" s="147" t="s">
        <v>247</v>
      </c>
      <c r="E178" s="174" t="s">
        <v>1</v>
      </c>
      <c r="F178" s="175" t="s">
        <v>344</v>
      </c>
      <c r="H178" s="176">
        <v>1952.874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" customFormat="1" ht="37.9" customHeight="1">
      <c r="B179" s="133"/>
      <c r="C179" s="134" t="s">
        <v>300</v>
      </c>
      <c r="D179" s="134" t="s">
        <v>239</v>
      </c>
      <c r="E179" s="135" t="s">
        <v>2866</v>
      </c>
      <c r="F179" s="136" t="s">
        <v>2867</v>
      </c>
      <c r="G179" s="137" t="s">
        <v>424</v>
      </c>
      <c r="H179" s="138">
        <v>216.98599999999999</v>
      </c>
      <c r="I179" s="139"/>
      <c r="J179" s="140">
        <f>ROUND(I179*H179,2)</f>
        <v>0</v>
      </c>
      <c r="K179" s="136" t="s">
        <v>2868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607</v>
      </c>
    </row>
    <row r="180" spans="2:65" s="1" customFormat="1" ht="19.5">
      <c r="B180" s="33"/>
      <c r="D180" s="147" t="s">
        <v>246</v>
      </c>
      <c r="F180" s="148" t="s">
        <v>2867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33" customHeight="1">
      <c r="B181" s="133"/>
      <c r="C181" s="134" t="s">
        <v>306</v>
      </c>
      <c r="D181" s="134" t="s">
        <v>239</v>
      </c>
      <c r="E181" s="135" t="s">
        <v>2869</v>
      </c>
      <c r="F181" s="136" t="s">
        <v>2870</v>
      </c>
      <c r="G181" s="137" t="s">
        <v>467</v>
      </c>
      <c r="H181" s="138">
        <v>873.94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 ht="19.5">
      <c r="B182" s="33"/>
      <c r="D182" s="147" t="s">
        <v>246</v>
      </c>
      <c r="F182" s="148" t="s">
        <v>2870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1.75" customHeight="1">
      <c r="B183" s="133"/>
      <c r="C183" s="134" t="s">
        <v>8</v>
      </c>
      <c r="D183" s="134" t="s">
        <v>239</v>
      </c>
      <c r="E183" s="135" t="s">
        <v>428</v>
      </c>
      <c r="F183" s="136" t="s">
        <v>429</v>
      </c>
      <c r="G183" s="137" t="s">
        <v>424</v>
      </c>
      <c r="H183" s="138">
        <v>253.44300000000001</v>
      </c>
      <c r="I183" s="139"/>
      <c r="J183" s="140">
        <f>ROUND(I183*H183,2)</f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630</v>
      </c>
    </row>
    <row r="184" spans="2:65" s="1" customFormat="1" ht="11.25">
      <c r="B184" s="33"/>
      <c r="D184" s="147" t="s">
        <v>246</v>
      </c>
      <c r="F184" s="148" t="s">
        <v>429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316</v>
      </c>
      <c r="D185" s="134" t="s">
        <v>239</v>
      </c>
      <c r="E185" s="135" t="s">
        <v>437</v>
      </c>
      <c r="F185" s="136" t="s">
        <v>438</v>
      </c>
      <c r="G185" s="137" t="s">
        <v>424</v>
      </c>
      <c r="H185" s="138">
        <v>2280.9870000000001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643</v>
      </c>
    </row>
    <row r="186" spans="2:65" s="1" customFormat="1" ht="11.25">
      <c r="B186" s="33"/>
      <c r="D186" s="147" t="s">
        <v>246</v>
      </c>
      <c r="F186" s="148" t="s">
        <v>438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2" customFormat="1" ht="11.25">
      <c r="B187" s="151"/>
      <c r="D187" s="147" t="s">
        <v>247</v>
      </c>
      <c r="E187" s="152" t="s">
        <v>1</v>
      </c>
      <c r="F187" s="153" t="s">
        <v>4120</v>
      </c>
      <c r="H187" s="154">
        <v>2280.9870000000001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73</v>
      </c>
      <c r="AY187" s="152" t="s">
        <v>236</v>
      </c>
    </row>
    <row r="188" spans="2:65" s="15" customFormat="1" ht="11.25">
      <c r="B188" s="173"/>
      <c r="D188" s="147" t="s">
        <v>247</v>
      </c>
      <c r="E188" s="174" t="s">
        <v>1</v>
      </c>
      <c r="F188" s="175" t="s">
        <v>344</v>
      </c>
      <c r="H188" s="176">
        <v>2280.9870000000001</v>
      </c>
      <c r="I188" s="177"/>
      <c r="L188" s="173"/>
      <c r="M188" s="178"/>
      <c r="T188" s="179"/>
      <c r="AT188" s="174" t="s">
        <v>247</v>
      </c>
      <c r="AU188" s="174" t="s">
        <v>83</v>
      </c>
      <c r="AV188" s="15" t="s">
        <v>258</v>
      </c>
      <c r="AW188" s="15" t="s">
        <v>30</v>
      </c>
      <c r="AX188" s="15" t="s">
        <v>81</v>
      </c>
      <c r="AY188" s="174" t="s">
        <v>236</v>
      </c>
    </row>
    <row r="189" spans="2:65" s="1" customFormat="1" ht="24.2" customHeight="1">
      <c r="B189" s="133"/>
      <c r="C189" s="134" t="s">
        <v>323</v>
      </c>
      <c r="D189" s="134" t="s">
        <v>239</v>
      </c>
      <c r="E189" s="135" t="s">
        <v>2872</v>
      </c>
      <c r="F189" s="136" t="s">
        <v>2873</v>
      </c>
      <c r="G189" s="137" t="s">
        <v>424</v>
      </c>
      <c r="H189" s="138">
        <v>253.44300000000001</v>
      </c>
      <c r="I189" s="139"/>
      <c r="J189" s="140">
        <f>ROUND(I189*H189,2)</f>
        <v>0</v>
      </c>
      <c r="K189" s="136" t="s">
        <v>2868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656</v>
      </c>
    </row>
    <row r="190" spans="2:65" s="1" customFormat="1" ht="11.25">
      <c r="B190" s="33"/>
      <c r="D190" s="147" t="s">
        <v>246</v>
      </c>
      <c r="F190" s="148" t="s">
        <v>2873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328</v>
      </c>
      <c r="D191" s="134" t="s">
        <v>239</v>
      </c>
      <c r="E191" s="135" t="s">
        <v>4121</v>
      </c>
      <c r="F191" s="136" t="s">
        <v>4122</v>
      </c>
      <c r="G191" s="137" t="s">
        <v>467</v>
      </c>
      <c r="H191" s="138">
        <v>329.45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669</v>
      </c>
    </row>
    <row r="192" spans="2:65" s="1" customFormat="1" ht="19.5">
      <c r="B192" s="33"/>
      <c r="D192" s="147" t="s">
        <v>246</v>
      </c>
      <c r="F192" s="148" t="s">
        <v>4122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4" customFormat="1" ht="11.25">
      <c r="B193" s="167"/>
      <c r="D193" s="147" t="s">
        <v>247</v>
      </c>
      <c r="E193" s="168" t="s">
        <v>1</v>
      </c>
      <c r="F193" s="169" t="s">
        <v>4123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4124</v>
      </c>
      <c r="H194" s="154">
        <v>58.3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2" customFormat="1" ht="11.25">
      <c r="B195" s="151"/>
      <c r="D195" s="147" t="s">
        <v>247</v>
      </c>
      <c r="E195" s="152" t="s">
        <v>1</v>
      </c>
      <c r="F195" s="153" t="s">
        <v>4125</v>
      </c>
      <c r="H195" s="154">
        <v>80.19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2" customFormat="1" ht="11.25">
      <c r="B196" s="151"/>
      <c r="D196" s="147" t="s">
        <v>247</v>
      </c>
      <c r="E196" s="152" t="s">
        <v>1</v>
      </c>
      <c r="F196" s="153" t="s">
        <v>4126</v>
      </c>
      <c r="H196" s="154">
        <v>32.01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2" customFormat="1" ht="11.25">
      <c r="B197" s="151"/>
      <c r="D197" s="147" t="s">
        <v>247</v>
      </c>
      <c r="E197" s="152" t="s">
        <v>1</v>
      </c>
      <c r="F197" s="153" t="s">
        <v>4127</v>
      </c>
      <c r="H197" s="154">
        <v>66.33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73</v>
      </c>
      <c r="AY197" s="152" t="s">
        <v>236</v>
      </c>
    </row>
    <row r="198" spans="2:65" s="12" customFormat="1" ht="11.25">
      <c r="B198" s="151"/>
      <c r="D198" s="147" t="s">
        <v>247</v>
      </c>
      <c r="E198" s="152" t="s">
        <v>1</v>
      </c>
      <c r="F198" s="153" t="s">
        <v>4128</v>
      </c>
      <c r="H198" s="154">
        <v>40.700000000000003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2" customFormat="1" ht="11.25">
      <c r="B199" s="151"/>
      <c r="D199" s="147" t="s">
        <v>247</v>
      </c>
      <c r="E199" s="152" t="s">
        <v>1</v>
      </c>
      <c r="F199" s="153" t="s">
        <v>4129</v>
      </c>
      <c r="H199" s="154">
        <v>51.92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5" customFormat="1" ht="11.25">
      <c r="B200" s="173"/>
      <c r="D200" s="147" t="s">
        <v>247</v>
      </c>
      <c r="E200" s="174" t="s">
        <v>1</v>
      </c>
      <c r="F200" s="175" t="s">
        <v>344</v>
      </c>
      <c r="H200" s="176">
        <v>329.45</v>
      </c>
      <c r="I200" s="177"/>
      <c r="L200" s="173"/>
      <c r="M200" s="178"/>
      <c r="T200" s="179"/>
      <c r="AT200" s="174" t="s">
        <v>247</v>
      </c>
      <c r="AU200" s="174" t="s">
        <v>83</v>
      </c>
      <c r="AV200" s="15" t="s">
        <v>258</v>
      </c>
      <c r="AW200" s="15" t="s">
        <v>30</v>
      </c>
      <c r="AX200" s="15" t="s">
        <v>81</v>
      </c>
      <c r="AY200" s="174" t="s">
        <v>236</v>
      </c>
    </row>
    <row r="201" spans="2:65" s="1" customFormat="1" ht="16.5" customHeight="1">
      <c r="B201" s="133"/>
      <c r="C201" s="134" t="s">
        <v>337</v>
      </c>
      <c r="D201" s="134" t="s">
        <v>239</v>
      </c>
      <c r="E201" s="135" t="s">
        <v>864</v>
      </c>
      <c r="F201" s="136" t="s">
        <v>865</v>
      </c>
      <c r="G201" s="137" t="s">
        <v>528</v>
      </c>
      <c r="H201" s="138">
        <v>599</v>
      </c>
      <c r="I201" s="139"/>
      <c r="J201" s="140">
        <f>ROUND(I201*H201,2)</f>
        <v>0</v>
      </c>
      <c r="K201" s="136" t="s">
        <v>243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682</v>
      </c>
    </row>
    <row r="202" spans="2:65" s="1" customFormat="1" ht="11.25">
      <c r="B202" s="33"/>
      <c r="D202" s="147" t="s">
        <v>246</v>
      </c>
      <c r="F202" s="148" t="s">
        <v>865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4" customFormat="1" ht="11.25">
      <c r="B203" s="167"/>
      <c r="D203" s="147" t="s">
        <v>247</v>
      </c>
      <c r="E203" s="168" t="s">
        <v>1</v>
      </c>
      <c r="F203" s="169" t="s">
        <v>4123</v>
      </c>
      <c r="H203" s="168" t="s">
        <v>1</v>
      </c>
      <c r="I203" s="170"/>
      <c r="L203" s="167"/>
      <c r="M203" s="171"/>
      <c r="T203" s="172"/>
      <c r="AT203" s="168" t="s">
        <v>247</v>
      </c>
      <c r="AU203" s="168" t="s">
        <v>83</v>
      </c>
      <c r="AV203" s="14" t="s">
        <v>81</v>
      </c>
      <c r="AW203" s="14" t="s">
        <v>30</v>
      </c>
      <c r="AX203" s="14" t="s">
        <v>73</v>
      </c>
      <c r="AY203" s="168" t="s">
        <v>236</v>
      </c>
    </row>
    <row r="204" spans="2:65" s="12" customFormat="1" ht="11.25">
      <c r="B204" s="151"/>
      <c r="D204" s="147" t="s">
        <v>247</v>
      </c>
      <c r="E204" s="152" t="s">
        <v>1</v>
      </c>
      <c r="F204" s="153" t="s">
        <v>4130</v>
      </c>
      <c r="H204" s="154">
        <v>106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2" customFormat="1" ht="11.25">
      <c r="B205" s="151"/>
      <c r="D205" s="147" t="s">
        <v>247</v>
      </c>
      <c r="E205" s="152" t="s">
        <v>1</v>
      </c>
      <c r="F205" s="153" t="s">
        <v>4131</v>
      </c>
      <c r="H205" s="154">
        <v>145.80000000000001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73</v>
      </c>
      <c r="AY205" s="152" t="s">
        <v>236</v>
      </c>
    </row>
    <row r="206" spans="2:65" s="12" customFormat="1" ht="11.25">
      <c r="B206" s="151"/>
      <c r="D206" s="147" t="s">
        <v>247</v>
      </c>
      <c r="E206" s="152" t="s">
        <v>1</v>
      </c>
      <c r="F206" s="153" t="s">
        <v>4132</v>
      </c>
      <c r="H206" s="154">
        <v>58.2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236</v>
      </c>
    </row>
    <row r="207" spans="2:65" s="12" customFormat="1" ht="11.25">
      <c r="B207" s="151"/>
      <c r="D207" s="147" t="s">
        <v>247</v>
      </c>
      <c r="E207" s="152" t="s">
        <v>1</v>
      </c>
      <c r="F207" s="153" t="s">
        <v>4133</v>
      </c>
      <c r="H207" s="154">
        <v>120.6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236</v>
      </c>
    </row>
    <row r="208" spans="2:65" s="12" customFormat="1" ht="11.25">
      <c r="B208" s="151"/>
      <c r="D208" s="147" t="s">
        <v>247</v>
      </c>
      <c r="E208" s="152" t="s">
        <v>1</v>
      </c>
      <c r="F208" s="153" t="s">
        <v>4134</v>
      </c>
      <c r="H208" s="154">
        <v>74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4135</v>
      </c>
      <c r="H209" s="154">
        <v>94.4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5" customFormat="1" ht="11.25">
      <c r="B210" s="173"/>
      <c r="D210" s="147" t="s">
        <v>247</v>
      </c>
      <c r="E210" s="174" t="s">
        <v>1</v>
      </c>
      <c r="F210" s="175" t="s">
        <v>344</v>
      </c>
      <c r="H210" s="176">
        <v>599</v>
      </c>
      <c r="I210" s="177"/>
      <c r="L210" s="173"/>
      <c r="M210" s="178"/>
      <c r="T210" s="179"/>
      <c r="AT210" s="174" t="s">
        <v>247</v>
      </c>
      <c r="AU210" s="174" t="s">
        <v>83</v>
      </c>
      <c r="AV210" s="15" t="s">
        <v>258</v>
      </c>
      <c r="AW210" s="15" t="s">
        <v>30</v>
      </c>
      <c r="AX210" s="15" t="s">
        <v>81</v>
      </c>
      <c r="AY210" s="174" t="s">
        <v>236</v>
      </c>
    </row>
    <row r="211" spans="2:65" s="1" customFormat="1" ht="24.2" customHeight="1">
      <c r="B211" s="133"/>
      <c r="C211" s="134" t="s">
        <v>345</v>
      </c>
      <c r="D211" s="134" t="s">
        <v>239</v>
      </c>
      <c r="E211" s="135" t="s">
        <v>2874</v>
      </c>
      <c r="F211" s="136" t="s">
        <v>2875</v>
      </c>
      <c r="G211" s="137" t="s">
        <v>467</v>
      </c>
      <c r="H211" s="138">
        <v>32.89</v>
      </c>
      <c r="I211" s="139"/>
      <c r="J211" s="140">
        <f>ROUND(I211*H211,2)</f>
        <v>0</v>
      </c>
      <c r="K211" s="136" t="s">
        <v>243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696</v>
      </c>
    </row>
    <row r="212" spans="2:65" s="1" customFormat="1" ht="19.5">
      <c r="B212" s="33"/>
      <c r="D212" s="147" t="s">
        <v>246</v>
      </c>
      <c r="F212" s="148" t="s">
        <v>2875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4" customFormat="1" ht="11.25">
      <c r="B213" s="167"/>
      <c r="D213" s="147" t="s">
        <v>247</v>
      </c>
      <c r="E213" s="168" t="s">
        <v>1</v>
      </c>
      <c r="F213" s="169" t="s">
        <v>2876</v>
      </c>
      <c r="H213" s="168" t="s">
        <v>1</v>
      </c>
      <c r="I213" s="170"/>
      <c r="L213" s="167"/>
      <c r="M213" s="171"/>
      <c r="T213" s="172"/>
      <c r="AT213" s="168" t="s">
        <v>247</v>
      </c>
      <c r="AU213" s="168" t="s">
        <v>83</v>
      </c>
      <c r="AV213" s="14" t="s">
        <v>81</v>
      </c>
      <c r="AW213" s="14" t="s">
        <v>30</v>
      </c>
      <c r="AX213" s="14" t="s">
        <v>73</v>
      </c>
      <c r="AY213" s="168" t="s">
        <v>236</v>
      </c>
    </row>
    <row r="214" spans="2:65" s="12" customFormat="1" ht="11.25">
      <c r="B214" s="151"/>
      <c r="D214" s="147" t="s">
        <v>247</v>
      </c>
      <c r="E214" s="152" t="s">
        <v>1</v>
      </c>
      <c r="F214" s="153" t="s">
        <v>4136</v>
      </c>
      <c r="H214" s="154">
        <v>32.89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 ht="11.25">
      <c r="B215" s="173"/>
      <c r="D215" s="147" t="s">
        <v>247</v>
      </c>
      <c r="E215" s="174" t="s">
        <v>1</v>
      </c>
      <c r="F215" s="175" t="s">
        <v>344</v>
      </c>
      <c r="H215" s="176">
        <v>32.89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24.2" customHeight="1">
      <c r="B216" s="133"/>
      <c r="C216" s="134" t="s">
        <v>7</v>
      </c>
      <c r="D216" s="134" t="s">
        <v>239</v>
      </c>
      <c r="E216" s="135" t="s">
        <v>2879</v>
      </c>
      <c r="F216" s="136" t="s">
        <v>2880</v>
      </c>
      <c r="G216" s="137" t="s">
        <v>528</v>
      </c>
      <c r="H216" s="138">
        <v>59.8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709</v>
      </c>
    </row>
    <row r="217" spans="2:65" s="1" customFormat="1" ht="11.25">
      <c r="B217" s="33"/>
      <c r="D217" s="147" t="s">
        <v>246</v>
      </c>
      <c r="F217" s="148" t="s">
        <v>2880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 ht="11.25">
      <c r="B218" s="167"/>
      <c r="D218" s="147" t="s">
        <v>247</v>
      </c>
      <c r="E218" s="168" t="s">
        <v>1</v>
      </c>
      <c r="F218" s="169" t="s">
        <v>2876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4137</v>
      </c>
      <c r="H219" s="154">
        <v>59.8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5" customFormat="1" ht="11.25">
      <c r="B220" s="173"/>
      <c r="D220" s="147" t="s">
        <v>247</v>
      </c>
      <c r="E220" s="174" t="s">
        <v>1</v>
      </c>
      <c r="F220" s="175" t="s">
        <v>344</v>
      </c>
      <c r="H220" s="176">
        <v>59.8</v>
      </c>
      <c r="I220" s="177"/>
      <c r="L220" s="173"/>
      <c r="M220" s="178"/>
      <c r="T220" s="179"/>
      <c r="AT220" s="174" t="s">
        <v>247</v>
      </c>
      <c r="AU220" s="174" t="s">
        <v>83</v>
      </c>
      <c r="AV220" s="15" t="s">
        <v>258</v>
      </c>
      <c r="AW220" s="15" t="s">
        <v>30</v>
      </c>
      <c r="AX220" s="15" t="s">
        <v>81</v>
      </c>
      <c r="AY220" s="174" t="s">
        <v>236</v>
      </c>
    </row>
    <row r="221" spans="2:65" s="1" customFormat="1" ht="24.2" customHeight="1">
      <c r="B221" s="133"/>
      <c r="C221" s="134" t="s">
        <v>583</v>
      </c>
      <c r="D221" s="134" t="s">
        <v>239</v>
      </c>
      <c r="E221" s="135" t="s">
        <v>4138</v>
      </c>
      <c r="F221" s="136" t="s">
        <v>4139</v>
      </c>
      <c r="G221" s="137" t="s">
        <v>467</v>
      </c>
      <c r="H221" s="138">
        <v>5.72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720</v>
      </c>
    </row>
    <row r="222" spans="2:65" s="1" customFormat="1" ht="19.5">
      <c r="B222" s="33"/>
      <c r="D222" s="147" t="s">
        <v>246</v>
      </c>
      <c r="F222" s="148" t="s">
        <v>4139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4" customFormat="1" ht="11.25">
      <c r="B223" s="167"/>
      <c r="D223" s="147" t="s">
        <v>247</v>
      </c>
      <c r="E223" s="168" t="s">
        <v>1</v>
      </c>
      <c r="F223" s="169" t="s">
        <v>2883</v>
      </c>
      <c r="H223" s="168" t="s">
        <v>1</v>
      </c>
      <c r="I223" s="170"/>
      <c r="L223" s="167"/>
      <c r="M223" s="171"/>
      <c r="T223" s="172"/>
      <c r="AT223" s="168" t="s">
        <v>247</v>
      </c>
      <c r="AU223" s="168" t="s">
        <v>83</v>
      </c>
      <c r="AV223" s="14" t="s">
        <v>81</v>
      </c>
      <c r="AW223" s="14" t="s">
        <v>30</v>
      </c>
      <c r="AX223" s="14" t="s">
        <v>73</v>
      </c>
      <c r="AY223" s="168" t="s">
        <v>236</v>
      </c>
    </row>
    <row r="224" spans="2:65" s="12" customFormat="1" ht="11.25">
      <c r="B224" s="151"/>
      <c r="D224" s="147" t="s">
        <v>247</v>
      </c>
      <c r="E224" s="152" t="s">
        <v>1</v>
      </c>
      <c r="F224" s="153" t="s">
        <v>4140</v>
      </c>
      <c r="H224" s="154">
        <v>5.72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236</v>
      </c>
    </row>
    <row r="225" spans="2:65" s="15" customFormat="1" ht="11.25">
      <c r="B225" s="173"/>
      <c r="D225" s="147" t="s">
        <v>247</v>
      </c>
      <c r="E225" s="174" t="s">
        <v>1</v>
      </c>
      <c r="F225" s="175" t="s">
        <v>344</v>
      </c>
      <c r="H225" s="176">
        <v>5.72</v>
      </c>
      <c r="I225" s="177"/>
      <c r="L225" s="173"/>
      <c r="M225" s="178"/>
      <c r="T225" s="179"/>
      <c r="AT225" s="174" t="s">
        <v>247</v>
      </c>
      <c r="AU225" s="174" t="s">
        <v>83</v>
      </c>
      <c r="AV225" s="15" t="s">
        <v>258</v>
      </c>
      <c r="AW225" s="15" t="s">
        <v>30</v>
      </c>
      <c r="AX225" s="15" t="s">
        <v>81</v>
      </c>
      <c r="AY225" s="174" t="s">
        <v>236</v>
      </c>
    </row>
    <row r="226" spans="2:65" s="1" customFormat="1" ht="24.2" customHeight="1">
      <c r="B226" s="133"/>
      <c r="C226" s="134" t="s">
        <v>588</v>
      </c>
      <c r="D226" s="134" t="s">
        <v>239</v>
      </c>
      <c r="E226" s="135" t="s">
        <v>2879</v>
      </c>
      <c r="F226" s="136" t="s">
        <v>2880</v>
      </c>
      <c r="G226" s="137" t="s">
        <v>528</v>
      </c>
      <c r="H226" s="138">
        <v>10.4</v>
      </c>
      <c r="I226" s="139"/>
      <c r="J226" s="140">
        <f>ROUND(I226*H226,2)</f>
        <v>0</v>
      </c>
      <c r="K226" s="136" t="s">
        <v>243</v>
      </c>
      <c r="L226" s="33"/>
      <c r="M226" s="141" t="s">
        <v>1</v>
      </c>
      <c r="N226" s="142" t="s">
        <v>38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258</v>
      </c>
      <c r="AT226" s="145" t="s">
        <v>239</v>
      </c>
      <c r="AU226" s="145" t="s">
        <v>83</v>
      </c>
      <c r="AY226" s="18" t="s">
        <v>236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258</v>
      </c>
      <c r="BM226" s="145" t="s">
        <v>731</v>
      </c>
    </row>
    <row r="227" spans="2:65" s="1" customFormat="1" ht="11.25">
      <c r="B227" s="33"/>
      <c r="D227" s="147" t="s">
        <v>246</v>
      </c>
      <c r="F227" s="148" t="s">
        <v>2880</v>
      </c>
      <c r="I227" s="149"/>
      <c r="L227" s="33"/>
      <c r="M227" s="150"/>
      <c r="T227" s="57"/>
      <c r="AT227" s="18" t="s">
        <v>246</v>
      </c>
      <c r="AU227" s="18" t="s">
        <v>83</v>
      </c>
    </row>
    <row r="228" spans="2:65" s="14" customFormat="1" ht="11.25">
      <c r="B228" s="167"/>
      <c r="D228" s="147" t="s">
        <v>247</v>
      </c>
      <c r="E228" s="168" t="s">
        <v>1</v>
      </c>
      <c r="F228" s="169" t="s">
        <v>2883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4141</v>
      </c>
      <c r="H229" s="154">
        <v>10.4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5" customFormat="1" ht="11.25">
      <c r="B230" s="173"/>
      <c r="D230" s="147" t="s">
        <v>247</v>
      </c>
      <c r="E230" s="174" t="s">
        <v>1</v>
      </c>
      <c r="F230" s="175" t="s">
        <v>344</v>
      </c>
      <c r="H230" s="176">
        <v>10.4</v>
      </c>
      <c r="I230" s="177"/>
      <c r="L230" s="173"/>
      <c r="M230" s="178"/>
      <c r="T230" s="179"/>
      <c r="AT230" s="174" t="s">
        <v>247</v>
      </c>
      <c r="AU230" s="174" t="s">
        <v>83</v>
      </c>
      <c r="AV230" s="15" t="s">
        <v>258</v>
      </c>
      <c r="AW230" s="15" t="s">
        <v>30</v>
      </c>
      <c r="AX230" s="15" t="s">
        <v>81</v>
      </c>
      <c r="AY230" s="174" t="s">
        <v>236</v>
      </c>
    </row>
    <row r="231" spans="2:65" s="1" customFormat="1" ht="24.2" customHeight="1">
      <c r="B231" s="133"/>
      <c r="C231" s="134" t="s">
        <v>591</v>
      </c>
      <c r="D231" s="134" t="s">
        <v>239</v>
      </c>
      <c r="E231" s="135" t="s">
        <v>2888</v>
      </c>
      <c r="F231" s="136" t="s">
        <v>2889</v>
      </c>
      <c r="G231" s="137" t="s">
        <v>467</v>
      </c>
      <c r="H231" s="138">
        <v>146.85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741</v>
      </c>
    </row>
    <row r="232" spans="2:65" s="1" customFormat="1" ht="19.5">
      <c r="B232" s="33"/>
      <c r="D232" s="147" t="s">
        <v>246</v>
      </c>
      <c r="F232" s="148" t="s">
        <v>2889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 ht="11.25">
      <c r="B233" s="167"/>
      <c r="D233" s="147" t="s">
        <v>247</v>
      </c>
      <c r="E233" s="168" t="s">
        <v>1</v>
      </c>
      <c r="F233" s="169" t="s">
        <v>2890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2" customFormat="1" ht="11.25">
      <c r="B234" s="151"/>
      <c r="D234" s="147" t="s">
        <v>247</v>
      </c>
      <c r="E234" s="152" t="s">
        <v>1</v>
      </c>
      <c r="F234" s="153" t="s">
        <v>4142</v>
      </c>
      <c r="H234" s="154">
        <v>126.83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 ht="11.25">
      <c r="B235" s="151"/>
      <c r="D235" s="147" t="s">
        <v>247</v>
      </c>
      <c r="E235" s="152" t="s">
        <v>1</v>
      </c>
      <c r="F235" s="153" t="s">
        <v>4143</v>
      </c>
      <c r="H235" s="154">
        <v>20.02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 ht="11.25">
      <c r="B236" s="173"/>
      <c r="D236" s="147" t="s">
        <v>247</v>
      </c>
      <c r="E236" s="174" t="s">
        <v>1</v>
      </c>
      <c r="F236" s="175" t="s">
        <v>344</v>
      </c>
      <c r="H236" s="176">
        <v>146.85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600</v>
      </c>
      <c r="D237" s="134" t="s">
        <v>239</v>
      </c>
      <c r="E237" s="135" t="s">
        <v>2899</v>
      </c>
      <c r="F237" s="136" t="s">
        <v>2900</v>
      </c>
      <c r="G237" s="137" t="s">
        <v>528</v>
      </c>
      <c r="H237" s="138">
        <v>267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772</v>
      </c>
    </row>
    <row r="238" spans="2:65" s="1" customFormat="1" ht="11.25">
      <c r="B238" s="33"/>
      <c r="D238" s="147" t="s">
        <v>246</v>
      </c>
      <c r="F238" s="148" t="s">
        <v>2900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4" customFormat="1" ht="11.25">
      <c r="B239" s="167"/>
      <c r="D239" s="147" t="s">
        <v>247</v>
      </c>
      <c r="E239" s="168" t="s">
        <v>1</v>
      </c>
      <c r="F239" s="169" t="s">
        <v>2890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4144</v>
      </c>
      <c r="H240" s="154">
        <v>230.6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 ht="11.25">
      <c r="B241" s="151"/>
      <c r="D241" s="147" t="s">
        <v>247</v>
      </c>
      <c r="E241" s="152" t="s">
        <v>1</v>
      </c>
      <c r="F241" s="153" t="s">
        <v>4145</v>
      </c>
      <c r="H241" s="154">
        <v>36.4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 ht="11.25">
      <c r="B242" s="173"/>
      <c r="D242" s="147" t="s">
        <v>247</v>
      </c>
      <c r="E242" s="174" t="s">
        <v>1</v>
      </c>
      <c r="F242" s="175" t="s">
        <v>344</v>
      </c>
      <c r="H242" s="176">
        <v>267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607</v>
      </c>
      <c r="D243" s="134" t="s">
        <v>239</v>
      </c>
      <c r="E243" s="135" t="s">
        <v>2906</v>
      </c>
      <c r="F243" s="136" t="s">
        <v>2907</v>
      </c>
      <c r="G243" s="137" t="s">
        <v>467</v>
      </c>
      <c r="H243" s="138">
        <v>22.33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782</v>
      </c>
    </row>
    <row r="244" spans="2:65" s="1" customFormat="1" ht="19.5">
      <c r="B244" s="33"/>
      <c r="D244" s="147" t="s">
        <v>246</v>
      </c>
      <c r="F244" s="148" t="s">
        <v>2907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 ht="11.25">
      <c r="B245" s="167"/>
      <c r="D245" s="147" t="s">
        <v>247</v>
      </c>
      <c r="E245" s="168" t="s">
        <v>1</v>
      </c>
      <c r="F245" s="169" t="s">
        <v>4146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 ht="11.25">
      <c r="B246" s="151"/>
      <c r="D246" s="147" t="s">
        <v>247</v>
      </c>
      <c r="E246" s="152" t="s">
        <v>1</v>
      </c>
      <c r="F246" s="153" t="s">
        <v>4147</v>
      </c>
      <c r="H246" s="154">
        <v>22.33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236</v>
      </c>
    </row>
    <row r="247" spans="2:65" s="15" customFormat="1" ht="11.25">
      <c r="B247" s="173"/>
      <c r="D247" s="147" t="s">
        <v>247</v>
      </c>
      <c r="E247" s="174" t="s">
        <v>1</v>
      </c>
      <c r="F247" s="175" t="s">
        <v>344</v>
      </c>
      <c r="H247" s="176">
        <v>22.33</v>
      </c>
      <c r="I247" s="177"/>
      <c r="L247" s="173"/>
      <c r="M247" s="178"/>
      <c r="T247" s="179"/>
      <c r="AT247" s="174" t="s">
        <v>247</v>
      </c>
      <c r="AU247" s="174" t="s">
        <v>83</v>
      </c>
      <c r="AV247" s="15" t="s">
        <v>258</v>
      </c>
      <c r="AW247" s="15" t="s">
        <v>30</v>
      </c>
      <c r="AX247" s="15" t="s">
        <v>81</v>
      </c>
      <c r="AY247" s="174" t="s">
        <v>236</v>
      </c>
    </row>
    <row r="248" spans="2:65" s="1" customFormat="1" ht="24.2" customHeight="1">
      <c r="B248" s="133"/>
      <c r="C248" s="134" t="s">
        <v>611</v>
      </c>
      <c r="D248" s="134" t="s">
        <v>239</v>
      </c>
      <c r="E248" s="135" t="s">
        <v>2911</v>
      </c>
      <c r="F248" s="136" t="s">
        <v>2912</v>
      </c>
      <c r="G248" s="137" t="s">
        <v>528</v>
      </c>
      <c r="H248" s="138">
        <v>86.2</v>
      </c>
      <c r="I248" s="139"/>
      <c r="J248" s="140">
        <f>ROUND(I248*H248,2)</f>
        <v>0</v>
      </c>
      <c r="K248" s="136" t="s">
        <v>243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792</v>
      </c>
    </row>
    <row r="249" spans="2:65" s="1" customFormat="1" ht="11.25">
      <c r="B249" s="33"/>
      <c r="D249" s="147" t="s">
        <v>246</v>
      </c>
      <c r="F249" s="148" t="s">
        <v>2912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4" customFormat="1" ht="11.25">
      <c r="B250" s="167"/>
      <c r="D250" s="147" t="s">
        <v>247</v>
      </c>
      <c r="E250" s="168" t="s">
        <v>1</v>
      </c>
      <c r="F250" s="169" t="s">
        <v>2908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 ht="11.25">
      <c r="B251" s="151"/>
      <c r="D251" s="147" t="s">
        <v>247</v>
      </c>
      <c r="E251" s="152" t="s">
        <v>1</v>
      </c>
      <c r="F251" s="153" t="s">
        <v>4148</v>
      </c>
      <c r="H251" s="154">
        <v>86.2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 ht="11.25">
      <c r="B252" s="173"/>
      <c r="D252" s="147" t="s">
        <v>247</v>
      </c>
      <c r="E252" s="174" t="s">
        <v>1</v>
      </c>
      <c r="F252" s="175" t="s">
        <v>344</v>
      </c>
      <c r="H252" s="176">
        <v>86.2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24.2" customHeight="1">
      <c r="B253" s="133"/>
      <c r="C253" s="134" t="s">
        <v>617</v>
      </c>
      <c r="D253" s="134" t="s">
        <v>239</v>
      </c>
      <c r="E253" s="135" t="s">
        <v>2906</v>
      </c>
      <c r="F253" s="136" t="s">
        <v>2907</v>
      </c>
      <c r="G253" s="137" t="s">
        <v>467</v>
      </c>
      <c r="H253" s="138">
        <v>47.41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805</v>
      </c>
    </row>
    <row r="254" spans="2:65" s="1" customFormat="1" ht="19.5">
      <c r="B254" s="33"/>
      <c r="D254" s="147" t="s">
        <v>246</v>
      </c>
      <c r="F254" s="148" t="s">
        <v>2907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 ht="11.25">
      <c r="B255" s="167"/>
      <c r="D255" s="147" t="s">
        <v>247</v>
      </c>
      <c r="E255" s="168" t="s">
        <v>1</v>
      </c>
      <c r="F255" s="169" t="s">
        <v>2908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2" customFormat="1" ht="11.25">
      <c r="B256" s="151"/>
      <c r="D256" s="147" t="s">
        <v>247</v>
      </c>
      <c r="E256" s="152" t="s">
        <v>1</v>
      </c>
      <c r="F256" s="153" t="s">
        <v>4149</v>
      </c>
      <c r="H256" s="154">
        <v>47.41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5" customFormat="1" ht="11.25">
      <c r="B257" s="173"/>
      <c r="D257" s="147" t="s">
        <v>247</v>
      </c>
      <c r="E257" s="174" t="s">
        <v>1</v>
      </c>
      <c r="F257" s="175" t="s">
        <v>344</v>
      </c>
      <c r="H257" s="176">
        <v>47.41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34" t="s">
        <v>625</v>
      </c>
      <c r="D258" s="134" t="s">
        <v>239</v>
      </c>
      <c r="E258" s="135" t="s">
        <v>2911</v>
      </c>
      <c r="F258" s="136" t="s">
        <v>2912</v>
      </c>
      <c r="G258" s="137" t="s">
        <v>528</v>
      </c>
      <c r="H258" s="138">
        <v>86.2</v>
      </c>
      <c r="I258" s="139"/>
      <c r="J258" s="140">
        <f>ROUND(I258*H258,2)</f>
        <v>0</v>
      </c>
      <c r="K258" s="136" t="s">
        <v>243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816</v>
      </c>
    </row>
    <row r="259" spans="2:65" s="1" customFormat="1" ht="11.25">
      <c r="B259" s="33"/>
      <c r="D259" s="147" t="s">
        <v>246</v>
      </c>
      <c r="F259" s="148" t="s">
        <v>2912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4" customFormat="1" ht="11.25">
      <c r="B260" s="167"/>
      <c r="D260" s="147" t="s">
        <v>247</v>
      </c>
      <c r="E260" s="168" t="s">
        <v>1</v>
      </c>
      <c r="F260" s="169" t="s">
        <v>2908</v>
      </c>
      <c r="H260" s="168" t="s">
        <v>1</v>
      </c>
      <c r="I260" s="170"/>
      <c r="L260" s="167"/>
      <c r="M260" s="171"/>
      <c r="T260" s="172"/>
      <c r="AT260" s="168" t="s">
        <v>247</v>
      </c>
      <c r="AU260" s="168" t="s">
        <v>83</v>
      </c>
      <c r="AV260" s="14" t="s">
        <v>81</v>
      </c>
      <c r="AW260" s="14" t="s">
        <v>30</v>
      </c>
      <c r="AX260" s="14" t="s">
        <v>73</v>
      </c>
      <c r="AY260" s="168" t="s">
        <v>236</v>
      </c>
    </row>
    <row r="261" spans="2:65" s="12" customFormat="1" ht="11.25">
      <c r="B261" s="151"/>
      <c r="D261" s="147" t="s">
        <v>247</v>
      </c>
      <c r="E261" s="152" t="s">
        <v>1</v>
      </c>
      <c r="F261" s="153" t="s">
        <v>4148</v>
      </c>
      <c r="H261" s="154">
        <v>86.2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5" customFormat="1" ht="11.25">
      <c r="B262" s="173"/>
      <c r="D262" s="147" t="s">
        <v>247</v>
      </c>
      <c r="E262" s="174" t="s">
        <v>1</v>
      </c>
      <c r="F262" s="175" t="s">
        <v>344</v>
      </c>
      <c r="H262" s="176">
        <v>86.2</v>
      </c>
      <c r="I262" s="177"/>
      <c r="L262" s="173"/>
      <c r="M262" s="178"/>
      <c r="T262" s="179"/>
      <c r="AT262" s="174" t="s">
        <v>247</v>
      </c>
      <c r="AU262" s="174" t="s">
        <v>83</v>
      </c>
      <c r="AV262" s="15" t="s">
        <v>258</v>
      </c>
      <c r="AW262" s="15" t="s">
        <v>30</v>
      </c>
      <c r="AX262" s="15" t="s">
        <v>81</v>
      </c>
      <c r="AY262" s="174" t="s">
        <v>236</v>
      </c>
    </row>
    <row r="263" spans="2:65" s="1" customFormat="1" ht="24.2" customHeight="1">
      <c r="B263" s="133"/>
      <c r="C263" s="134" t="s">
        <v>630</v>
      </c>
      <c r="D263" s="134" t="s">
        <v>239</v>
      </c>
      <c r="E263" s="135" t="s">
        <v>4150</v>
      </c>
      <c r="F263" s="136" t="s">
        <v>4151</v>
      </c>
      <c r="G263" s="137" t="s">
        <v>467</v>
      </c>
      <c r="H263" s="138">
        <v>120.35</v>
      </c>
      <c r="I263" s="139"/>
      <c r="J263" s="140">
        <f>ROUND(I263*H263,2)</f>
        <v>0</v>
      </c>
      <c r="K263" s="136" t="s">
        <v>2868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828</v>
      </c>
    </row>
    <row r="264" spans="2:65" s="1" customFormat="1" ht="19.5">
      <c r="B264" s="33"/>
      <c r="D264" s="147" t="s">
        <v>246</v>
      </c>
      <c r="F264" s="148" t="s">
        <v>4151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4" customFormat="1" ht="11.25">
      <c r="B265" s="167"/>
      <c r="D265" s="147" t="s">
        <v>247</v>
      </c>
      <c r="E265" s="168" t="s">
        <v>1</v>
      </c>
      <c r="F265" s="169" t="s">
        <v>4152</v>
      </c>
      <c r="H265" s="168" t="s">
        <v>1</v>
      </c>
      <c r="I265" s="170"/>
      <c r="L265" s="167"/>
      <c r="M265" s="171"/>
      <c r="T265" s="172"/>
      <c r="AT265" s="168" t="s">
        <v>247</v>
      </c>
      <c r="AU265" s="168" t="s">
        <v>83</v>
      </c>
      <c r="AV265" s="14" t="s">
        <v>81</v>
      </c>
      <c r="AW265" s="14" t="s">
        <v>30</v>
      </c>
      <c r="AX265" s="14" t="s">
        <v>73</v>
      </c>
      <c r="AY265" s="168" t="s">
        <v>236</v>
      </c>
    </row>
    <row r="266" spans="2:65" s="12" customFormat="1" ht="11.25">
      <c r="B266" s="151"/>
      <c r="D266" s="147" t="s">
        <v>247</v>
      </c>
      <c r="E266" s="152" t="s">
        <v>1</v>
      </c>
      <c r="F266" s="153" t="s">
        <v>4153</v>
      </c>
      <c r="H266" s="154">
        <v>52.03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2" customFormat="1" ht="11.25">
      <c r="B267" s="151"/>
      <c r="D267" s="147" t="s">
        <v>247</v>
      </c>
      <c r="E267" s="152" t="s">
        <v>1</v>
      </c>
      <c r="F267" s="153" t="s">
        <v>4154</v>
      </c>
      <c r="H267" s="154">
        <v>19.03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4155</v>
      </c>
      <c r="H268" s="154">
        <v>8.0399999999999991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6" customFormat="1" ht="11.25">
      <c r="B269" s="198"/>
      <c r="D269" s="147" t="s">
        <v>247</v>
      </c>
      <c r="E269" s="199" t="s">
        <v>1</v>
      </c>
      <c r="F269" s="200" t="s">
        <v>2893</v>
      </c>
      <c r="H269" s="201">
        <v>79.099999999999994</v>
      </c>
      <c r="I269" s="202"/>
      <c r="L269" s="198"/>
      <c r="M269" s="203"/>
      <c r="T269" s="204"/>
      <c r="AT269" s="199" t="s">
        <v>247</v>
      </c>
      <c r="AU269" s="199" t="s">
        <v>83</v>
      </c>
      <c r="AV269" s="16" t="s">
        <v>253</v>
      </c>
      <c r="AW269" s="16" t="s">
        <v>30</v>
      </c>
      <c r="AX269" s="16" t="s">
        <v>73</v>
      </c>
      <c r="AY269" s="199" t="s">
        <v>236</v>
      </c>
    </row>
    <row r="270" spans="2:65" s="14" customFormat="1" ht="11.25">
      <c r="B270" s="167"/>
      <c r="D270" s="147" t="s">
        <v>247</v>
      </c>
      <c r="E270" s="168" t="s">
        <v>1</v>
      </c>
      <c r="F270" s="169" t="s">
        <v>4156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 ht="11.25">
      <c r="B271" s="151"/>
      <c r="D271" s="147" t="s">
        <v>247</v>
      </c>
      <c r="E271" s="152" t="s">
        <v>1</v>
      </c>
      <c r="F271" s="153" t="s">
        <v>4157</v>
      </c>
      <c r="H271" s="154">
        <v>16.28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6" customFormat="1" ht="11.25">
      <c r="B272" s="198"/>
      <c r="D272" s="147" t="s">
        <v>247</v>
      </c>
      <c r="E272" s="199" t="s">
        <v>1</v>
      </c>
      <c r="F272" s="200" t="s">
        <v>2893</v>
      </c>
      <c r="H272" s="201">
        <v>16.28</v>
      </c>
      <c r="I272" s="202"/>
      <c r="L272" s="198"/>
      <c r="M272" s="203"/>
      <c r="T272" s="204"/>
      <c r="AT272" s="199" t="s">
        <v>247</v>
      </c>
      <c r="AU272" s="199" t="s">
        <v>83</v>
      </c>
      <c r="AV272" s="16" t="s">
        <v>253</v>
      </c>
      <c r="AW272" s="16" t="s">
        <v>30</v>
      </c>
      <c r="AX272" s="16" t="s">
        <v>73</v>
      </c>
      <c r="AY272" s="199" t="s">
        <v>236</v>
      </c>
    </row>
    <row r="273" spans="2:65" s="14" customFormat="1" ht="22.5">
      <c r="B273" s="167"/>
      <c r="D273" s="147" t="s">
        <v>247</v>
      </c>
      <c r="E273" s="168" t="s">
        <v>1</v>
      </c>
      <c r="F273" s="169" t="s">
        <v>4158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4159</v>
      </c>
      <c r="H274" s="154">
        <v>21.01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4160</v>
      </c>
      <c r="H275" s="154">
        <v>3.96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 ht="11.25">
      <c r="B276" s="198"/>
      <c r="D276" s="147" t="s">
        <v>247</v>
      </c>
      <c r="E276" s="199" t="s">
        <v>1</v>
      </c>
      <c r="F276" s="200" t="s">
        <v>2893</v>
      </c>
      <c r="H276" s="201">
        <v>24.970000000000002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120.35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637</v>
      </c>
      <c r="D278" s="134" t="s">
        <v>239</v>
      </c>
      <c r="E278" s="135" t="s">
        <v>4161</v>
      </c>
      <c r="F278" s="136" t="s">
        <v>4162</v>
      </c>
      <c r="G278" s="137" t="s">
        <v>528</v>
      </c>
      <c r="H278" s="138">
        <v>217</v>
      </c>
      <c r="I278" s="139"/>
      <c r="J278" s="140">
        <f>ROUND(I278*H278,2)</f>
        <v>0</v>
      </c>
      <c r="K278" s="136" t="s">
        <v>2868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841</v>
      </c>
    </row>
    <row r="279" spans="2:65" s="1" customFormat="1" ht="11.25">
      <c r="B279" s="33"/>
      <c r="D279" s="147" t="s">
        <v>246</v>
      </c>
      <c r="F279" s="148" t="s">
        <v>4162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 ht="11.25">
      <c r="B280" s="167"/>
      <c r="D280" s="147" t="s">
        <v>247</v>
      </c>
      <c r="E280" s="168" t="s">
        <v>1</v>
      </c>
      <c r="F280" s="169" t="s">
        <v>4152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4163</v>
      </c>
      <c r="H281" s="154">
        <v>102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 ht="11.25">
      <c r="B282" s="151"/>
      <c r="D282" s="147" t="s">
        <v>247</v>
      </c>
      <c r="E282" s="152" t="s">
        <v>1</v>
      </c>
      <c r="F282" s="153" t="s">
        <v>4164</v>
      </c>
      <c r="H282" s="154">
        <v>40.6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6" customFormat="1" ht="11.25">
      <c r="B283" s="198"/>
      <c r="D283" s="147" t="s">
        <v>247</v>
      </c>
      <c r="E283" s="199" t="s">
        <v>1</v>
      </c>
      <c r="F283" s="200" t="s">
        <v>2893</v>
      </c>
      <c r="H283" s="201">
        <v>142.6</v>
      </c>
      <c r="I283" s="202"/>
      <c r="L283" s="198"/>
      <c r="M283" s="203"/>
      <c r="T283" s="204"/>
      <c r="AT283" s="199" t="s">
        <v>247</v>
      </c>
      <c r="AU283" s="199" t="s">
        <v>83</v>
      </c>
      <c r="AV283" s="16" t="s">
        <v>253</v>
      </c>
      <c r="AW283" s="16" t="s">
        <v>30</v>
      </c>
      <c r="AX283" s="16" t="s">
        <v>73</v>
      </c>
      <c r="AY283" s="199" t="s">
        <v>236</v>
      </c>
    </row>
    <row r="284" spans="2:65" s="14" customFormat="1" ht="11.25">
      <c r="B284" s="167"/>
      <c r="D284" s="147" t="s">
        <v>247</v>
      </c>
      <c r="E284" s="168" t="s">
        <v>1</v>
      </c>
      <c r="F284" s="169" t="s">
        <v>4156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 ht="11.25">
      <c r="B285" s="151"/>
      <c r="D285" s="147" t="s">
        <v>247</v>
      </c>
      <c r="E285" s="152" t="s">
        <v>1</v>
      </c>
      <c r="F285" s="153" t="s">
        <v>4165</v>
      </c>
      <c r="H285" s="154">
        <v>29.6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6" customFormat="1" ht="11.25">
      <c r="B286" s="198"/>
      <c r="D286" s="147" t="s">
        <v>247</v>
      </c>
      <c r="E286" s="199" t="s">
        <v>1</v>
      </c>
      <c r="F286" s="200" t="s">
        <v>2893</v>
      </c>
      <c r="H286" s="201">
        <v>29.6</v>
      </c>
      <c r="I286" s="202"/>
      <c r="L286" s="198"/>
      <c r="M286" s="203"/>
      <c r="T286" s="204"/>
      <c r="AT286" s="199" t="s">
        <v>247</v>
      </c>
      <c r="AU286" s="199" t="s">
        <v>83</v>
      </c>
      <c r="AV286" s="16" t="s">
        <v>253</v>
      </c>
      <c r="AW286" s="16" t="s">
        <v>30</v>
      </c>
      <c r="AX286" s="16" t="s">
        <v>73</v>
      </c>
      <c r="AY286" s="199" t="s">
        <v>236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4158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 ht="11.25">
      <c r="B288" s="151"/>
      <c r="D288" s="147" t="s">
        <v>247</v>
      </c>
      <c r="E288" s="152" t="s">
        <v>1</v>
      </c>
      <c r="F288" s="153" t="s">
        <v>4166</v>
      </c>
      <c r="H288" s="154">
        <v>44.8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6" customFormat="1" ht="11.25">
      <c r="B289" s="198"/>
      <c r="D289" s="147" t="s">
        <v>247</v>
      </c>
      <c r="E289" s="199" t="s">
        <v>1</v>
      </c>
      <c r="F289" s="200" t="s">
        <v>2893</v>
      </c>
      <c r="H289" s="201">
        <v>44.8</v>
      </c>
      <c r="I289" s="202"/>
      <c r="L289" s="198"/>
      <c r="M289" s="203"/>
      <c r="T289" s="204"/>
      <c r="AT289" s="199" t="s">
        <v>247</v>
      </c>
      <c r="AU289" s="199" t="s">
        <v>83</v>
      </c>
      <c r="AV289" s="16" t="s">
        <v>253</v>
      </c>
      <c r="AW289" s="16" t="s">
        <v>30</v>
      </c>
      <c r="AX289" s="16" t="s">
        <v>73</v>
      </c>
      <c r="AY289" s="199" t="s">
        <v>236</v>
      </c>
    </row>
    <row r="290" spans="2:65" s="15" customFormat="1" ht="11.25">
      <c r="B290" s="173"/>
      <c r="D290" s="147" t="s">
        <v>247</v>
      </c>
      <c r="E290" s="174" t="s">
        <v>1</v>
      </c>
      <c r="F290" s="175" t="s">
        <v>344</v>
      </c>
      <c r="H290" s="176">
        <v>217</v>
      </c>
      <c r="I290" s="177"/>
      <c r="L290" s="173"/>
      <c r="M290" s="178"/>
      <c r="T290" s="179"/>
      <c r="AT290" s="174" t="s">
        <v>247</v>
      </c>
      <c r="AU290" s="174" t="s">
        <v>83</v>
      </c>
      <c r="AV290" s="15" t="s">
        <v>258</v>
      </c>
      <c r="AW290" s="15" t="s">
        <v>30</v>
      </c>
      <c r="AX290" s="15" t="s">
        <v>81</v>
      </c>
      <c r="AY290" s="174" t="s">
        <v>236</v>
      </c>
    </row>
    <row r="291" spans="2:65" s="1" customFormat="1" ht="21.75" customHeight="1">
      <c r="B291" s="133"/>
      <c r="C291" s="134" t="s">
        <v>643</v>
      </c>
      <c r="D291" s="134" t="s">
        <v>239</v>
      </c>
      <c r="E291" s="135" t="s">
        <v>428</v>
      </c>
      <c r="F291" s="136" t="s">
        <v>429</v>
      </c>
      <c r="G291" s="137" t="s">
        <v>424</v>
      </c>
      <c r="H291" s="138">
        <v>276.14100000000002</v>
      </c>
      <c r="I291" s="139"/>
      <c r="J291" s="140">
        <f>ROUND(I291*H291,2)</f>
        <v>0</v>
      </c>
      <c r="K291" s="136" t="s">
        <v>243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341</v>
      </c>
    </row>
    <row r="292" spans="2:65" s="1" customFormat="1" ht="11.25">
      <c r="B292" s="33"/>
      <c r="D292" s="147" t="s">
        <v>246</v>
      </c>
      <c r="F292" s="148" t="s">
        <v>429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24.2" customHeight="1">
      <c r="B293" s="133"/>
      <c r="C293" s="134" t="s">
        <v>649</v>
      </c>
      <c r="D293" s="134" t="s">
        <v>239</v>
      </c>
      <c r="E293" s="135" t="s">
        <v>437</v>
      </c>
      <c r="F293" s="136" t="s">
        <v>438</v>
      </c>
      <c r="G293" s="137" t="s">
        <v>424</v>
      </c>
      <c r="H293" s="138">
        <v>2485.2689999999998</v>
      </c>
      <c r="I293" s="139"/>
      <c r="J293" s="140">
        <f>ROUND(I293*H293,2)</f>
        <v>0</v>
      </c>
      <c r="K293" s="136" t="s">
        <v>243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868</v>
      </c>
    </row>
    <row r="294" spans="2:65" s="1" customFormat="1" ht="11.25">
      <c r="B294" s="33"/>
      <c r="D294" s="147" t="s">
        <v>246</v>
      </c>
      <c r="F294" s="148" t="s">
        <v>438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4167</v>
      </c>
      <c r="H295" s="154">
        <v>2485.2689999999998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 ht="11.25">
      <c r="B296" s="173"/>
      <c r="D296" s="147" t="s">
        <v>247</v>
      </c>
      <c r="E296" s="174" t="s">
        <v>1</v>
      </c>
      <c r="F296" s="175" t="s">
        <v>344</v>
      </c>
      <c r="H296" s="176">
        <v>2485.2689999999998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1.75" customHeight="1">
      <c r="B297" s="133"/>
      <c r="C297" s="134" t="s">
        <v>656</v>
      </c>
      <c r="D297" s="134" t="s">
        <v>239</v>
      </c>
      <c r="E297" s="135" t="s">
        <v>2916</v>
      </c>
      <c r="F297" s="136" t="s">
        <v>2917</v>
      </c>
      <c r="G297" s="137" t="s">
        <v>424</v>
      </c>
      <c r="H297" s="138">
        <v>276.14100000000002</v>
      </c>
      <c r="I297" s="139"/>
      <c r="J297" s="140">
        <f>ROUND(I297*H297,2)</f>
        <v>0</v>
      </c>
      <c r="K297" s="136" t="s">
        <v>2868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879</v>
      </c>
    </row>
    <row r="298" spans="2:65" s="1" customFormat="1" ht="11.25">
      <c r="B298" s="33"/>
      <c r="D298" s="147" t="s">
        <v>246</v>
      </c>
      <c r="F298" s="148" t="s">
        <v>2917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21.75" customHeight="1">
      <c r="B299" s="133"/>
      <c r="C299" s="134" t="s">
        <v>662</v>
      </c>
      <c r="D299" s="134" t="s">
        <v>239</v>
      </c>
      <c r="E299" s="135" t="s">
        <v>428</v>
      </c>
      <c r="F299" s="136" t="s">
        <v>429</v>
      </c>
      <c r="G299" s="137" t="s">
        <v>424</v>
      </c>
      <c r="H299" s="138">
        <v>32.633000000000003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893</v>
      </c>
    </row>
    <row r="300" spans="2:65" s="1" customFormat="1" ht="11.25">
      <c r="B300" s="33"/>
      <c r="D300" s="147" t="s">
        <v>246</v>
      </c>
      <c r="F300" s="148" t="s">
        <v>429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24.2" customHeight="1">
      <c r="B301" s="133"/>
      <c r="C301" s="134" t="s">
        <v>669</v>
      </c>
      <c r="D301" s="134" t="s">
        <v>239</v>
      </c>
      <c r="E301" s="135" t="s">
        <v>437</v>
      </c>
      <c r="F301" s="136" t="s">
        <v>438</v>
      </c>
      <c r="G301" s="137" t="s">
        <v>424</v>
      </c>
      <c r="H301" s="138">
        <v>1925.347</v>
      </c>
      <c r="I301" s="139"/>
      <c r="J301" s="140">
        <f>ROUND(I301*H301,2)</f>
        <v>0</v>
      </c>
      <c r="K301" s="136" t="s">
        <v>243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928</v>
      </c>
    </row>
    <row r="302" spans="2:65" s="1" customFormat="1" ht="11.25">
      <c r="B302" s="33"/>
      <c r="D302" s="147" t="s">
        <v>246</v>
      </c>
      <c r="F302" s="148" t="s">
        <v>438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2" customFormat="1" ht="11.25">
      <c r="B303" s="151"/>
      <c r="D303" s="147" t="s">
        <v>247</v>
      </c>
      <c r="E303" s="152" t="s">
        <v>1</v>
      </c>
      <c r="F303" s="153" t="s">
        <v>4168</v>
      </c>
      <c r="H303" s="154">
        <v>1925.347</v>
      </c>
      <c r="I303" s="155"/>
      <c r="L303" s="151"/>
      <c r="M303" s="156"/>
      <c r="T303" s="157"/>
      <c r="AT303" s="152" t="s">
        <v>247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236</v>
      </c>
    </row>
    <row r="304" spans="2:65" s="15" customFormat="1" ht="11.25">
      <c r="B304" s="173"/>
      <c r="D304" s="147" t="s">
        <v>247</v>
      </c>
      <c r="E304" s="174" t="s">
        <v>1</v>
      </c>
      <c r="F304" s="175" t="s">
        <v>344</v>
      </c>
      <c r="H304" s="176">
        <v>1925.347</v>
      </c>
      <c r="I304" s="177"/>
      <c r="L304" s="173"/>
      <c r="M304" s="178"/>
      <c r="T304" s="179"/>
      <c r="AT304" s="174" t="s">
        <v>247</v>
      </c>
      <c r="AU304" s="174" t="s">
        <v>83</v>
      </c>
      <c r="AV304" s="15" t="s">
        <v>258</v>
      </c>
      <c r="AW304" s="15" t="s">
        <v>30</v>
      </c>
      <c r="AX304" s="15" t="s">
        <v>81</v>
      </c>
      <c r="AY304" s="174" t="s">
        <v>236</v>
      </c>
    </row>
    <row r="305" spans="2:65" s="1" customFormat="1" ht="24.2" customHeight="1">
      <c r="B305" s="133"/>
      <c r="C305" s="134" t="s">
        <v>675</v>
      </c>
      <c r="D305" s="134" t="s">
        <v>239</v>
      </c>
      <c r="E305" s="135" t="s">
        <v>4169</v>
      </c>
      <c r="F305" s="136" t="s">
        <v>4170</v>
      </c>
      <c r="G305" s="137" t="s">
        <v>424</v>
      </c>
      <c r="H305" s="138">
        <v>32.633000000000003</v>
      </c>
      <c r="I305" s="139"/>
      <c r="J305" s="140">
        <f>ROUND(I305*H305,2)</f>
        <v>0</v>
      </c>
      <c r="K305" s="136" t="s">
        <v>2868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943</v>
      </c>
    </row>
    <row r="306" spans="2:65" s="1" customFormat="1" ht="11.25">
      <c r="B306" s="33"/>
      <c r="D306" s="147" t="s">
        <v>246</v>
      </c>
      <c r="F306" s="148" t="s">
        <v>4170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24.2" customHeight="1">
      <c r="B307" s="133"/>
      <c r="C307" s="134" t="s">
        <v>682</v>
      </c>
      <c r="D307" s="134" t="s">
        <v>239</v>
      </c>
      <c r="E307" s="135" t="s">
        <v>2918</v>
      </c>
      <c r="F307" s="136" t="s">
        <v>2919</v>
      </c>
      <c r="G307" s="137" t="s">
        <v>2038</v>
      </c>
      <c r="H307" s="138">
        <v>11088</v>
      </c>
      <c r="I307" s="139"/>
      <c r="J307" s="140">
        <f>ROUND(I307*H307,2)</f>
        <v>0</v>
      </c>
      <c r="K307" s="136" t="s">
        <v>243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955</v>
      </c>
    </row>
    <row r="308" spans="2:65" s="1" customFormat="1" ht="19.5">
      <c r="B308" s="33"/>
      <c r="D308" s="147" t="s">
        <v>246</v>
      </c>
      <c r="F308" s="148" t="s">
        <v>2919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4" customFormat="1" ht="11.25">
      <c r="B309" s="167"/>
      <c r="D309" s="147" t="s">
        <v>247</v>
      </c>
      <c r="E309" s="168" t="s">
        <v>1</v>
      </c>
      <c r="F309" s="169" t="s">
        <v>2920</v>
      </c>
      <c r="H309" s="168" t="s">
        <v>1</v>
      </c>
      <c r="I309" s="170"/>
      <c r="L309" s="167"/>
      <c r="M309" s="171"/>
      <c r="T309" s="172"/>
      <c r="AT309" s="168" t="s">
        <v>247</v>
      </c>
      <c r="AU309" s="168" t="s">
        <v>83</v>
      </c>
      <c r="AV309" s="14" t="s">
        <v>81</v>
      </c>
      <c r="AW309" s="14" t="s">
        <v>30</v>
      </c>
      <c r="AX309" s="14" t="s">
        <v>73</v>
      </c>
      <c r="AY309" s="168" t="s">
        <v>236</v>
      </c>
    </row>
    <row r="310" spans="2:65" s="12" customFormat="1" ht="11.25">
      <c r="B310" s="151"/>
      <c r="D310" s="147" t="s">
        <v>247</v>
      </c>
      <c r="E310" s="152" t="s">
        <v>1</v>
      </c>
      <c r="F310" s="153" t="s">
        <v>4171</v>
      </c>
      <c r="H310" s="154">
        <v>3360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2" customFormat="1" ht="11.25">
      <c r="B311" s="151"/>
      <c r="D311" s="147" t="s">
        <v>247</v>
      </c>
      <c r="E311" s="152" t="s">
        <v>1</v>
      </c>
      <c r="F311" s="153" t="s">
        <v>4172</v>
      </c>
      <c r="H311" s="154">
        <v>3360</v>
      </c>
      <c r="I311" s="155"/>
      <c r="L311" s="151"/>
      <c r="M311" s="156"/>
      <c r="T311" s="157"/>
      <c r="AT311" s="152" t="s">
        <v>247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236</v>
      </c>
    </row>
    <row r="312" spans="2:65" s="12" customFormat="1" ht="11.25">
      <c r="B312" s="151"/>
      <c r="D312" s="147" t="s">
        <v>247</v>
      </c>
      <c r="E312" s="152" t="s">
        <v>1</v>
      </c>
      <c r="F312" s="153" t="s">
        <v>4173</v>
      </c>
      <c r="H312" s="154">
        <v>1344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236</v>
      </c>
    </row>
    <row r="313" spans="2:65" s="12" customFormat="1" ht="11.25">
      <c r="B313" s="151"/>
      <c r="D313" s="147" t="s">
        <v>247</v>
      </c>
      <c r="E313" s="152" t="s">
        <v>1</v>
      </c>
      <c r="F313" s="153" t="s">
        <v>4174</v>
      </c>
      <c r="H313" s="154">
        <v>1512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 ht="11.25">
      <c r="B314" s="151"/>
      <c r="D314" s="147" t="s">
        <v>247</v>
      </c>
      <c r="E314" s="152" t="s">
        <v>1</v>
      </c>
      <c r="F314" s="153" t="s">
        <v>4175</v>
      </c>
      <c r="H314" s="154">
        <v>1512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5" customFormat="1" ht="11.25">
      <c r="B315" s="173"/>
      <c r="D315" s="147" t="s">
        <v>247</v>
      </c>
      <c r="E315" s="174" t="s">
        <v>1</v>
      </c>
      <c r="F315" s="175" t="s">
        <v>344</v>
      </c>
      <c r="H315" s="176">
        <v>11088</v>
      </c>
      <c r="I315" s="177"/>
      <c r="L315" s="173"/>
      <c r="M315" s="178"/>
      <c r="T315" s="179"/>
      <c r="AT315" s="174" t="s">
        <v>247</v>
      </c>
      <c r="AU315" s="174" t="s">
        <v>83</v>
      </c>
      <c r="AV315" s="15" t="s">
        <v>258</v>
      </c>
      <c r="AW315" s="15" t="s">
        <v>30</v>
      </c>
      <c r="AX315" s="15" t="s">
        <v>81</v>
      </c>
      <c r="AY315" s="174" t="s">
        <v>236</v>
      </c>
    </row>
    <row r="316" spans="2:65" s="1" customFormat="1" ht="24.2" customHeight="1">
      <c r="B316" s="133"/>
      <c r="C316" s="134" t="s">
        <v>689</v>
      </c>
      <c r="D316" s="134" t="s">
        <v>239</v>
      </c>
      <c r="E316" s="135" t="s">
        <v>2930</v>
      </c>
      <c r="F316" s="136" t="s">
        <v>2931</v>
      </c>
      <c r="G316" s="137" t="s">
        <v>2932</v>
      </c>
      <c r="H316" s="138">
        <v>462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258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258</v>
      </c>
      <c r="BM316" s="145" t="s">
        <v>967</v>
      </c>
    </row>
    <row r="317" spans="2:65" s="1" customFormat="1" ht="19.5">
      <c r="B317" s="33"/>
      <c r="D317" s="147" t="s">
        <v>246</v>
      </c>
      <c r="F317" s="148" t="s">
        <v>2931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" customFormat="1" ht="24.2" customHeight="1">
      <c r="B318" s="133"/>
      <c r="C318" s="134" t="s">
        <v>696</v>
      </c>
      <c r="D318" s="134" t="s">
        <v>239</v>
      </c>
      <c r="E318" s="135" t="s">
        <v>2937</v>
      </c>
      <c r="F318" s="136" t="s">
        <v>2938</v>
      </c>
      <c r="G318" s="137" t="s">
        <v>528</v>
      </c>
      <c r="H318" s="138">
        <v>45.1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2162</v>
      </c>
    </row>
    <row r="319" spans="2:65" s="1" customFormat="1" ht="11.25">
      <c r="B319" s="33"/>
      <c r="D319" s="147" t="s">
        <v>246</v>
      </c>
      <c r="F319" s="148" t="s">
        <v>2938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 ht="11.25">
      <c r="B320" s="151"/>
      <c r="D320" s="147" t="s">
        <v>247</v>
      </c>
      <c r="E320" s="152" t="s">
        <v>1</v>
      </c>
      <c r="F320" s="153" t="s">
        <v>4176</v>
      </c>
      <c r="H320" s="154">
        <v>24.2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2" customFormat="1" ht="11.25">
      <c r="B321" s="151"/>
      <c r="D321" s="147" t="s">
        <v>247</v>
      </c>
      <c r="E321" s="152" t="s">
        <v>1</v>
      </c>
      <c r="F321" s="153" t="s">
        <v>4177</v>
      </c>
      <c r="H321" s="154">
        <v>20.9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5" customFormat="1" ht="11.25">
      <c r="B322" s="173"/>
      <c r="D322" s="147" t="s">
        <v>247</v>
      </c>
      <c r="E322" s="174" t="s">
        <v>1</v>
      </c>
      <c r="F322" s="175" t="s">
        <v>344</v>
      </c>
      <c r="H322" s="176">
        <v>45.099999999999994</v>
      </c>
      <c r="I322" s="177"/>
      <c r="L322" s="173"/>
      <c r="M322" s="178"/>
      <c r="T322" s="179"/>
      <c r="AT322" s="174" t="s">
        <v>247</v>
      </c>
      <c r="AU322" s="174" t="s">
        <v>83</v>
      </c>
      <c r="AV322" s="15" t="s">
        <v>258</v>
      </c>
      <c r="AW322" s="15" t="s">
        <v>30</v>
      </c>
      <c r="AX322" s="15" t="s">
        <v>81</v>
      </c>
      <c r="AY322" s="174" t="s">
        <v>236</v>
      </c>
    </row>
    <row r="323" spans="2:65" s="1" customFormat="1" ht="24.2" customHeight="1">
      <c r="B323" s="133"/>
      <c r="C323" s="134" t="s">
        <v>703</v>
      </c>
      <c r="D323" s="134" t="s">
        <v>239</v>
      </c>
      <c r="E323" s="135" t="s">
        <v>2952</v>
      </c>
      <c r="F323" s="136" t="s">
        <v>2953</v>
      </c>
      <c r="G323" s="137" t="s">
        <v>528</v>
      </c>
      <c r="H323" s="138">
        <v>123.2</v>
      </c>
      <c r="I323" s="139"/>
      <c r="J323" s="140">
        <f>ROUND(I323*H323,2)</f>
        <v>0</v>
      </c>
      <c r="K323" s="136" t="s">
        <v>243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2167</v>
      </c>
    </row>
    <row r="324" spans="2:65" s="1" customFormat="1" ht="19.5">
      <c r="B324" s="33"/>
      <c r="D324" s="147" t="s">
        <v>246</v>
      </c>
      <c r="F324" s="148" t="s">
        <v>2953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4" customFormat="1" ht="11.25">
      <c r="B325" s="167"/>
      <c r="D325" s="147" t="s">
        <v>247</v>
      </c>
      <c r="E325" s="168" t="s">
        <v>1</v>
      </c>
      <c r="F325" s="169" t="s">
        <v>2940</v>
      </c>
      <c r="H325" s="168" t="s">
        <v>1</v>
      </c>
      <c r="I325" s="170"/>
      <c r="L325" s="167"/>
      <c r="M325" s="171"/>
      <c r="T325" s="172"/>
      <c r="AT325" s="168" t="s">
        <v>247</v>
      </c>
      <c r="AU325" s="168" t="s">
        <v>83</v>
      </c>
      <c r="AV325" s="14" t="s">
        <v>81</v>
      </c>
      <c r="AW325" s="14" t="s">
        <v>30</v>
      </c>
      <c r="AX325" s="14" t="s">
        <v>73</v>
      </c>
      <c r="AY325" s="168" t="s">
        <v>236</v>
      </c>
    </row>
    <row r="326" spans="2:65" s="12" customFormat="1" ht="11.25">
      <c r="B326" s="151"/>
      <c r="D326" s="147" t="s">
        <v>247</v>
      </c>
      <c r="E326" s="152" t="s">
        <v>1</v>
      </c>
      <c r="F326" s="153" t="s">
        <v>4178</v>
      </c>
      <c r="H326" s="154">
        <v>47.3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4" customFormat="1" ht="11.25">
      <c r="B327" s="167"/>
      <c r="D327" s="147" t="s">
        <v>247</v>
      </c>
      <c r="E327" s="168" t="s">
        <v>1</v>
      </c>
      <c r="F327" s="169" t="s">
        <v>4179</v>
      </c>
      <c r="H327" s="168" t="s">
        <v>1</v>
      </c>
      <c r="I327" s="170"/>
      <c r="L327" s="167"/>
      <c r="M327" s="171"/>
      <c r="T327" s="172"/>
      <c r="AT327" s="168" t="s">
        <v>247</v>
      </c>
      <c r="AU327" s="168" t="s">
        <v>83</v>
      </c>
      <c r="AV327" s="14" t="s">
        <v>81</v>
      </c>
      <c r="AW327" s="14" t="s">
        <v>30</v>
      </c>
      <c r="AX327" s="14" t="s">
        <v>73</v>
      </c>
      <c r="AY327" s="168" t="s">
        <v>236</v>
      </c>
    </row>
    <row r="328" spans="2:65" s="12" customFormat="1" ht="11.25">
      <c r="B328" s="151"/>
      <c r="D328" s="147" t="s">
        <v>247</v>
      </c>
      <c r="E328" s="152" t="s">
        <v>1</v>
      </c>
      <c r="F328" s="153" t="s">
        <v>4180</v>
      </c>
      <c r="H328" s="154">
        <v>75.900000000000006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5" customFormat="1" ht="11.25">
      <c r="B329" s="173"/>
      <c r="D329" s="147" t="s">
        <v>247</v>
      </c>
      <c r="E329" s="174" t="s">
        <v>1</v>
      </c>
      <c r="F329" s="175" t="s">
        <v>344</v>
      </c>
      <c r="H329" s="176">
        <v>123.2</v>
      </c>
      <c r="I329" s="177"/>
      <c r="L329" s="173"/>
      <c r="M329" s="178"/>
      <c r="T329" s="179"/>
      <c r="AT329" s="174" t="s">
        <v>247</v>
      </c>
      <c r="AU329" s="174" t="s">
        <v>83</v>
      </c>
      <c r="AV329" s="15" t="s">
        <v>258</v>
      </c>
      <c r="AW329" s="15" t="s">
        <v>30</v>
      </c>
      <c r="AX329" s="15" t="s">
        <v>81</v>
      </c>
      <c r="AY329" s="174" t="s">
        <v>236</v>
      </c>
    </row>
    <row r="330" spans="2:65" s="1" customFormat="1" ht="24.2" customHeight="1">
      <c r="B330" s="133"/>
      <c r="C330" s="134" t="s">
        <v>709</v>
      </c>
      <c r="D330" s="134" t="s">
        <v>239</v>
      </c>
      <c r="E330" s="135" t="s">
        <v>2955</v>
      </c>
      <c r="F330" s="136" t="s">
        <v>2956</v>
      </c>
      <c r="G330" s="137" t="s">
        <v>528</v>
      </c>
      <c r="H330" s="138">
        <v>29.7</v>
      </c>
      <c r="I330" s="139"/>
      <c r="J330" s="140">
        <f>ROUND(I330*H330,2)</f>
        <v>0</v>
      </c>
      <c r="K330" s="136" t="s">
        <v>2868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2170</v>
      </c>
    </row>
    <row r="331" spans="2:65" s="1" customFormat="1" ht="19.5">
      <c r="B331" s="33"/>
      <c r="D331" s="147" t="s">
        <v>246</v>
      </c>
      <c r="F331" s="148" t="s">
        <v>2956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4" customFormat="1" ht="11.25">
      <c r="B332" s="167"/>
      <c r="D332" s="147" t="s">
        <v>247</v>
      </c>
      <c r="E332" s="168" t="s">
        <v>1</v>
      </c>
      <c r="F332" s="169" t="s">
        <v>4181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2" customFormat="1" ht="11.25">
      <c r="B333" s="151"/>
      <c r="D333" s="147" t="s">
        <v>247</v>
      </c>
      <c r="E333" s="152" t="s">
        <v>1</v>
      </c>
      <c r="F333" s="153" t="s">
        <v>4182</v>
      </c>
      <c r="H333" s="154">
        <v>29.7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 ht="11.25">
      <c r="B334" s="173"/>
      <c r="D334" s="147" t="s">
        <v>247</v>
      </c>
      <c r="E334" s="174" t="s">
        <v>1</v>
      </c>
      <c r="F334" s="175" t="s">
        <v>344</v>
      </c>
      <c r="H334" s="176">
        <v>29.7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714</v>
      </c>
      <c r="D335" s="134" t="s">
        <v>239</v>
      </c>
      <c r="E335" s="135" t="s">
        <v>2960</v>
      </c>
      <c r="F335" s="136" t="s">
        <v>2961</v>
      </c>
      <c r="G335" s="137" t="s">
        <v>528</v>
      </c>
      <c r="H335" s="138">
        <v>1074.7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2171</v>
      </c>
    </row>
    <row r="336" spans="2:65" s="1" customFormat="1" ht="19.5">
      <c r="B336" s="33"/>
      <c r="D336" s="147" t="s">
        <v>246</v>
      </c>
      <c r="F336" s="148" t="s">
        <v>2961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24.2" customHeight="1">
      <c r="B337" s="133"/>
      <c r="C337" s="134" t="s">
        <v>720</v>
      </c>
      <c r="D337" s="134" t="s">
        <v>239</v>
      </c>
      <c r="E337" s="135" t="s">
        <v>2974</v>
      </c>
      <c r="F337" s="136" t="s">
        <v>2975</v>
      </c>
      <c r="G337" s="137" t="s">
        <v>539</v>
      </c>
      <c r="H337" s="138">
        <v>1195.5239999999999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2174</v>
      </c>
    </row>
    <row r="338" spans="2:65" s="1" customFormat="1" ht="11.25">
      <c r="B338" s="33"/>
      <c r="D338" s="147" t="s">
        <v>246</v>
      </c>
      <c r="F338" s="148" t="s">
        <v>2975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24.2" customHeight="1">
      <c r="B339" s="133"/>
      <c r="C339" s="134" t="s">
        <v>725</v>
      </c>
      <c r="D339" s="134" t="s">
        <v>239</v>
      </c>
      <c r="E339" s="135" t="s">
        <v>4183</v>
      </c>
      <c r="F339" s="136" t="s">
        <v>4184</v>
      </c>
      <c r="G339" s="137" t="s">
        <v>467</v>
      </c>
      <c r="H339" s="138">
        <v>29.59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2178</v>
      </c>
    </row>
    <row r="340" spans="2:65" s="1" customFormat="1" ht="11.25">
      <c r="B340" s="33"/>
      <c r="D340" s="147" t="s">
        <v>246</v>
      </c>
      <c r="F340" s="148" t="s">
        <v>4184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2" customFormat="1" ht="11.25">
      <c r="B341" s="151"/>
      <c r="D341" s="147" t="s">
        <v>247</v>
      </c>
      <c r="E341" s="152" t="s">
        <v>1</v>
      </c>
      <c r="F341" s="153" t="s">
        <v>4185</v>
      </c>
      <c r="H341" s="154">
        <v>29.59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5" customFormat="1" ht="11.25">
      <c r="B342" s="173"/>
      <c r="D342" s="147" t="s">
        <v>247</v>
      </c>
      <c r="E342" s="174" t="s">
        <v>1</v>
      </c>
      <c r="F342" s="175" t="s">
        <v>344</v>
      </c>
      <c r="H342" s="176">
        <v>29.59</v>
      </c>
      <c r="I342" s="177"/>
      <c r="L342" s="173"/>
      <c r="M342" s="178"/>
      <c r="T342" s="179"/>
      <c r="AT342" s="174" t="s">
        <v>247</v>
      </c>
      <c r="AU342" s="174" t="s">
        <v>83</v>
      </c>
      <c r="AV342" s="15" t="s">
        <v>258</v>
      </c>
      <c r="AW342" s="15" t="s">
        <v>30</v>
      </c>
      <c r="AX342" s="15" t="s">
        <v>81</v>
      </c>
      <c r="AY342" s="174" t="s">
        <v>236</v>
      </c>
    </row>
    <row r="343" spans="2:65" s="1" customFormat="1" ht="37.9" customHeight="1">
      <c r="B343" s="133"/>
      <c r="C343" s="134" t="s">
        <v>731</v>
      </c>
      <c r="D343" s="134" t="s">
        <v>239</v>
      </c>
      <c r="E343" s="135" t="s">
        <v>3115</v>
      </c>
      <c r="F343" s="136" t="s">
        <v>3116</v>
      </c>
      <c r="G343" s="137" t="s">
        <v>539</v>
      </c>
      <c r="H343" s="138">
        <v>5.9180000000000001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2182</v>
      </c>
    </row>
    <row r="344" spans="2:65" s="1" customFormat="1" ht="19.5">
      <c r="B344" s="33"/>
      <c r="D344" s="147" t="s">
        <v>246</v>
      </c>
      <c r="F344" s="148" t="s">
        <v>3116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37.9" customHeight="1">
      <c r="B345" s="133"/>
      <c r="C345" s="134" t="s">
        <v>735</v>
      </c>
      <c r="D345" s="134" t="s">
        <v>239</v>
      </c>
      <c r="E345" s="135" t="s">
        <v>2982</v>
      </c>
      <c r="F345" s="136" t="s">
        <v>2983</v>
      </c>
      <c r="G345" s="137" t="s">
        <v>539</v>
      </c>
      <c r="H345" s="138">
        <v>59.776000000000003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2191</v>
      </c>
    </row>
    <row r="346" spans="2:65" s="1" customFormat="1" ht="19.5">
      <c r="B346" s="33"/>
      <c r="D346" s="147" t="s">
        <v>246</v>
      </c>
      <c r="F346" s="148" t="s">
        <v>2983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37.9" customHeight="1">
      <c r="B347" s="133"/>
      <c r="C347" s="134" t="s">
        <v>741</v>
      </c>
      <c r="D347" s="134" t="s">
        <v>239</v>
      </c>
      <c r="E347" s="135" t="s">
        <v>2984</v>
      </c>
      <c r="F347" s="136" t="s">
        <v>2985</v>
      </c>
      <c r="G347" s="137" t="s">
        <v>539</v>
      </c>
      <c r="H347" s="138">
        <v>896.64300000000003</v>
      </c>
      <c r="I347" s="139"/>
      <c r="J347" s="140">
        <f>ROUND(I347*H347,2)</f>
        <v>0</v>
      </c>
      <c r="K347" s="136" t="s">
        <v>243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2195</v>
      </c>
    </row>
    <row r="348" spans="2:65" s="1" customFormat="1" ht="19.5">
      <c r="B348" s="33"/>
      <c r="D348" s="147" t="s">
        <v>246</v>
      </c>
      <c r="F348" s="148" t="s">
        <v>2985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37.9" customHeight="1">
      <c r="B349" s="133"/>
      <c r="C349" s="134" t="s">
        <v>745</v>
      </c>
      <c r="D349" s="134" t="s">
        <v>239</v>
      </c>
      <c r="E349" s="135" t="s">
        <v>2986</v>
      </c>
      <c r="F349" s="136" t="s">
        <v>2987</v>
      </c>
      <c r="G349" s="137" t="s">
        <v>539</v>
      </c>
      <c r="H349" s="138">
        <v>239.10499999999999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2199</v>
      </c>
    </row>
    <row r="350" spans="2:65" s="1" customFormat="1" ht="19.5">
      <c r="B350" s="33"/>
      <c r="D350" s="147" t="s">
        <v>246</v>
      </c>
      <c r="F350" s="148" t="s">
        <v>2987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33" customHeight="1">
      <c r="B351" s="133"/>
      <c r="C351" s="134" t="s">
        <v>772</v>
      </c>
      <c r="D351" s="134" t="s">
        <v>239</v>
      </c>
      <c r="E351" s="135" t="s">
        <v>2988</v>
      </c>
      <c r="F351" s="136" t="s">
        <v>2989</v>
      </c>
      <c r="G351" s="137" t="s">
        <v>539</v>
      </c>
      <c r="H351" s="138">
        <v>108.26300000000001</v>
      </c>
      <c r="I351" s="139"/>
      <c r="J351" s="140">
        <f>ROUND(I351*H351,2)</f>
        <v>0</v>
      </c>
      <c r="K351" s="136" t="s">
        <v>243</v>
      </c>
      <c r="L351" s="33"/>
      <c r="M351" s="141" t="s">
        <v>1</v>
      </c>
      <c r="N351" s="142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258</v>
      </c>
      <c r="AT351" s="145" t="s">
        <v>239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2138</v>
      </c>
    </row>
    <row r="352" spans="2:65" s="1" customFormat="1" ht="19.5">
      <c r="B352" s="33"/>
      <c r="D352" s="147" t="s">
        <v>246</v>
      </c>
      <c r="F352" s="148" t="s">
        <v>2989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33" customHeight="1">
      <c r="B353" s="133"/>
      <c r="C353" s="134" t="s">
        <v>777</v>
      </c>
      <c r="D353" s="134" t="s">
        <v>239</v>
      </c>
      <c r="E353" s="135" t="s">
        <v>2990</v>
      </c>
      <c r="F353" s="136" t="s">
        <v>2991</v>
      </c>
      <c r="G353" s="137" t="s">
        <v>539</v>
      </c>
      <c r="H353" s="138">
        <v>1623.943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2206</v>
      </c>
    </row>
    <row r="354" spans="2:65" s="1" customFormat="1" ht="19.5">
      <c r="B354" s="33"/>
      <c r="D354" s="147" t="s">
        <v>246</v>
      </c>
      <c r="F354" s="148" t="s">
        <v>2991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" customFormat="1" ht="33" customHeight="1">
      <c r="B355" s="133"/>
      <c r="C355" s="134" t="s">
        <v>782</v>
      </c>
      <c r="D355" s="134" t="s">
        <v>239</v>
      </c>
      <c r="E355" s="135" t="s">
        <v>2992</v>
      </c>
      <c r="F355" s="136" t="s">
        <v>2993</v>
      </c>
      <c r="G355" s="137" t="s">
        <v>539</v>
      </c>
      <c r="H355" s="138">
        <v>433.05099999999999</v>
      </c>
      <c r="I355" s="139"/>
      <c r="J355" s="140">
        <f>ROUND(I355*H355,2)</f>
        <v>0</v>
      </c>
      <c r="K355" s="136" t="s">
        <v>243</v>
      </c>
      <c r="L355" s="33"/>
      <c r="M355" s="141" t="s">
        <v>1</v>
      </c>
      <c r="N355" s="142" t="s">
        <v>38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258</v>
      </c>
      <c r="AT355" s="145" t="s">
        <v>239</v>
      </c>
      <c r="AU355" s="145" t="s">
        <v>83</v>
      </c>
      <c r="AY355" s="18" t="s">
        <v>236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258</v>
      </c>
      <c r="BM355" s="145" t="s">
        <v>2215</v>
      </c>
    </row>
    <row r="356" spans="2:65" s="1" customFormat="1" ht="19.5">
      <c r="B356" s="33"/>
      <c r="D356" s="147" t="s">
        <v>246</v>
      </c>
      <c r="F356" s="148" t="s">
        <v>2993</v>
      </c>
      <c r="I356" s="149"/>
      <c r="L356" s="33"/>
      <c r="M356" s="150"/>
      <c r="T356" s="57"/>
      <c r="AT356" s="18" t="s">
        <v>246</v>
      </c>
      <c r="AU356" s="18" t="s">
        <v>83</v>
      </c>
    </row>
    <row r="357" spans="2:65" s="1" customFormat="1" ht="24.2" customHeight="1">
      <c r="B357" s="133"/>
      <c r="C357" s="134" t="s">
        <v>787</v>
      </c>
      <c r="D357" s="134" t="s">
        <v>239</v>
      </c>
      <c r="E357" s="135" t="s">
        <v>1564</v>
      </c>
      <c r="F357" s="136" t="s">
        <v>1565</v>
      </c>
      <c r="G357" s="137" t="s">
        <v>467</v>
      </c>
      <c r="H357" s="138">
        <v>6694.5129999999999</v>
      </c>
      <c r="I357" s="139"/>
      <c r="J357" s="140">
        <f>ROUND(I357*H357,2)</f>
        <v>0</v>
      </c>
      <c r="K357" s="136" t="s">
        <v>243</v>
      </c>
      <c r="L357" s="33"/>
      <c r="M357" s="141" t="s">
        <v>1</v>
      </c>
      <c r="N357" s="142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258</v>
      </c>
      <c r="AT357" s="145" t="s">
        <v>239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258</v>
      </c>
      <c r="BM357" s="145" t="s">
        <v>2224</v>
      </c>
    </row>
    <row r="358" spans="2:65" s="1" customFormat="1" ht="11.25">
      <c r="B358" s="33"/>
      <c r="D358" s="147" t="s">
        <v>246</v>
      </c>
      <c r="F358" s="148" t="s">
        <v>1565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24.2" customHeight="1">
      <c r="B359" s="133"/>
      <c r="C359" s="134" t="s">
        <v>792</v>
      </c>
      <c r="D359" s="134" t="s">
        <v>239</v>
      </c>
      <c r="E359" s="135" t="s">
        <v>1570</v>
      </c>
      <c r="F359" s="136" t="s">
        <v>1571</v>
      </c>
      <c r="G359" s="137" t="s">
        <v>467</v>
      </c>
      <c r="H359" s="138">
        <v>6694.5129999999999</v>
      </c>
      <c r="I359" s="139"/>
      <c r="J359" s="140">
        <f>ROUND(I359*H359,2)</f>
        <v>0</v>
      </c>
      <c r="K359" s="136" t="s">
        <v>243</v>
      </c>
      <c r="L359" s="33"/>
      <c r="M359" s="141" t="s">
        <v>1</v>
      </c>
      <c r="N359" s="142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258</v>
      </c>
      <c r="AT359" s="145" t="s">
        <v>239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2229</v>
      </c>
    </row>
    <row r="360" spans="2:65" s="1" customFormat="1" ht="11.25">
      <c r="B360" s="33"/>
      <c r="D360" s="147" t="s">
        <v>246</v>
      </c>
      <c r="F360" s="148" t="s">
        <v>1571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24.2" customHeight="1">
      <c r="B361" s="133"/>
      <c r="C361" s="134" t="s">
        <v>798</v>
      </c>
      <c r="D361" s="134" t="s">
        <v>239</v>
      </c>
      <c r="E361" s="135" t="s">
        <v>4186</v>
      </c>
      <c r="F361" s="136" t="s">
        <v>4187</v>
      </c>
      <c r="G361" s="137" t="s">
        <v>467</v>
      </c>
      <c r="H361" s="138">
        <v>29.88</v>
      </c>
      <c r="I361" s="139"/>
      <c r="J361" s="140">
        <f>ROUND(I361*H361,2)</f>
        <v>0</v>
      </c>
      <c r="K361" s="136" t="s">
        <v>243</v>
      </c>
      <c r="L361" s="33"/>
      <c r="M361" s="141" t="s">
        <v>1</v>
      </c>
      <c r="N361" s="142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258</v>
      </c>
      <c r="AT361" s="145" t="s">
        <v>239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258</v>
      </c>
      <c r="BM361" s="145" t="s">
        <v>2095</v>
      </c>
    </row>
    <row r="362" spans="2:65" s="1" customFormat="1" ht="11.25">
      <c r="B362" s="33"/>
      <c r="D362" s="147" t="s">
        <v>246</v>
      </c>
      <c r="F362" s="148" t="s">
        <v>4187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2" customFormat="1" ht="11.25">
      <c r="B363" s="151"/>
      <c r="D363" s="147" t="s">
        <v>247</v>
      </c>
      <c r="E363" s="152" t="s">
        <v>1</v>
      </c>
      <c r="F363" s="153" t="s">
        <v>4188</v>
      </c>
      <c r="H363" s="154">
        <v>29.88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 ht="11.25">
      <c r="B364" s="173"/>
      <c r="D364" s="147" t="s">
        <v>247</v>
      </c>
      <c r="E364" s="174" t="s">
        <v>1</v>
      </c>
      <c r="F364" s="175" t="s">
        <v>344</v>
      </c>
      <c r="H364" s="176">
        <v>29.88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24.2" customHeight="1">
      <c r="B365" s="133"/>
      <c r="C365" s="134" t="s">
        <v>805</v>
      </c>
      <c r="D365" s="134" t="s">
        <v>239</v>
      </c>
      <c r="E365" s="135" t="s">
        <v>4189</v>
      </c>
      <c r="F365" s="136" t="s">
        <v>4190</v>
      </c>
      <c r="G365" s="137" t="s">
        <v>467</v>
      </c>
      <c r="H365" s="138">
        <v>29.88</v>
      </c>
      <c r="I365" s="139"/>
      <c r="J365" s="140">
        <f>ROUND(I365*H365,2)</f>
        <v>0</v>
      </c>
      <c r="K365" s="136" t="s">
        <v>243</v>
      </c>
      <c r="L365" s="33"/>
      <c r="M365" s="141" t="s">
        <v>1</v>
      </c>
      <c r="N365" s="142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258</v>
      </c>
      <c r="AT365" s="145" t="s">
        <v>239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258</v>
      </c>
      <c r="BM365" s="145" t="s">
        <v>2237</v>
      </c>
    </row>
    <row r="366" spans="2:65" s="1" customFormat="1" ht="11.25">
      <c r="B366" s="33"/>
      <c r="D366" s="147" t="s">
        <v>246</v>
      </c>
      <c r="F366" s="148" t="s">
        <v>4190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24.2" customHeight="1">
      <c r="B367" s="133"/>
      <c r="C367" s="134" t="s">
        <v>810</v>
      </c>
      <c r="D367" s="134" t="s">
        <v>239</v>
      </c>
      <c r="E367" s="135" t="s">
        <v>4191</v>
      </c>
      <c r="F367" s="136" t="s">
        <v>4192</v>
      </c>
      <c r="G367" s="137" t="s">
        <v>539</v>
      </c>
      <c r="H367" s="138">
        <v>7.5999999999999998E-2</v>
      </c>
      <c r="I367" s="139"/>
      <c r="J367" s="140">
        <f>ROUND(I367*H367,2)</f>
        <v>0</v>
      </c>
      <c r="K367" s="136" t="s">
        <v>243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258</v>
      </c>
      <c r="AT367" s="145" t="s">
        <v>239</v>
      </c>
      <c r="AU367" s="145" t="s">
        <v>83</v>
      </c>
      <c r="AY367" s="18" t="s">
        <v>236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258</v>
      </c>
      <c r="BM367" s="145" t="s">
        <v>2241</v>
      </c>
    </row>
    <row r="368" spans="2:65" s="1" customFormat="1" ht="19.5">
      <c r="B368" s="33"/>
      <c r="D368" s="147" t="s">
        <v>246</v>
      </c>
      <c r="F368" s="148" t="s">
        <v>4192</v>
      </c>
      <c r="I368" s="149"/>
      <c r="L368" s="33"/>
      <c r="M368" s="150"/>
      <c r="T368" s="57"/>
      <c r="AT368" s="18" t="s">
        <v>246</v>
      </c>
      <c r="AU368" s="18" t="s">
        <v>83</v>
      </c>
    </row>
    <row r="369" spans="2:65" s="1" customFormat="1" ht="24.2" customHeight="1">
      <c r="B369" s="133"/>
      <c r="C369" s="134" t="s">
        <v>816</v>
      </c>
      <c r="D369" s="134" t="s">
        <v>239</v>
      </c>
      <c r="E369" s="135" t="s">
        <v>4193</v>
      </c>
      <c r="F369" s="136" t="s">
        <v>4194</v>
      </c>
      <c r="G369" s="137" t="s">
        <v>539</v>
      </c>
      <c r="H369" s="138">
        <v>1.139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2249</v>
      </c>
    </row>
    <row r="370" spans="2:65" s="1" customFormat="1" ht="19.5">
      <c r="B370" s="33"/>
      <c r="D370" s="147" t="s">
        <v>246</v>
      </c>
      <c r="F370" s="148" t="s">
        <v>4194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" customFormat="1" ht="24.2" customHeight="1">
      <c r="B371" s="133"/>
      <c r="C371" s="134" t="s">
        <v>822</v>
      </c>
      <c r="D371" s="134" t="s">
        <v>239</v>
      </c>
      <c r="E371" s="135" t="s">
        <v>4195</v>
      </c>
      <c r="F371" s="136" t="s">
        <v>4196</v>
      </c>
      <c r="G371" s="137" t="s">
        <v>539</v>
      </c>
      <c r="H371" s="138">
        <v>0.30399999999999999</v>
      </c>
      <c r="I371" s="139"/>
      <c r="J371" s="140">
        <f>ROUND(I371*H371,2)</f>
        <v>0</v>
      </c>
      <c r="K371" s="136" t="s">
        <v>243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258</v>
      </c>
      <c r="AT371" s="145" t="s">
        <v>239</v>
      </c>
      <c r="AU371" s="145" t="s">
        <v>83</v>
      </c>
      <c r="AY371" s="18" t="s">
        <v>236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258</v>
      </c>
      <c r="BM371" s="145" t="s">
        <v>2255</v>
      </c>
    </row>
    <row r="372" spans="2:65" s="1" customFormat="1" ht="19.5">
      <c r="B372" s="33"/>
      <c r="D372" s="147" t="s">
        <v>246</v>
      </c>
      <c r="F372" s="148" t="s">
        <v>4196</v>
      </c>
      <c r="I372" s="149"/>
      <c r="L372" s="33"/>
      <c r="M372" s="150"/>
      <c r="T372" s="57"/>
      <c r="AT372" s="18" t="s">
        <v>246</v>
      </c>
      <c r="AU372" s="18" t="s">
        <v>83</v>
      </c>
    </row>
    <row r="373" spans="2:65" s="1" customFormat="1" ht="37.9" customHeight="1">
      <c r="B373" s="133"/>
      <c r="C373" s="134" t="s">
        <v>828</v>
      </c>
      <c r="D373" s="134" t="s">
        <v>239</v>
      </c>
      <c r="E373" s="135" t="s">
        <v>3115</v>
      </c>
      <c r="F373" s="136" t="s">
        <v>3116</v>
      </c>
      <c r="G373" s="137" t="s">
        <v>539</v>
      </c>
      <c r="H373" s="138">
        <v>2689.8389999999999</v>
      </c>
      <c r="I373" s="139"/>
      <c r="J373" s="140">
        <f>ROUND(I373*H373,2)</f>
        <v>0</v>
      </c>
      <c r="K373" s="136" t="s">
        <v>243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258</v>
      </c>
      <c r="AT373" s="145" t="s">
        <v>239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258</v>
      </c>
      <c r="BM373" s="145" t="s">
        <v>2260</v>
      </c>
    </row>
    <row r="374" spans="2:65" s="1" customFormat="1" ht="19.5">
      <c r="B374" s="33"/>
      <c r="D374" s="147" t="s">
        <v>246</v>
      </c>
      <c r="F374" s="148" t="s">
        <v>3116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" customFormat="1" ht="37.9" customHeight="1">
      <c r="B375" s="133"/>
      <c r="C375" s="134" t="s">
        <v>837</v>
      </c>
      <c r="D375" s="134" t="s">
        <v>239</v>
      </c>
      <c r="E375" s="135" t="s">
        <v>3117</v>
      </c>
      <c r="F375" s="136" t="s">
        <v>3118</v>
      </c>
      <c r="G375" s="137" t="s">
        <v>539</v>
      </c>
      <c r="H375" s="138">
        <v>672.46</v>
      </c>
      <c r="I375" s="139"/>
      <c r="J375" s="140">
        <f>ROUND(I375*H375,2)</f>
        <v>0</v>
      </c>
      <c r="K375" s="136" t="s">
        <v>243</v>
      </c>
      <c r="L375" s="33"/>
      <c r="M375" s="141" t="s">
        <v>1</v>
      </c>
      <c r="N375" s="142" t="s">
        <v>38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258</v>
      </c>
      <c r="AT375" s="145" t="s">
        <v>239</v>
      </c>
      <c r="AU375" s="145" t="s">
        <v>83</v>
      </c>
      <c r="AY375" s="18" t="s">
        <v>236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81</v>
      </c>
      <c r="BK375" s="146">
        <f>ROUND(I375*H375,2)</f>
        <v>0</v>
      </c>
      <c r="BL375" s="18" t="s">
        <v>258</v>
      </c>
      <c r="BM375" s="145" t="s">
        <v>2268</v>
      </c>
    </row>
    <row r="376" spans="2:65" s="1" customFormat="1" ht="19.5">
      <c r="B376" s="33"/>
      <c r="D376" s="147" t="s">
        <v>246</v>
      </c>
      <c r="F376" s="148" t="s">
        <v>3118</v>
      </c>
      <c r="I376" s="149"/>
      <c r="L376" s="33"/>
      <c r="M376" s="150"/>
      <c r="T376" s="57"/>
      <c r="AT376" s="18" t="s">
        <v>246</v>
      </c>
      <c r="AU376" s="18" t="s">
        <v>83</v>
      </c>
    </row>
    <row r="377" spans="2:65" s="1" customFormat="1" ht="16.5" customHeight="1">
      <c r="B377" s="133"/>
      <c r="C377" s="134" t="s">
        <v>841</v>
      </c>
      <c r="D377" s="134" t="s">
        <v>239</v>
      </c>
      <c r="E377" s="135" t="s">
        <v>3119</v>
      </c>
      <c r="F377" s="136" t="s">
        <v>3120</v>
      </c>
      <c r="G377" s="137" t="s">
        <v>539</v>
      </c>
      <c r="H377" s="138">
        <v>2689.8389999999999</v>
      </c>
      <c r="I377" s="139"/>
      <c r="J377" s="140">
        <f>ROUND(I377*H377,2)</f>
        <v>0</v>
      </c>
      <c r="K377" s="136" t="s">
        <v>2868</v>
      </c>
      <c r="L377" s="33"/>
      <c r="M377" s="141" t="s">
        <v>1</v>
      </c>
      <c r="N377" s="142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258</v>
      </c>
      <c r="AT377" s="145" t="s">
        <v>239</v>
      </c>
      <c r="AU377" s="145" t="s">
        <v>83</v>
      </c>
      <c r="AY377" s="18" t="s">
        <v>236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81</v>
      </c>
      <c r="BK377" s="146">
        <f>ROUND(I377*H377,2)</f>
        <v>0</v>
      </c>
      <c r="BL377" s="18" t="s">
        <v>258</v>
      </c>
      <c r="BM377" s="145" t="s">
        <v>2273</v>
      </c>
    </row>
    <row r="378" spans="2:65" s="1" customFormat="1" ht="11.25">
      <c r="B378" s="33"/>
      <c r="D378" s="147" t="s">
        <v>246</v>
      </c>
      <c r="F378" s="148" t="s">
        <v>3120</v>
      </c>
      <c r="I378" s="149"/>
      <c r="L378" s="33"/>
      <c r="M378" s="150"/>
      <c r="T378" s="57"/>
      <c r="AT378" s="18" t="s">
        <v>246</v>
      </c>
      <c r="AU378" s="18" t="s">
        <v>83</v>
      </c>
    </row>
    <row r="379" spans="2:65" s="1" customFormat="1" ht="16.5" customHeight="1">
      <c r="B379" s="133"/>
      <c r="C379" s="134" t="s">
        <v>845</v>
      </c>
      <c r="D379" s="134" t="s">
        <v>239</v>
      </c>
      <c r="E379" s="135" t="s">
        <v>3121</v>
      </c>
      <c r="F379" s="136" t="s">
        <v>3122</v>
      </c>
      <c r="G379" s="137" t="s">
        <v>539</v>
      </c>
      <c r="H379" s="138">
        <v>672.46</v>
      </c>
      <c r="I379" s="139"/>
      <c r="J379" s="140">
        <f>ROUND(I379*H379,2)</f>
        <v>0</v>
      </c>
      <c r="K379" s="136" t="s">
        <v>2868</v>
      </c>
      <c r="L379" s="33"/>
      <c r="M379" s="141" t="s">
        <v>1</v>
      </c>
      <c r="N379" s="142" t="s">
        <v>38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258</v>
      </c>
      <c r="AT379" s="145" t="s">
        <v>239</v>
      </c>
      <c r="AU379" s="145" t="s">
        <v>83</v>
      </c>
      <c r="AY379" s="18" t="s">
        <v>236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81</v>
      </c>
      <c r="BK379" s="146">
        <f>ROUND(I379*H379,2)</f>
        <v>0</v>
      </c>
      <c r="BL379" s="18" t="s">
        <v>258</v>
      </c>
      <c r="BM379" s="145" t="s">
        <v>2277</v>
      </c>
    </row>
    <row r="380" spans="2:65" s="1" customFormat="1" ht="11.25">
      <c r="B380" s="33"/>
      <c r="D380" s="147" t="s">
        <v>246</v>
      </c>
      <c r="F380" s="148" t="s">
        <v>3122</v>
      </c>
      <c r="I380" s="149"/>
      <c r="L380" s="33"/>
      <c r="M380" s="150"/>
      <c r="T380" s="57"/>
      <c r="AT380" s="18" t="s">
        <v>246</v>
      </c>
      <c r="AU380" s="18" t="s">
        <v>83</v>
      </c>
    </row>
    <row r="381" spans="2:65" s="1" customFormat="1" ht="24.2" customHeight="1">
      <c r="B381" s="133"/>
      <c r="C381" s="134" t="s">
        <v>341</v>
      </c>
      <c r="D381" s="134" t="s">
        <v>239</v>
      </c>
      <c r="E381" s="135" t="s">
        <v>1589</v>
      </c>
      <c r="F381" s="136" t="s">
        <v>1590</v>
      </c>
      <c r="G381" s="137" t="s">
        <v>539</v>
      </c>
      <c r="H381" s="138">
        <v>3007.009</v>
      </c>
      <c r="I381" s="139"/>
      <c r="J381" s="140">
        <f>ROUND(I381*H381,2)</f>
        <v>0</v>
      </c>
      <c r="K381" s="136" t="s">
        <v>243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258</v>
      </c>
      <c r="AT381" s="145" t="s">
        <v>239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258</v>
      </c>
      <c r="BM381" s="145" t="s">
        <v>2283</v>
      </c>
    </row>
    <row r="382" spans="2:65" s="1" customFormat="1" ht="11.25">
      <c r="B382" s="33"/>
      <c r="D382" s="147" t="s">
        <v>246</v>
      </c>
      <c r="F382" s="148" t="s">
        <v>1590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" customFormat="1" ht="24.2" customHeight="1">
      <c r="B383" s="133"/>
      <c r="C383" s="180" t="s">
        <v>863</v>
      </c>
      <c r="D383" s="180" t="s">
        <v>333</v>
      </c>
      <c r="E383" s="181" t="s">
        <v>3123</v>
      </c>
      <c r="F383" s="182" t="s">
        <v>3124</v>
      </c>
      <c r="G383" s="183" t="s">
        <v>424</v>
      </c>
      <c r="H383" s="184">
        <v>5713.317</v>
      </c>
      <c r="I383" s="185"/>
      <c r="J383" s="186">
        <f>ROUND(I383*H383,2)</f>
        <v>0</v>
      </c>
      <c r="K383" s="182" t="s">
        <v>2868</v>
      </c>
      <c r="L383" s="187"/>
      <c r="M383" s="188" t="s">
        <v>1</v>
      </c>
      <c r="N383" s="189" t="s">
        <v>38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273</v>
      </c>
      <c r="AT383" s="145" t="s">
        <v>333</v>
      </c>
      <c r="AU383" s="145" t="s">
        <v>83</v>
      </c>
      <c r="AY383" s="18" t="s">
        <v>236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81</v>
      </c>
      <c r="BK383" s="146">
        <f>ROUND(I383*H383,2)</f>
        <v>0</v>
      </c>
      <c r="BL383" s="18" t="s">
        <v>258</v>
      </c>
      <c r="BM383" s="145" t="s">
        <v>2288</v>
      </c>
    </row>
    <row r="384" spans="2:65" s="1" customFormat="1" ht="11.25">
      <c r="B384" s="33"/>
      <c r="D384" s="147" t="s">
        <v>246</v>
      </c>
      <c r="F384" s="148" t="s">
        <v>3124</v>
      </c>
      <c r="I384" s="149"/>
      <c r="L384" s="33"/>
      <c r="M384" s="150"/>
      <c r="T384" s="57"/>
      <c r="AT384" s="18" t="s">
        <v>246</v>
      </c>
      <c r="AU384" s="18" t="s">
        <v>83</v>
      </c>
    </row>
    <row r="385" spans="2:65" s="1" customFormat="1" ht="24.2" customHeight="1">
      <c r="B385" s="133"/>
      <c r="C385" s="134" t="s">
        <v>868</v>
      </c>
      <c r="D385" s="134" t="s">
        <v>239</v>
      </c>
      <c r="E385" s="135" t="s">
        <v>1581</v>
      </c>
      <c r="F385" s="136" t="s">
        <v>1582</v>
      </c>
      <c r="G385" s="137" t="s">
        <v>539</v>
      </c>
      <c r="H385" s="138">
        <v>3007.009</v>
      </c>
      <c r="I385" s="139"/>
      <c r="J385" s="140">
        <f>ROUND(I385*H385,2)</f>
        <v>0</v>
      </c>
      <c r="K385" s="136" t="s">
        <v>243</v>
      </c>
      <c r="L385" s="33"/>
      <c r="M385" s="141" t="s">
        <v>1</v>
      </c>
      <c r="N385" s="142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258</v>
      </c>
      <c r="AT385" s="145" t="s">
        <v>239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258</v>
      </c>
      <c r="BM385" s="145" t="s">
        <v>2291</v>
      </c>
    </row>
    <row r="386" spans="2:65" s="1" customFormat="1" ht="19.5">
      <c r="B386" s="33"/>
      <c r="D386" s="147" t="s">
        <v>246</v>
      </c>
      <c r="F386" s="148" t="s">
        <v>1582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" customFormat="1" ht="37.9" customHeight="1">
      <c r="B387" s="133"/>
      <c r="C387" s="134" t="s">
        <v>873</v>
      </c>
      <c r="D387" s="134" t="s">
        <v>239</v>
      </c>
      <c r="E387" s="135" t="s">
        <v>3125</v>
      </c>
      <c r="F387" s="136" t="s">
        <v>3126</v>
      </c>
      <c r="G387" s="137" t="s">
        <v>539</v>
      </c>
      <c r="H387" s="138">
        <v>3007.009</v>
      </c>
      <c r="I387" s="139"/>
      <c r="J387" s="140">
        <f>ROUND(I387*H387,2)</f>
        <v>0</v>
      </c>
      <c r="K387" s="136" t="s">
        <v>243</v>
      </c>
      <c r="L387" s="33"/>
      <c r="M387" s="141" t="s">
        <v>1</v>
      </c>
      <c r="N387" s="142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258</v>
      </c>
      <c r="AT387" s="145" t="s">
        <v>239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258</v>
      </c>
      <c r="BM387" s="145" t="s">
        <v>2295</v>
      </c>
    </row>
    <row r="388" spans="2:65" s="1" customFormat="1" ht="19.5">
      <c r="B388" s="33"/>
      <c r="D388" s="147" t="s">
        <v>246</v>
      </c>
      <c r="F388" s="148" t="s">
        <v>3126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" customFormat="1" ht="24.2" customHeight="1">
      <c r="B389" s="133"/>
      <c r="C389" s="134" t="s">
        <v>879</v>
      </c>
      <c r="D389" s="134" t="s">
        <v>239</v>
      </c>
      <c r="E389" s="135" t="s">
        <v>1443</v>
      </c>
      <c r="F389" s="136" t="s">
        <v>1444</v>
      </c>
      <c r="G389" s="137" t="s">
        <v>467</v>
      </c>
      <c r="H389" s="138">
        <v>29.59</v>
      </c>
      <c r="I389" s="139"/>
      <c r="J389" s="140">
        <f>ROUND(I389*H389,2)</f>
        <v>0</v>
      </c>
      <c r="K389" s="136" t="s">
        <v>243</v>
      </c>
      <c r="L389" s="33"/>
      <c r="M389" s="141" t="s">
        <v>1</v>
      </c>
      <c r="N389" s="142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258</v>
      </c>
      <c r="AT389" s="145" t="s">
        <v>239</v>
      </c>
      <c r="AU389" s="145" t="s">
        <v>83</v>
      </c>
      <c r="AY389" s="18" t="s">
        <v>236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258</v>
      </c>
      <c r="BM389" s="145" t="s">
        <v>2298</v>
      </c>
    </row>
    <row r="390" spans="2:65" s="1" customFormat="1" ht="19.5">
      <c r="B390" s="33"/>
      <c r="D390" s="147" t="s">
        <v>246</v>
      </c>
      <c r="F390" s="148" t="s">
        <v>1444</v>
      </c>
      <c r="I390" s="149"/>
      <c r="L390" s="33"/>
      <c r="M390" s="150"/>
      <c r="T390" s="57"/>
      <c r="AT390" s="18" t="s">
        <v>246</v>
      </c>
      <c r="AU390" s="18" t="s">
        <v>83</v>
      </c>
    </row>
    <row r="391" spans="2:65" s="1" customFormat="1" ht="24.2" customHeight="1">
      <c r="B391" s="133"/>
      <c r="C391" s="134" t="s">
        <v>885</v>
      </c>
      <c r="D391" s="134" t="s">
        <v>239</v>
      </c>
      <c r="E391" s="135" t="s">
        <v>3274</v>
      </c>
      <c r="F391" s="136" t="s">
        <v>3275</v>
      </c>
      <c r="G391" s="137" t="s">
        <v>539</v>
      </c>
      <c r="H391" s="138">
        <v>5.9180000000000001</v>
      </c>
      <c r="I391" s="139"/>
      <c r="J391" s="140">
        <f>ROUND(I391*H391,2)</f>
        <v>0</v>
      </c>
      <c r="K391" s="136" t="s">
        <v>243</v>
      </c>
      <c r="L391" s="33"/>
      <c r="M391" s="141" t="s">
        <v>1</v>
      </c>
      <c r="N391" s="142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258</v>
      </c>
      <c r="AT391" s="145" t="s">
        <v>239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258</v>
      </c>
      <c r="BM391" s="145" t="s">
        <v>2301</v>
      </c>
    </row>
    <row r="392" spans="2:65" s="1" customFormat="1" ht="19.5">
      <c r="B392" s="33"/>
      <c r="D392" s="147" t="s">
        <v>246</v>
      </c>
      <c r="F392" s="148" t="s">
        <v>3275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" customFormat="1" ht="37.9" customHeight="1">
      <c r="B393" s="133"/>
      <c r="C393" s="134" t="s">
        <v>893</v>
      </c>
      <c r="D393" s="134" t="s">
        <v>239</v>
      </c>
      <c r="E393" s="135" t="s">
        <v>3115</v>
      </c>
      <c r="F393" s="136" t="s">
        <v>3116</v>
      </c>
      <c r="G393" s="137" t="s">
        <v>539</v>
      </c>
      <c r="H393" s="138">
        <v>5.9180000000000001</v>
      </c>
      <c r="I393" s="139"/>
      <c r="J393" s="140">
        <f>ROUND(I393*H393,2)</f>
        <v>0</v>
      </c>
      <c r="K393" s="136" t="s">
        <v>243</v>
      </c>
      <c r="L393" s="33"/>
      <c r="M393" s="141" t="s">
        <v>1</v>
      </c>
      <c r="N393" s="142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258</v>
      </c>
      <c r="AT393" s="145" t="s">
        <v>239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258</v>
      </c>
      <c r="BM393" s="145" t="s">
        <v>2304</v>
      </c>
    </row>
    <row r="394" spans="2:65" s="1" customFormat="1" ht="19.5">
      <c r="B394" s="33"/>
      <c r="D394" s="147" t="s">
        <v>246</v>
      </c>
      <c r="F394" s="148" t="s">
        <v>3116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33" customHeight="1">
      <c r="B395" s="133"/>
      <c r="C395" s="134" t="s">
        <v>909</v>
      </c>
      <c r="D395" s="134" t="s">
        <v>239</v>
      </c>
      <c r="E395" s="135" t="s">
        <v>4197</v>
      </c>
      <c r="F395" s="136" t="s">
        <v>4198</v>
      </c>
      <c r="G395" s="137" t="s">
        <v>467</v>
      </c>
      <c r="H395" s="138">
        <v>29.59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2307</v>
      </c>
    </row>
    <row r="396" spans="2:65" s="1" customFormat="1" ht="19.5">
      <c r="B396" s="33"/>
      <c r="D396" s="147" t="s">
        <v>246</v>
      </c>
      <c r="F396" s="148" t="s">
        <v>4198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37.9" customHeight="1">
      <c r="B397" s="133"/>
      <c r="C397" s="134" t="s">
        <v>928</v>
      </c>
      <c r="D397" s="134" t="s">
        <v>239</v>
      </c>
      <c r="E397" s="135" t="s">
        <v>4199</v>
      </c>
      <c r="F397" s="136" t="s">
        <v>4200</v>
      </c>
      <c r="G397" s="137" t="s">
        <v>467</v>
      </c>
      <c r="H397" s="138">
        <v>59.18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2310</v>
      </c>
    </row>
    <row r="398" spans="2:65" s="1" customFormat="1" ht="19.5">
      <c r="B398" s="33"/>
      <c r="D398" s="147" t="s">
        <v>246</v>
      </c>
      <c r="F398" s="148" t="s">
        <v>4200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49.15" customHeight="1">
      <c r="B399" s="133"/>
      <c r="C399" s="134" t="s">
        <v>936</v>
      </c>
      <c r="D399" s="134" t="s">
        <v>239</v>
      </c>
      <c r="E399" s="135" t="s">
        <v>4201</v>
      </c>
      <c r="F399" s="136" t="s">
        <v>4202</v>
      </c>
      <c r="G399" s="137" t="s">
        <v>467</v>
      </c>
      <c r="H399" s="138">
        <v>59.18</v>
      </c>
      <c r="I399" s="139"/>
      <c r="J399" s="140">
        <f>ROUND(I399*H399,2)</f>
        <v>0</v>
      </c>
      <c r="K399" s="136" t="s">
        <v>2868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2313</v>
      </c>
    </row>
    <row r="400" spans="2:65" s="1" customFormat="1" ht="29.25">
      <c r="B400" s="33"/>
      <c r="D400" s="147" t="s">
        <v>246</v>
      </c>
      <c r="F400" s="148" t="s">
        <v>4202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65" s="11" customFormat="1" ht="22.9" customHeight="1">
      <c r="B401" s="121"/>
      <c r="D401" s="122" t="s">
        <v>72</v>
      </c>
      <c r="E401" s="131" t="s">
        <v>253</v>
      </c>
      <c r="F401" s="131" t="s">
        <v>629</v>
      </c>
      <c r="I401" s="124"/>
      <c r="J401" s="132">
        <f>BK401</f>
        <v>0</v>
      </c>
      <c r="L401" s="121"/>
      <c r="M401" s="126"/>
      <c r="P401" s="127">
        <f>SUM(P402:P407)</f>
        <v>0</v>
      </c>
      <c r="R401" s="127">
        <f>SUM(R402:R407)</f>
        <v>0</v>
      </c>
      <c r="T401" s="128">
        <f>SUM(T402:T407)</f>
        <v>0</v>
      </c>
      <c r="AR401" s="122" t="s">
        <v>81</v>
      </c>
      <c r="AT401" s="129" t="s">
        <v>72</v>
      </c>
      <c r="AU401" s="129" t="s">
        <v>81</v>
      </c>
      <c r="AY401" s="122" t="s">
        <v>236</v>
      </c>
      <c r="BK401" s="130">
        <f>SUM(BK402:BK407)</f>
        <v>0</v>
      </c>
    </row>
    <row r="402" spans="2:65" s="1" customFormat="1" ht="21.75" customHeight="1">
      <c r="B402" s="133"/>
      <c r="C402" s="134" t="s">
        <v>943</v>
      </c>
      <c r="D402" s="134" t="s">
        <v>239</v>
      </c>
      <c r="E402" s="135" t="s">
        <v>4203</v>
      </c>
      <c r="F402" s="136" t="s">
        <v>4204</v>
      </c>
      <c r="G402" s="137" t="s">
        <v>528</v>
      </c>
      <c r="H402" s="138">
        <v>335.8</v>
      </c>
      <c r="I402" s="139"/>
      <c r="J402" s="140">
        <f>ROUND(I402*H402,2)</f>
        <v>0</v>
      </c>
      <c r="K402" s="136" t="s">
        <v>243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2317</v>
      </c>
    </row>
    <row r="403" spans="2:65" s="1" customFormat="1" ht="11.25">
      <c r="B403" s="33"/>
      <c r="D403" s="147" t="s">
        <v>246</v>
      </c>
      <c r="F403" s="148" t="s">
        <v>4204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4" customFormat="1" ht="11.25">
      <c r="B404" s="167"/>
      <c r="D404" s="147" t="s">
        <v>247</v>
      </c>
      <c r="E404" s="168" t="s">
        <v>1</v>
      </c>
      <c r="F404" s="169" t="s">
        <v>4205</v>
      </c>
      <c r="H404" s="168" t="s">
        <v>1</v>
      </c>
      <c r="I404" s="170"/>
      <c r="L404" s="167"/>
      <c r="M404" s="171"/>
      <c r="T404" s="172"/>
      <c r="AT404" s="168" t="s">
        <v>247</v>
      </c>
      <c r="AU404" s="168" t="s">
        <v>83</v>
      </c>
      <c r="AV404" s="14" t="s">
        <v>81</v>
      </c>
      <c r="AW404" s="14" t="s">
        <v>30</v>
      </c>
      <c r="AX404" s="14" t="s">
        <v>73</v>
      </c>
      <c r="AY404" s="168" t="s">
        <v>236</v>
      </c>
    </row>
    <row r="405" spans="2:65" s="12" customFormat="1" ht="11.25">
      <c r="B405" s="151"/>
      <c r="D405" s="147" t="s">
        <v>247</v>
      </c>
      <c r="E405" s="152" t="s">
        <v>1</v>
      </c>
      <c r="F405" s="153" t="s">
        <v>4206</v>
      </c>
      <c r="H405" s="154">
        <v>239.2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65" s="12" customFormat="1" ht="11.25">
      <c r="B406" s="151"/>
      <c r="D406" s="147" t="s">
        <v>247</v>
      </c>
      <c r="E406" s="152" t="s">
        <v>1</v>
      </c>
      <c r="F406" s="153" t="s">
        <v>4207</v>
      </c>
      <c r="H406" s="154">
        <v>96.6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 ht="11.25">
      <c r="B407" s="173"/>
      <c r="D407" s="147" t="s">
        <v>247</v>
      </c>
      <c r="E407" s="174" t="s">
        <v>1</v>
      </c>
      <c r="F407" s="175" t="s">
        <v>344</v>
      </c>
      <c r="H407" s="176">
        <v>335.79999999999995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1" customFormat="1" ht="22.9" customHeight="1">
      <c r="B408" s="121"/>
      <c r="D408" s="122" t="s">
        <v>72</v>
      </c>
      <c r="E408" s="131" t="s">
        <v>258</v>
      </c>
      <c r="F408" s="131" t="s">
        <v>1602</v>
      </c>
      <c r="I408" s="124"/>
      <c r="J408" s="132">
        <f>BK408</f>
        <v>0</v>
      </c>
      <c r="L408" s="121"/>
      <c r="M408" s="126"/>
      <c r="P408" s="127">
        <f>SUM(P409:P451)</f>
        <v>0</v>
      </c>
      <c r="R408" s="127">
        <f>SUM(R409:R451)</f>
        <v>0</v>
      </c>
      <c r="T408" s="128">
        <f>SUM(T409:T451)</f>
        <v>0</v>
      </c>
      <c r="AR408" s="122" t="s">
        <v>81</v>
      </c>
      <c r="AT408" s="129" t="s">
        <v>72</v>
      </c>
      <c r="AU408" s="129" t="s">
        <v>81</v>
      </c>
      <c r="AY408" s="122" t="s">
        <v>236</v>
      </c>
      <c r="BK408" s="130">
        <f>SUM(BK409:BK451)</f>
        <v>0</v>
      </c>
    </row>
    <row r="409" spans="2:65" s="1" customFormat="1" ht="24.2" customHeight="1">
      <c r="B409" s="133"/>
      <c r="C409" s="134" t="s">
        <v>949</v>
      </c>
      <c r="D409" s="134" t="s">
        <v>239</v>
      </c>
      <c r="E409" s="135" t="s">
        <v>4208</v>
      </c>
      <c r="F409" s="136" t="s">
        <v>4209</v>
      </c>
      <c r="G409" s="137" t="s">
        <v>539</v>
      </c>
      <c r="H409" s="138">
        <v>68.48</v>
      </c>
      <c r="I409" s="139"/>
      <c r="J409" s="140">
        <f>ROUND(I409*H409,2)</f>
        <v>0</v>
      </c>
      <c r="K409" s="136" t="s">
        <v>243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258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258</v>
      </c>
      <c r="BM409" s="145" t="s">
        <v>2320</v>
      </c>
    </row>
    <row r="410" spans="2:65" s="1" customFormat="1" ht="11.25">
      <c r="B410" s="33"/>
      <c r="D410" s="147" t="s">
        <v>246</v>
      </c>
      <c r="F410" s="148" t="s">
        <v>4209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" customFormat="1" ht="24.2" customHeight="1">
      <c r="B411" s="133"/>
      <c r="C411" s="134" t="s">
        <v>955</v>
      </c>
      <c r="D411" s="134" t="s">
        <v>239</v>
      </c>
      <c r="E411" s="135" t="s">
        <v>3274</v>
      </c>
      <c r="F411" s="136" t="s">
        <v>3275</v>
      </c>
      <c r="G411" s="137" t="s">
        <v>539</v>
      </c>
      <c r="H411" s="138">
        <v>68.48</v>
      </c>
      <c r="I411" s="139"/>
      <c r="J411" s="140">
        <f>ROUND(I411*H411,2)</f>
        <v>0</v>
      </c>
      <c r="K411" s="136" t="s">
        <v>243</v>
      </c>
      <c r="L411" s="33"/>
      <c r="M411" s="141" t="s">
        <v>1</v>
      </c>
      <c r="N411" s="142" t="s">
        <v>38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258</v>
      </c>
      <c r="AT411" s="145" t="s">
        <v>239</v>
      </c>
      <c r="AU411" s="145" t="s">
        <v>83</v>
      </c>
      <c r="AY411" s="18" t="s">
        <v>236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81</v>
      </c>
      <c r="BK411" s="146">
        <f>ROUND(I411*H411,2)</f>
        <v>0</v>
      </c>
      <c r="BL411" s="18" t="s">
        <v>258</v>
      </c>
      <c r="BM411" s="145" t="s">
        <v>2323</v>
      </c>
    </row>
    <row r="412" spans="2:65" s="1" customFormat="1" ht="19.5">
      <c r="B412" s="33"/>
      <c r="D412" s="147" t="s">
        <v>246</v>
      </c>
      <c r="F412" s="148" t="s">
        <v>3275</v>
      </c>
      <c r="I412" s="149"/>
      <c r="L412" s="33"/>
      <c r="M412" s="150"/>
      <c r="T412" s="57"/>
      <c r="AT412" s="18" t="s">
        <v>246</v>
      </c>
      <c r="AU412" s="18" t="s">
        <v>83</v>
      </c>
    </row>
    <row r="413" spans="2:65" s="1" customFormat="1" ht="37.9" customHeight="1">
      <c r="B413" s="133"/>
      <c r="C413" s="134" t="s">
        <v>960</v>
      </c>
      <c r="D413" s="134" t="s">
        <v>239</v>
      </c>
      <c r="E413" s="135" t="s">
        <v>3125</v>
      </c>
      <c r="F413" s="136" t="s">
        <v>3126</v>
      </c>
      <c r="G413" s="137" t="s">
        <v>539</v>
      </c>
      <c r="H413" s="138">
        <v>68.48</v>
      </c>
      <c r="I413" s="139"/>
      <c r="J413" s="140">
        <f>ROUND(I413*H413,2)</f>
        <v>0</v>
      </c>
      <c r="K413" s="136" t="s">
        <v>243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258</v>
      </c>
      <c r="AT413" s="145" t="s">
        <v>239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258</v>
      </c>
      <c r="BM413" s="145" t="s">
        <v>2326</v>
      </c>
    </row>
    <row r="414" spans="2:65" s="1" customFormat="1" ht="19.5">
      <c r="B414" s="33"/>
      <c r="D414" s="147" t="s">
        <v>246</v>
      </c>
      <c r="F414" s="148" t="s">
        <v>3126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" customFormat="1" ht="24.2" customHeight="1">
      <c r="B415" s="133"/>
      <c r="C415" s="134" t="s">
        <v>967</v>
      </c>
      <c r="D415" s="134" t="s">
        <v>239</v>
      </c>
      <c r="E415" s="135" t="s">
        <v>4210</v>
      </c>
      <c r="F415" s="136" t="s">
        <v>4211</v>
      </c>
      <c r="G415" s="137" t="s">
        <v>340</v>
      </c>
      <c r="H415" s="138">
        <v>1038</v>
      </c>
      <c r="I415" s="139"/>
      <c r="J415" s="140">
        <f>ROUND(I415*H415,2)</f>
        <v>0</v>
      </c>
      <c r="K415" s="136" t="s">
        <v>2868</v>
      </c>
      <c r="L415" s="33"/>
      <c r="M415" s="141" t="s">
        <v>1</v>
      </c>
      <c r="N415" s="142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258</v>
      </c>
      <c r="AT415" s="145" t="s">
        <v>239</v>
      </c>
      <c r="AU415" s="145" t="s">
        <v>83</v>
      </c>
      <c r="AY415" s="18" t="s">
        <v>236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81</v>
      </c>
      <c r="BK415" s="146">
        <f>ROUND(I415*H415,2)</f>
        <v>0</v>
      </c>
      <c r="BL415" s="18" t="s">
        <v>258</v>
      </c>
      <c r="BM415" s="145" t="s">
        <v>2329</v>
      </c>
    </row>
    <row r="416" spans="2:65" s="1" customFormat="1" ht="19.5">
      <c r="B416" s="33"/>
      <c r="D416" s="147" t="s">
        <v>246</v>
      </c>
      <c r="F416" s="148" t="s">
        <v>4211</v>
      </c>
      <c r="I416" s="149"/>
      <c r="L416" s="33"/>
      <c r="M416" s="150"/>
      <c r="T416" s="57"/>
      <c r="AT416" s="18" t="s">
        <v>246</v>
      </c>
      <c r="AU416" s="18" t="s">
        <v>83</v>
      </c>
    </row>
    <row r="417" spans="2:65" s="12" customFormat="1" ht="11.25">
      <c r="B417" s="151"/>
      <c r="D417" s="147" t="s">
        <v>247</v>
      </c>
      <c r="E417" s="152" t="s">
        <v>1</v>
      </c>
      <c r="F417" s="153" t="s">
        <v>4212</v>
      </c>
      <c r="H417" s="154">
        <v>1038</v>
      </c>
      <c r="I417" s="155"/>
      <c r="L417" s="151"/>
      <c r="M417" s="156"/>
      <c r="T417" s="157"/>
      <c r="AT417" s="152" t="s">
        <v>247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236</v>
      </c>
    </row>
    <row r="418" spans="2:65" s="15" customFormat="1" ht="11.25">
      <c r="B418" s="173"/>
      <c r="D418" s="147" t="s">
        <v>247</v>
      </c>
      <c r="E418" s="174" t="s">
        <v>1</v>
      </c>
      <c r="F418" s="175" t="s">
        <v>344</v>
      </c>
      <c r="H418" s="176">
        <v>1038</v>
      </c>
      <c r="I418" s="177"/>
      <c r="L418" s="173"/>
      <c r="M418" s="178"/>
      <c r="T418" s="179"/>
      <c r="AT418" s="174" t="s">
        <v>247</v>
      </c>
      <c r="AU418" s="174" t="s">
        <v>83</v>
      </c>
      <c r="AV418" s="15" t="s">
        <v>258</v>
      </c>
      <c r="AW418" s="15" t="s">
        <v>30</v>
      </c>
      <c r="AX418" s="15" t="s">
        <v>81</v>
      </c>
      <c r="AY418" s="174" t="s">
        <v>236</v>
      </c>
    </row>
    <row r="419" spans="2:65" s="1" customFormat="1" ht="24.2" customHeight="1">
      <c r="B419" s="133"/>
      <c r="C419" s="180" t="s">
        <v>2331</v>
      </c>
      <c r="D419" s="180" t="s">
        <v>333</v>
      </c>
      <c r="E419" s="181" t="s">
        <v>4213</v>
      </c>
      <c r="F419" s="182" t="s">
        <v>4214</v>
      </c>
      <c r="G419" s="183" t="s">
        <v>340</v>
      </c>
      <c r="H419" s="184">
        <v>1070</v>
      </c>
      <c r="I419" s="185"/>
      <c r="J419" s="186">
        <f>ROUND(I419*H419,2)</f>
        <v>0</v>
      </c>
      <c r="K419" s="182" t="s">
        <v>2868</v>
      </c>
      <c r="L419" s="187"/>
      <c r="M419" s="188" t="s">
        <v>1</v>
      </c>
      <c r="N419" s="189" t="s">
        <v>38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273</v>
      </c>
      <c r="AT419" s="145" t="s">
        <v>333</v>
      </c>
      <c r="AU419" s="145" t="s">
        <v>83</v>
      </c>
      <c r="AY419" s="18" t="s">
        <v>236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258</v>
      </c>
      <c r="BM419" s="145" t="s">
        <v>2334</v>
      </c>
    </row>
    <row r="420" spans="2:65" s="1" customFormat="1" ht="11.25">
      <c r="B420" s="33"/>
      <c r="D420" s="147" t="s">
        <v>246</v>
      </c>
      <c r="F420" s="148" t="s">
        <v>4214</v>
      </c>
      <c r="I420" s="149"/>
      <c r="L420" s="33"/>
      <c r="M420" s="150"/>
      <c r="T420" s="57"/>
      <c r="AT420" s="18" t="s">
        <v>246</v>
      </c>
      <c r="AU420" s="18" t="s">
        <v>83</v>
      </c>
    </row>
    <row r="421" spans="2:65" s="12" customFormat="1" ht="11.25">
      <c r="B421" s="151"/>
      <c r="D421" s="147" t="s">
        <v>247</v>
      </c>
      <c r="E421" s="152" t="s">
        <v>1</v>
      </c>
      <c r="F421" s="153" t="s">
        <v>4215</v>
      </c>
      <c r="H421" s="154">
        <v>596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65" s="12" customFormat="1" ht="11.25">
      <c r="B422" s="151"/>
      <c r="D422" s="147" t="s">
        <v>247</v>
      </c>
      <c r="E422" s="152" t="s">
        <v>1</v>
      </c>
      <c r="F422" s="153" t="s">
        <v>4216</v>
      </c>
      <c r="H422" s="154">
        <v>376</v>
      </c>
      <c r="I422" s="155"/>
      <c r="L422" s="151"/>
      <c r="M422" s="156"/>
      <c r="T422" s="157"/>
      <c r="AT422" s="152" t="s">
        <v>247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236</v>
      </c>
    </row>
    <row r="423" spans="2:65" s="12" customFormat="1" ht="11.25">
      <c r="B423" s="151"/>
      <c r="D423" s="147" t="s">
        <v>247</v>
      </c>
      <c r="E423" s="152" t="s">
        <v>1</v>
      </c>
      <c r="F423" s="153" t="s">
        <v>4217</v>
      </c>
      <c r="H423" s="154">
        <v>98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65" s="15" customFormat="1" ht="11.25">
      <c r="B424" s="173"/>
      <c r="D424" s="147" t="s">
        <v>247</v>
      </c>
      <c r="E424" s="174" t="s">
        <v>1</v>
      </c>
      <c r="F424" s="175" t="s">
        <v>344</v>
      </c>
      <c r="H424" s="176">
        <v>1070</v>
      </c>
      <c r="I424" s="177"/>
      <c r="L424" s="173"/>
      <c r="M424" s="178"/>
      <c r="T424" s="179"/>
      <c r="AT424" s="174" t="s">
        <v>247</v>
      </c>
      <c r="AU424" s="174" t="s">
        <v>83</v>
      </c>
      <c r="AV424" s="15" t="s">
        <v>258</v>
      </c>
      <c r="AW424" s="15" t="s">
        <v>30</v>
      </c>
      <c r="AX424" s="15" t="s">
        <v>81</v>
      </c>
      <c r="AY424" s="174" t="s">
        <v>236</v>
      </c>
    </row>
    <row r="425" spans="2:65" s="1" customFormat="1" ht="24.2" customHeight="1">
      <c r="B425" s="133"/>
      <c r="C425" s="180" t="s">
        <v>2162</v>
      </c>
      <c r="D425" s="180" t="s">
        <v>333</v>
      </c>
      <c r="E425" s="181" t="s">
        <v>4218</v>
      </c>
      <c r="F425" s="182" t="s">
        <v>4219</v>
      </c>
      <c r="G425" s="183" t="s">
        <v>340</v>
      </c>
      <c r="H425" s="184">
        <v>108</v>
      </c>
      <c r="I425" s="185"/>
      <c r="J425" s="186">
        <f>ROUND(I425*H425,2)</f>
        <v>0</v>
      </c>
      <c r="K425" s="182" t="s">
        <v>2868</v>
      </c>
      <c r="L425" s="187"/>
      <c r="M425" s="188" t="s">
        <v>1</v>
      </c>
      <c r="N425" s="189" t="s">
        <v>38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273</v>
      </c>
      <c r="AT425" s="145" t="s">
        <v>333</v>
      </c>
      <c r="AU425" s="145" t="s">
        <v>83</v>
      </c>
      <c r="AY425" s="18" t="s">
        <v>236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81</v>
      </c>
      <c r="BK425" s="146">
        <f>ROUND(I425*H425,2)</f>
        <v>0</v>
      </c>
      <c r="BL425" s="18" t="s">
        <v>258</v>
      </c>
      <c r="BM425" s="145" t="s">
        <v>2337</v>
      </c>
    </row>
    <row r="426" spans="2:65" s="1" customFormat="1" ht="11.25">
      <c r="B426" s="33"/>
      <c r="D426" s="147" t="s">
        <v>246</v>
      </c>
      <c r="F426" s="148" t="s">
        <v>4219</v>
      </c>
      <c r="I426" s="149"/>
      <c r="L426" s="33"/>
      <c r="M426" s="150"/>
      <c r="T426" s="57"/>
      <c r="AT426" s="18" t="s">
        <v>246</v>
      </c>
      <c r="AU426" s="18" t="s">
        <v>83</v>
      </c>
    </row>
    <row r="427" spans="2:65" s="12" customFormat="1" ht="11.25">
      <c r="B427" s="151"/>
      <c r="D427" s="147" t="s">
        <v>247</v>
      </c>
      <c r="E427" s="152" t="s">
        <v>1</v>
      </c>
      <c r="F427" s="153" t="s">
        <v>4220</v>
      </c>
      <c r="H427" s="154">
        <v>18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2" customFormat="1" ht="11.25">
      <c r="B428" s="151"/>
      <c r="D428" s="147" t="s">
        <v>247</v>
      </c>
      <c r="E428" s="152" t="s">
        <v>1</v>
      </c>
      <c r="F428" s="153" t="s">
        <v>4221</v>
      </c>
      <c r="H428" s="154">
        <v>26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65" s="12" customFormat="1" ht="11.25">
      <c r="B429" s="151"/>
      <c r="D429" s="147" t="s">
        <v>247</v>
      </c>
      <c r="E429" s="152" t="s">
        <v>1</v>
      </c>
      <c r="F429" s="153" t="s">
        <v>4222</v>
      </c>
      <c r="H429" s="154">
        <v>22</v>
      </c>
      <c r="I429" s="155"/>
      <c r="L429" s="151"/>
      <c r="M429" s="156"/>
      <c r="T429" s="157"/>
      <c r="AT429" s="152" t="s">
        <v>247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236</v>
      </c>
    </row>
    <row r="430" spans="2:65" s="12" customFormat="1" ht="11.25">
      <c r="B430" s="151"/>
      <c r="D430" s="147" t="s">
        <v>247</v>
      </c>
      <c r="E430" s="152" t="s">
        <v>1</v>
      </c>
      <c r="F430" s="153" t="s">
        <v>4223</v>
      </c>
      <c r="H430" s="154">
        <v>42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65" s="15" customFormat="1" ht="11.25">
      <c r="B431" s="173"/>
      <c r="D431" s="147" t="s">
        <v>247</v>
      </c>
      <c r="E431" s="174" t="s">
        <v>1</v>
      </c>
      <c r="F431" s="175" t="s">
        <v>344</v>
      </c>
      <c r="H431" s="176">
        <v>108</v>
      </c>
      <c r="I431" s="177"/>
      <c r="L431" s="173"/>
      <c r="M431" s="178"/>
      <c r="T431" s="179"/>
      <c r="AT431" s="174" t="s">
        <v>247</v>
      </c>
      <c r="AU431" s="174" t="s">
        <v>83</v>
      </c>
      <c r="AV431" s="15" t="s">
        <v>258</v>
      </c>
      <c r="AW431" s="15" t="s">
        <v>30</v>
      </c>
      <c r="AX431" s="15" t="s">
        <v>81</v>
      </c>
      <c r="AY431" s="174" t="s">
        <v>236</v>
      </c>
    </row>
    <row r="432" spans="2:65" s="1" customFormat="1" ht="33" customHeight="1">
      <c r="B432" s="133"/>
      <c r="C432" s="134" t="s">
        <v>2338</v>
      </c>
      <c r="D432" s="134" t="s">
        <v>239</v>
      </c>
      <c r="E432" s="135" t="s">
        <v>1609</v>
      </c>
      <c r="F432" s="136" t="s">
        <v>1610</v>
      </c>
      <c r="G432" s="137" t="s">
        <v>539</v>
      </c>
      <c r="H432" s="138">
        <v>68.48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2341</v>
      </c>
    </row>
    <row r="433" spans="2:65" s="1" customFormat="1" ht="19.5">
      <c r="B433" s="33"/>
      <c r="D433" s="147" t="s">
        <v>246</v>
      </c>
      <c r="F433" s="148" t="s">
        <v>1610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33" customHeight="1">
      <c r="B434" s="133"/>
      <c r="C434" s="134" t="s">
        <v>2167</v>
      </c>
      <c r="D434" s="134" t="s">
        <v>239</v>
      </c>
      <c r="E434" s="135" t="s">
        <v>4224</v>
      </c>
      <c r="F434" s="136" t="s">
        <v>4225</v>
      </c>
      <c r="G434" s="137" t="s">
        <v>539</v>
      </c>
      <c r="H434" s="138">
        <v>23.594999999999999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258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258</v>
      </c>
      <c r="BM434" s="145" t="s">
        <v>2342</v>
      </c>
    </row>
    <row r="435" spans="2:65" s="1" customFormat="1" ht="19.5">
      <c r="B435" s="33"/>
      <c r="D435" s="147" t="s">
        <v>246</v>
      </c>
      <c r="F435" s="148" t="s">
        <v>4225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4" customFormat="1" ht="11.25">
      <c r="B436" s="167"/>
      <c r="D436" s="147" t="s">
        <v>247</v>
      </c>
      <c r="E436" s="168" t="s">
        <v>1</v>
      </c>
      <c r="F436" s="169" t="s">
        <v>4226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2" customFormat="1" ht="11.25">
      <c r="B437" s="151"/>
      <c r="D437" s="147" t="s">
        <v>247</v>
      </c>
      <c r="E437" s="152" t="s">
        <v>1</v>
      </c>
      <c r="F437" s="153" t="s">
        <v>4227</v>
      </c>
      <c r="H437" s="154">
        <v>23.594999999999999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65" s="15" customFormat="1" ht="11.25">
      <c r="B438" s="173"/>
      <c r="D438" s="147" t="s">
        <v>247</v>
      </c>
      <c r="E438" s="174" t="s">
        <v>1</v>
      </c>
      <c r="F438" s="175" t="s">
        <v>344</v>
      </c>
      <c r="H438" s="176">
        <v>23.594999999999999</v>
      </c>
      <c r="I438" s="177"/>
      <c r="L438" s="173"/>
      <c r="M438" s="178"/>
      <c r="T438" s="179"/>
      <c r="AT438" s="174" t="s">
        <v>247</v>
      </c>
      <c r="AU438" s="174" t="s">
        <v>83</v>
      </c>
      <c r="AV438" s="15" t="s">
        <v>258</v>
      </c>
      <c r="AW438" s="15" t="s">
        <v>30</v>
      </c>
      <c r="AX438" s="15" t="s">
        <v>81</v>
      </c>
      <c r="AY438" s="174" t="s">
        <v>236</v>
      </c>
    </row>
    <row r="439" spans="2:65" s="1" customFormat="1" ht="16.5" customHeight="1">
      <c r="B439" s="133"/>
      <c r="C439" s="134" t="s">
        <v>2343</v>
      </c>
      <c r="D439" s="134" t="s">
        <v>239</v>
      </c>
      <c r="E439" s="135" t="s">
        <v>4228</v>
      </c>
      <c r="F439" s="136" t="s">
        <v>4229</v>
      </c>
      <c r="G439" s="137" t="s">
        <v>467</v>
      </c>
      <c r="H439" s="138">
        <v>128.69999999999999</v>
      </c>
      <c r="I439" s="139"/>
      <c r="J439" s="140">
        <f>ROUND(I439*H439,2)</f>
        <v>0</v>
      </c>
      <c r="K439" s="136" t="s">
        <v>243</v>
      </c>
      <c r="L439" s="33"/>
      <c r="M439" s="141" t="s">
        <v>1</v>
      </c>
      <c r="N439" s="142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258</v>
      </c>
      <c r="AT439" s="145" t="s">
        <v>239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258</v>
      </c>
      <c r="BM439" s="145" t="s">
        <v>2346</v>
      </c>
    </row>
    <row r="440" spans="2:65" s="1" customFormat="1" ht="11.25">
      <c r="B440" s="33"/>
      <c r="D440" s="147" t="s">
        <v>246</v>
      </c>
      <c r="F440" s="148" t="s">
        <v>4229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4" customFormat="1" ht="11.25">
      <c r="B441" s="167"/>
      <c r="D441" s="147" t="s">
        <v>247</v>
      </c>
      <c r="E441" s="168" t="s">
        <v>1</v>
      </c>
      <c r="F441" s="169" t="s">
        <v>4226</v>
      </c>
      <c r="H441" s="168" t="s">
        <v>1</v>
      </c>
      <c r="I441" s="170"/>
      <c r="L441" s="167"/>
      <c r="M441" s="171"/>
      <c r="T441" s="172"/>
      <c r="AT441" s="168" t="s">
        <v>247</v>
      </c>
      <c r="AU441" s="168" t="s">
        <v>83</v>
      </c>
      <c r="AV441" s="14" t="s">
        <v>81</v>
      </c>
      <c r="AW441" s="14" t="s">
        <v>30</v>
      </c>
      <c r="AX441" s="14" t="s">
        <v>73</v>
      </c>
      <c r="AY441" s="168" t="s">
        <v>236</v>
      </c>
    </row>
    <row r="442" spans="2:65" s="12" customFormat="1" ht="11.25">
      <c r="B442" s="151"/>
      <c r="D442" s="147" t="s">
        <v>247</v>
      </c>
      <c r="E442" s="152" t="s">
        <v>1</v>
      </c>
      <c r="F442" s="153" t="s">
        <v>4230</v>
      </c>
      <c r="H442" s="154">
        <v>128.69999999999999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5" customFormat="1" ht="11.25">
      <c r="B443" s="173"/>
      <c r="D443" s="147" t="s">
        <v>247</v>
      </c>
      <c r="E443" s="174" t="s">
        <v>1</v>
      </c>
      <c r="F443" s="175" t="s">
        <v>344</v>
      </c>
      <c r="H443" s="176">
        <v>128.69999999999999</v>
      </c>
      <c r="I443" s="177"/>
      <c r="L443" s="173"/>
      <c r="M443" s="178"/>
      <c r="T443" s="179"/>
      <c r="AT443" s="174" t="s">
        <v>247</v>
      </c>
      <c r="AU443" s="174" t="s">
        <v>83</v>
      </c>
      <c r="AV443" s="15" t="s">
        <v>258</v>
      </c>
      <c r="AW443" s="15" t="s">
        <v>30</v>
      </c>
      <c r="AX443" s="15" t="s">
        <v>81</v>
      </c>
      <c r="AY443" s="174" t="s">
        <v>236</v>
      </c>
    </row>
    <row r="444" spans="2:65" s="1" customFormat="1" ht="24.2" customHeight="1">
      <c r="B444" s="133"/>
      <c r="C444" s="134" t="s">
        <v>2170</v>
      </c>
      <c r="D444" s="134" t="s">
        <v>239</v>
      </c>
      <c r="E444" s="135" t="s">
        <v>3309</v>
      </c>
      <c r="F444" s="136" t="s">
        <v>3310</v>
      </c>
      <c r="G444" s="137" t="s">
        <v>340</v>
      </c>
      <c r="H444" s="138">
        <v>2</v>
      </c>
      <c r="I444" s="139"/>
      <c r="J444" s="140">
        <f>ROUND(I444*H444,2)</f>
        <v>0</v>
      </c>
      <c r="K444" s="136" t="s">
        <v>2868</v>
      </c>
      <c r="L444" s="33"/>
      <c r="M444" s="141" t="s">
        <v>1</v>
      </c>
      <c r="N444" s="142" t="s">
        <v>38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258</v>
      </c>
      <c r="AT444" s="145" t="s">
        <v>239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2350</v>
      </c>
    </row>
    <row r="445" spans="2:65" s="1" customFormat="1" ht="19.5">
      <c r="B445" s="33"/>
      <c r="D445" s="147" t="s">
        <v>246</v>
      </c>
      <c r="F445" s="148" t="s">
        <v>3310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2" customFormat="1" ht="11.25">
      <c r="B446" s="151"/>
      <c r="D446" s="147" t="s">
        <v>247</v>
      </c>
      <c r="E446" s="152" t="s">
        <v>1</v>
      </c>
      <c r="F446" s="153" t="s">
        <v>4231</v>
      </c>
      <c r="H446" s="154">
        <v>2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65" s="15" customFormat="1" ht="11.25">
      <c r="B447" s="173"/>
      <c r="D447" s="147" t="s">
        <v>247</v>
      </c>
      <c r="E447" s="174" t="s">
        <v>1</v>
      </c>
      <c r="F447" s="175" t="s">
        <v>344</v>
      </c>
      <c r="H447" s="176">
        <v>2</v>
      </c>
      <c r="I447" s="177"/>
      <c r="L447" s="173"/>
      <c r="M447" s="178"/>
      <c r="T447" s="179"/>
      <c r="AT447" s="174" t="s">
        <v>247</v>
      </c>
      <c r="AU447" s="174" t="s">
        <v>83</v>
      </c>
      <c r="AV447" s="15" t="s">
        <v>258</v>
      </c>
      <c r="AW447" s="15" t="s">
        <v>30</v>
      </c>
      <c r="AX447" s="15" t="s">
        <v>81</v>
      </c>
      <c r="AY447" s="174" t="s">
        <v>236</v>
      </c>
    </row>
    <row r="448" spans="2:65" s="1" customFormat="1" ht="24.2" customHeight="1">
      <c r="B448" s="133"/>
      <c r="C448" s="180" t="s">
        <v>2351</v>
      </c>
      <c r="D448" s="180" t="s">
        <v>333</v>
      </c>
      <c r="E448" s="181" t="s">
        <v>3317</v>
      </c>
      <c r="F448" s="182" t="s">
        <v>3318</v>
      </c>
      <c r="G448" s="183" t="s">
        <v>340</v>
      </c>
      <c r="H448" s="184">
        <v>1</v>
      </c>
      <c r="I448" s="185"/>
      <c r="J448" s="186">
        <f>ROUND(I448*H448,2)</f>
        <v>0</v>
      </c>
      <c r="K448" s="182" t="s">
        <v>243</v>
      </c>
      <c r="L448" s="187"/>
      <c r="M448" s="188" t="s">
        <v>1</v>
      </c>
      <c r="N448" s="189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273</v>
      </c>
      <c r="AT448" s="145" t="s">
        <v>333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258</v>
      </c>
      <c r="BM448" s="145" t="s">
        <v>2355</v>
      </c>
    </row>
    <row r="449" spans="2:65" s="1" customFormat="1" ht="11.25">
      <c r="B449" s="33"/>
      <c r="D449" s="147" t="s">
        <v>246</v>
      </c>
      <c r="F449" s="148" t="s">
        <v>3318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" customFormat="1" ht="24.2" customHeight="1">
      <c r="B450" s="133"/>
      <c r="C450" s="180" t="s">
        <v>2171</v>
      </c>
      <c r="D450" s="180" t="s">
        <v>333</v>
      </c>
      <c r="E450" s="181" t="s">
        <v>3324</v>
      </c>
      <c r="F450" s="182" t="s">
        <v>3325</v>
      </c>
      <c r="G450" s="183" t="s">
        <v>340</v>
      </c>
      <c r="H450" s="184">
        <v>1</v>
      </c>
      <c r="I450" s="185"/>
      <c r="J450" s="186">
        <f>ROUND(I450*H450,2)</f>
        <v>0</v>
      </c>
      <c r="K450" s="182" t="s">
        <v>243</v>
      </c>
      <c r="L450" s="187"/>
      <c r="M450" s="188" t="s">
        <v>1</v>
      </c>
      <c r="N450" s="189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273</v>
      </c>
      <c r="AT450" s="145" t="s">
        <v>333</v>
      </c>
      <c r="AU450" s="145" t="s">
        <v>83</v>
      </c>
      <c r="AY450" s="18" t="s">
        <v>236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258</v>
      </c>
      <c r="BM450" s="145" t="s">
        <v>2358</v>
      </c>
    </row>
    <row r="451" spans="2:65" s="1" customFormat="1" ht="11.25">
      <c r="B451" s="33"/>
      <c r="D451" s="147" t="s">
        <v>246</v>
      </c>
      <c r="F451" s="148" t="s">
        <v>3325</v>
      </c>
      <c r="I451" s="149"/>
      <c r="L451" s="33"/>
      <c r="M451" s="150"/>
      <c r="T451" s="57"/>
      <c r="AT451" s="18" t="s">
        <v>246</v>
      </c>
      <c r="AU451" s="18" t="s">
        <v>83</v>
      </c>
    </row>
    <row r="452" spans="2:65" s="11" customFormat="1" ht="22.9" customHeight="1">
      <c r="B452" s="121"/>
      <c r="D452" s="122" t="s">
        <v>72</v>
      </c>
      <c r="E452" s="131" t="s">
        <v>235</v>
      </c>
      <c r="F452" s="131" t="s">
        <v>636</v>
      </c>
      <c r="I452" s="124"/>
      <c r="J452" s="132">
        <f>BK452</f>
        <v>0</v>
      </c>
      <c r="L452" s="121"/>
      <c r="M452" s="126"/>
      <c r="P452" s="127">
        <f>SUM(P453:P458)</f>
        <v>0</v>
      </c>
      <c r="R452" s="127">
        <f>SUM(R453:R458)</f>
        <v>0</v>
      </c>
      <c r="T452" s="128">
        <f>SUM(T453:T458)</f>
        <v>0</v>
      </c>
      <c r="AR452" s="122" t="s">
        <v>81</v>
      </c>
      <c r="AT452" s="129" t="s">
        <v>72</v>
      </c>
      <c r="AU452" s="129" t="s">
        <v>81</v>
      </c>
      <c r="AY452" s="122" t="s">
        <v>236</v>
      </c>
      <c r="BK452" s="130">
        <f>SUM(BK453:BK458)</f>
        <v>0</v>
      </c>
    </row>
    <row r="453" spans="2:65" s="1" customFormat="1" ht="16.5" customHeight="1">
      <c r="B453" s="133"/>
      <c r="C453" s="134" t="s">
        <v>2359</v>
      </c>
      <c r="D453" s="134" t="s">
        <v>239</v>
      </c>
      <c r="E453" s="135" t="s">
        <v>3343</v>
      </c>
      <c r="F453" s="136" t="s">
        <v>3344</v>
      </c>
      <c r="G453" s="137" t="s">
        <v>467</v>
      </c>
      <c r="H453" s="138">
        <v>851.91</v>
      </c>
      <c r="I453" s="139"/>
      <c r="J453" s="140">
        <f>ROUND(I453*H453,2)</f>
        <v>0</v>
      </c>
      <c r="K453" s="136" t="s">
        <v>2868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2362</v>
      </c>
    </row>
    <row r="454" spans="2:65" s="1" customFormat="1" ht="11.25">
      <c r="B454" s="33"/>
      <c r="D454" s="147" t="s">
        <v>246</v>
      </c>
      <c r="F454" s="148" t="s">
        <v>3344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24.2" customHeight="1">
      <c r="B455" s="133"/>
      <c r="C455" s="134" t="s">
        <v>2174</v>
      </c>
      <c r="D455" s="134" t="s">
        <v>239</v>
      </c>
      <c r="E455" s="135" t="s">
        <v>1581</v>
      </c>
      <c r="F455" s="136" t="s">
        <v>1582</v>
      </c>
      <c r="G455" s="137" t="s">
        <v>539</v>
      </c>
      <c r="H455" s="138">
        <v>170.38200000000001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2369</v>
      </c>
    </row>
    <row r="456" spans="2:65" s="1" customFormat="1" ht="19.5">
      <c r="B456" s="33"/>
      <c r="D456" s="147" t="s">
        <v>246</v>
      </c>
      <c r="F456" s="148" t="s">
        <v>1582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37.9" customHeight="1">
      <c r="B457" s="133"/>
      <c r="C457" s="134" t="s">
        <v>2373</v>
      </c>
      <c r="D457" s="134" t="s">
        <v>239</v>
      </c>
      <c r="E457" s="135" t="s">
        <v>3125</v>
      </c>
      <c r="F457" s="136" t="s">
        <v>3126</v>
      </c>
      <c r="G457" s="137" t="s">
        <v>539</v>
      </c>
      <c r="H457" s="138">
        <v>170.38200000000001</v>
      </c>
      <c r="I457" s="139"/>
      <c r="J457" s="140">
        <f>ROUND(I457*H457,2)</f>
        <v>0</v>
      </c>
      <c r="K457" s="136" t="s">
        <v>243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2376</v>
      </c>
    </row>
    <row r="458" spans="2:65" s="1" customFormat="1" ht="19.5">
      <c r="B458" s="33"/>
      <c r="D458" s="147" t="s">
        <v>246</v>
      </c>
      <c r="F458" s="148" t="s">
        <v>3126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1" customFormat="1" ht="22.9" customHeight="1">
      <c r="B459" s="121"/>
      <c r="D459" s="122" t="s">
        <v>72</v>
      </c>
      <c r="E459" s="131" t="s">
        <v>273</v>
      </c>
      <c r="F459" s="131" t="s">
        <v>724</v>
      </c>
      <c r="I459" s="124"/>
      <c r="J459" s="132">
        <f>BK459</f>
        <v>0</v>
      </c>
      <c r="L459" s="121"/>
      <c r="M459" s="126"/>
      <c r="P459" s="127">
        <f>SUM(P460:P796)</f>
        <v>0</v>
      </c>
      <c r="R459" s="127">
        <f>SUM(R460:R796)</f>
        <v>0</v>
      </c>
      <c r="T459" s="128">
        <f>SUM(T460:T796)</f>
        <v>0</v>
      </c>
      <c r="AR459" s="122" t="s">
        <v>81</v>
      </c>
      <c r="AT459" s="129" t="s">
        <v>72</v>
      </c>
      <c r="AU459" s="129" t="s">
        <v>81</v>
      </c>
      <c r="AY459" s="122" t="s">
        <v>236</v>
      </c>
      <c r="BK459" s="130">
        <f>SUM(BK460:BK796)</f>
        <v>0</v>
      </c>
    </row>
    <row r="460" spans="2:65" s="1" customFormat="1" ht="33" customHeight="1">
      <c r="B460" s="133"/>
      <c r="C460" s="134" t="s">
        <v>2178</v>
      </c>
      <c r="D460" s="134" t="s">
        <v>239</v>
      </c>
      <c r="E460" s="135" t="s">
        <v>1615</v>
      </c>
      <c r="F460" s="136" t="s">
        <v>1616</v>
      </c>
      <c r="G460" s="137" t="s">
        <v>528</v>
      </c>
      <c r="H460" s="138">
        <v>479</v>
      </c>
      <c r="I460" s="139"/>
      <c r="J460" s="140">
        <f>ROUND(I460*H460,2)</f>
        <v>0</v>
      </c>
      <c r="K460" s="136" t="s">
        <v>243</v>
      </c>
      <c r="L460" s="33"/>
      <c r="M460" s="141" t="s">
        <v>1</v>
      </c>
      <c r="N460" s="142" t="s">
        <v>38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258</v>
      </c>
      <c r="AT460" s="145" t="s">
        <v>239</v>
      </c>
      <c r="AU460" s="145" t="s">
        <v>83</v>
      </c>
      <c r="AY460" s="18" t="s">
        <v>236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81</v>
      </c>
      <c r="BK460" s="146">
        <f>ROUND(I460*H460,2)</f>
        <v>0</v>
      </c>
      <c r="BL460" s="18" t="s">
        <v>258</v>
      </c>
      <c r="BM460" s="145" t="s">
        <v>2379</v>
      </c>
    </row>
    <row r="461" spans="2:65" s="1" customFormat="1" ht="19.5">
      <c r="B461" s="33"/>
      <c r="D461" s="147" t="s">
        <v>246</v>
      </c>
      <c r="F461" s="148" t="s">
        <v>1616</v>
      </c>
      <c r="I461" s="149"/>
      <c r="L461" s="33"/>
      <c r="M461" s="150"/>
      <c r="T461" s="57"/>
      <c r="AT461" s="18" t="s">
        <v>246</v>
      </c>
      <c r="AU461" s="18" t="s">
        <v>83</v>
      </c>
    </row>
    <row r="462" spans="2:65" s="1" customFormat="1" ht="24.2" customHeight="1">
      <c r="B462" s="133"/>
      <c r="C462" s="180" t="s">
        <v>2380</v>
      </c>
      <c r="D462" s="180" t="s">
        <v>333</v>
      </c>
      <c r="E462" s="181" t="s">
        <v>1621</v>
      </c>
      <c r="F462" s="182" t="s">
        <v>1622</v>
      </c>
      <c r="G462" s="183" t="s">
        <v>528</v>
      </c>
      <c r="H462" s="184">
        <v>486.185</v>
      </c>
      <c r="I462" s="185"/>
      <c r="J462" s="186">
        <f>ROUND(I462*H462,2)</f>
        <v>0</v>
      </c>
      <c r="K462" s="182" t="s">
        <v>243</v>
      </c>
      <c r="L462" s="187"/>
      <c r="M462" s="188" t="s">
        <v>1</v>
      </c>
      <c r="N462" s="189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273</v>
      </c>
      <c r="AT462" s="145" t="s">
        <v>333</v>
      </c>
      <c r="AU462" s="145" t="s">
        <v>83</v>
      </c>
      <c r="AY462" s="18" t="s">
        <v>236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258</v>
      </c>
      <c r="BM462" s="145" t="s">
        <v>2383</v>
      </c>
    </row>
    <row r="463" spans="2:65" s="1" customFormat="1" ht="11.25">
      <c r="B463" s="33"/>
      <c r="D463" s="147" t="s">
        <v>246</v>
      </c>
      <c r="F463" s="148" t="s">
        <v>1622</v>
      </c>
      <c r="I463" s="149"/>
      <c r="L463" s="33"/>
      <c r="M463" s="150"/>
      <c r="T463" s="57"/>
      <c r="AT463" s="18" t="s">
        <v>246</v>
      </c>
      <c r="AU463" s="18" t="s">
        <v>83</v>
      </c>
    </row>
    <row r="464" spans="2:65" s="12" customFormat="1" ht="11.25">
      <c r="B464" s="151"/>
      <c r="D464" s="147" t="s">
        <v>247</v>
      </c>
      <c r="E464" s="152" t="s">
        <v>1</v>
      </c>
      <c r="F464" s="153" t="s">
        <v>4232</v>
      </c>
      <c r="H464" s="154">
        <v>486.185</v>
      </c>
      <c r="I464" s="155"/>
      <c r="L464" s="151"/>
      <c r="M464" s="156"/>
      <c r="T464" s="157"/>
      <c r="AT464" s="152" t="s">
        <v>247</v>
      </c>
      <c r="AU464" s="152" t="s">
        <v>83</v>
      </c>
      <c r="AV464" s="12" t="s">
        <v>83</v>
      </c>
      <c r="AW464" s="12" t="s">
        <v>30</v>
      </c>
      <c r="AX464" s="12" t="s">
        <v>73</v>
      </c>
      <c r="AY464" s="152" t="s">
        <v>236</v>
      </c>
    </row>
    <row r="465" spans="2:65" s="15" customFormat="1" ht="11.25">
      <c r="B465" s="173"/>
      <c r="D465" s="147" t="s">
        <v>247</v>
      </c>
      <c r="E465" s="174" t="s">
        <v>1</v>
      </c>
      <c r="F465" s="175" t="s">
        <v>344</v>
      </c>
      <c r="H465" s="176">
        <v>486.185</v>
      </c>
      <c r="I465" s="177"/>
      <c r="L465" s="173"/>
      <c r="M465" s="178"/>
      <c r="T465" s="179"/>
      <c r="AT465" s="174" t="s">
        <v>247</v>
      </c>
      <c r="AU465" s="174" t="s">
        <v>83</v>
      </c>
      <c r="AV465" s="15" t="s">
        <v>258</v>
      </c>
      <c r="AW465" s="15" t="s">
        <v>30</v>
      </c>
      <c r="AX465" s="15" t="s">
        <v>81</v>
      </c>
      <c r="AY465" s="174" t="s">
        <v>236</v>
      </c>
    </row>
    <row r="466" spans="2:65" s="1" customFormat="1" ht="33" customHeight="1">
      <c r="B466" s="133"/>
      <c r="C466" s="134" t="s">
        <v>2182</v>
      </c>
      <c r="D466" s="134" t="s">
        <v>239</v>
      </c>
      <c r="E466" s="135" t="s">
        <v>4233</v>
      </c>
      <c r="F466" s="136" t="s">
        <v>4234</v>
      </c>
      <c r="G466" s="137" t="s">
        <v>528</v>
      </c>
      <c r="H466" s="138">
        <v>344.75</v>
      </c>
      <c r="I466" s="139"/>
      <c r="J466" s="140">
        <f>ROUND(I466*H466,2)</f>
        <v>0</v>
      </c>
      <c r="K466" s="136" t="s">
        <v>243</v>
      </c>
      <c r="L466" s="33"/>
      <c r="M466" s="141" t="s">
        <v>1</v>
      </c>
      <c r="N466" s="142" t="s">
        <v>38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258</v>
      </c>
      <c r="AT466" s="145" t="s">
        <v>239</v>
      </c>
      <c r="AU466" s="145" t="s">
        <v>83</v>
      </c>
      <c r="AY466" s="18" t="s">
        <v>236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81</v>
      </c>
      <c r="BK466" s="146">
        <f>ROUND(I466*H466,2)</f>
        <v>0</v>
      </c>
      <c r="BL466" s="18" t="s">
        <v>258</v>
      </c>
      <c r="BM466" s="145" t="s">
        <v>2386</v>
      </c>
    </row>
    <row r="467" spans="2:65" s="1" customFormat="1" ht="19.5">
      <c r="B467" s="33"/>
      <c r="D467" s="147" t="s">
        <v>246</v>
      </c>
      <c r="F467" s="148" t="s">
        <v>4234</v>
      </c>
      <c r="I467" s="149"/>
      <c r="L467" s="33"/>
      <c r="M467" s="150"/>
      <c r="T467" s="57"/>
      <c r="AT467" s="18" t="s">
        <v>246</v>
      </c>
      <c r="AU467" s="18" t="s">
        <v>83</v>
      </c>
    </row>
    <row r="468" spans="2:65" s="1" customFormat="1" ht="24.2" customHeight="1">
      <c r="B468" s="133"/>
      <c r="C468" s="134" t="s">
        <v>2387</v>
      </c>
      <c r="D468" s="134" t="s">
        <v>239</v>
      </c>
      <c r="E468" s="135" t="s">
        <v>4235</v>
      </c>
      <c r="F468" s="136" t="s">
        <v>4236</v>
      </c>
      <c r="G468" s="137" t="s">
        <v>340</v>
      </c>
      <c r="H468" s="138">
        <v>2</v>
      </c>
      <c r="I468" s="139"/>
      <c r="J468" s="140">
        <f>ROUND(I468*H468,2)</f>
        <v>0</v>
      </c>
      <c r="K468" s="136" t="s">
        <v>2868</v>
      </c>
      <c r="L468" s="33"/>
      <c r="M468" s="141" t="s">
        <v>1</v>
      </c>
      <c r="N468" s="142" t="s">
        <v>38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258</v>
      </c>
      <c r="AT468" s="145" t="s">
        <v>239</v>
      </c>
      <c r="AU468" s="145" t="s">
        <v>83</v>
      </c>
      <c r="AY468" s="18" t="s">
        <v>236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81</v>
      </c>
      <c r="BK468" s="146">
        <f>ROUND(I468*H468,2)</f>
        <v>0</v>
      </c>
      <c r="BL468" s="18" t="s">
        <v>258</v>
      </c>
      <c r="BM468" s="145" t="s">
        <v>2390</v>
      </c>
    </row>
    <row r="469" spans="2:65" s="1" customFormat="1" ht="19.5">
      <c r="B469" s="33"/>
      <c r="D469" s="147" t="s">
        <v>246</v>
      </c>
      <c r="F469" s="148" t="s">
        <v>4236</v>
      </c>
      <c r="I469" s="149"/>
      <c r="L469" s="33"/>
      <c r="M469" s="150"/>
      <c r="T469" s="57"/>
      <c r="AT469" s="18" t="s">
        <v>246</v>
      </c>
      <c r="AU469" s="18" t="s">
        <v>83</v>
      </c>
    </row>
    <row r="470" spans="2:65" s="12" customFormat="1" ht="11.25">
      <c r="B470" s="151"/>
      <c r="D470" s="147" t="s">
        <v>247</v>
      </c>
      <c r="E470" s="152" t="s">
        <v>1</v>
      </c>
      <c r="F470" s="153" t="s">
        <v>4237</v>
      </c>
      <c r="H470" s="154">
        <v>2</v>
      </c>
      <c r="I470" s="155"/>
      <c r="L470" s="151"/>
      <c r="M470" s="156"/>
      <c r="T470" s="157"/>
      <c r="AT470" s="152" t="s">
        <v>247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65" s="15" customFormat="1" ht="11.25">
      <c r="B471" s="173"/>
      <c r="D471" s="147" t="s">
        <v>247</v>
      </c>
      <c r="E471" s="174" t="s">
        <v>1</v>
      </c>
      <c r="F471" s="175" t="s">
        <v>344</v>
      </c>
      <c r="H471" s="176">
        <v>2</v>
      </c>
      <c r="I471" s="177"/>
      <c r="L471" s="173"/>
      <c r="M471" s="178"/>
      <c r="T471" s="179"/>
      <c r="AT471" s="174" t="s">
        <v>247</v>
      </c>
      <c r="AU471" s="174" t="s">
        <v>83</v>
      </c>
      <c r="AV471" s="15" t="s">
        <v>258</v>
      </c>
      <c r="AW471" s="15" t="s">
        <v>30</v>
      </c>
      <c r="AX471" s="15" t="s">
        <v>81</v>
      </c>
      <c r="AY471" s="174" t="s">
        <v>236</v>
      </c>
    </row>
    <row r="472" spans="2:65" s="1" customFormat="1" ht="33" customHeight="1">
      <c r="B472" s="133"/>
      <c r="C472" s="134" t="s">
        <v>2191</v>
      </c>
      <c r="D472" s="134" t="s">
        <v>239</v>
      </c>
      <c r="E472" s="135" t="s">
        <v>1628</v>
      </c>
      <c r="F472" s="136" t="s">
        <v>1629</v>
      </c>
      <c r="G472" s="137" t="s">
        <v>528</v>
      </c>
      <c r="H472" s="138">
        <v>588.4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2393</v>
      </c>
    </row>
    <row r="473" spans="2:65" s="1" customFormat="1" ht="19.5">
      <c r="B473" s="33"/>
      <c r="D473" s="147" t="s">
        <v>246</v>
      </c>
      <c r="F473" s="148" t="s">
        <v>1629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2" customFormat="1" ht="11.25">
      <c r="B474" s="151"/>
      <c r="D474" s="147" t="s">
        <v>247</v>
      </c>
      <c r="E474" s="152" t="s">
        <v>1</v>
      </c>
      <c r="F474" s="153" t="s">
        <v>4238</v>
      </c>
      <c r="H474" s="154">
        <v>468.8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65" s="12" customFormat="1" ht="11.25">
      <c r="B475" s="151"/>
      <c r="D475" s="147" t="s">
        <v>247</v>
      </c>
      <c r="E475" s="152" t="s">
        <v>1</v>
      </c>
      <c r="F475" s="153" t="s">
        <v>4239</v>
      </c>
      <c r="H475" s="154">
        <v>119.6</v>
      </c>
      <c r="I475" s="155"/>
      <c r="L475" s="151"/>
      <c r="M475" s="156"/>
      <c r="T475" s="157"/>
      <c r="AT475" s="152" t="s">
        <v>247</v>
      </c>
      <c r="AU475" s="152" t="s">
        <v>83</v>
      </c>
      <c r="AV475" s="12" t="s">
        <v>83</v>
      </c>
      <c r="AW475" s="12" t="s">
        <v>30</v>
      </c>
      <c r="AX475" s="12" t="s">
        <v>73</v>
      </c>
      <c r="AY475" s="152" t="s">
        <v>236</v>
      </c>
    </row>
    <row r="476" spans="2:65" s="15" customFormat="1" ht="11.25">
      <c r="B476" s="173"/>
      <c r="D476" s="147" t="s">
        <v>247</v>
      </c>
      <c r="E476" s="174" t="s">
        <v>1</v>
      </c>
      <c r="F476" s="175" t="s">
        <v>344</v>
      </c>
      <c r="H476" s="176">
        <v>588.4</v>
      </c>
      <c r="I476" s="177"/>
      <c r="L476" s="173"/>
      <c r="M476" s="178"/>
      <c r="T476" s="179"/>
      <c r="AT476" s="174" t="s">
        <v>247</v>
      </c>
      <c r="AU476" s="174" t="s">
        <v>83</v>
      </c>
      <c r="AV476" s="15" t="s">
        <v>258</v>
      </c>
      <c r="AW476" s="15" t="s">
        <v>30</v>
      </c>
      <c r="AX476" s="15" t="s">
        <v>81</v>
      </c>
      <c r="AY476" s="174" t="s">
        <v>236</v>
      </c>
    </row>
    <row r="477" spans="2:65" s="1" customFormat="1" ht="24.2" customHeight="1">
      <c r="B477" s="133"/>
      <c r="C477" s="180" t="s">
        <v>1416</v>
      </c>
      <c r="D477" s="180" t="s">
        <v>333</v>
      </c>
      <c r="E477" s="181" t="s">
        <v>4240</v>
      </c>
      <c r="F477" s="182" t="s">
        <v>4241</v>
      </c>
      <c r="G477" s="183" t="s">
        <v>528</v>
      </c>
      <c r="H477" s="184">
        <v>597.226</v>
      </c>
      <c r="I477" s="185"/>
      <c r="J477" s="186">
        <f>ROUND(I477*H477,2)</f>
        <v>0</v>
      </c>
      <c r="K477" s="182" t="s">
        <v>243</v>
      </c>
      <c r="L477" s="187"/>
      <c r="M477" s="188" t="s">
        <v>1</v>
      </c>
      <c r="N477" s="189" t="s">
        <v>38</v>
      </c>
      <c r="P477" s="143">
        <f>O477*H477</f>
        <v>0</v>
      </c>
      <c r="Q477" s="143">
        <v>0</v>
      </c>
      <c r="R477" s="143">
        <f>Q477*H477</f>
        <v>0</v>
      </c>
      <c r="S477" s="143">
        <v>0</v>
      </c>
      <c r="T477" s="144">
        <f>S477*H477</f>
        <v>0</v>
      </c>
      <c r="AR477" s="145" t="s">
        <v>273</v>
      </c>
      <c r="AT477" s="145" t="s">
        <v>333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2396</v>
      </c>
    </row>
    <row r="478" spans="2:65" s="1" customFormat="1" ht="19.5">
      <c r="B478" s="33"/>
      <c r="D478" s="147" t="s">
        <v>246</v>
      </c>
      <c r="F478" s="148" t="s">
        <v>4241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 ht="11.25">
      <c r="B479" s="151"/>
      <c r="D479" s="147" t="s">
        <v>247</v>
      </c>
      <c r="E479" s="152" t="s">
        <v>1</v>
      </c>
      <c r="F479" s="153" t="s">
        <v>4242</v>
      </c>
      <c r="H479" s="154">
        <v>597.226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 ht="11.25">
      <c r="B480" s="173"/>
      <c r="D480" s="147" t="s">
        <v>247</v>
      </c>
      <c r="E480" s="174" t="s">
        <v>1</v>
      </c>
      <c r="F480" s="175" t="s">
        <v>344</v>
      </c>
      <c r="H480" s="176">
        <v>597.226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33" customHeight="1">
      <c r="B481" s="133"/>
      <c r="C481" s="134" t="s">
        <v>2195</v>
      </c>
      <c r="D481" s="134" t="s">
        <v>239</v>
      </c>
      <c r="E481" s="135" t="s">
        <v>4233</v>
      </c>
      <c r="F481" s="136" t="s">
        <v>4234</v>
      </c>
      <c r="G481" s="137" t="s">
        <v>528</v>
      </c>
      <c r="H481" s="138">
        <v>411.88</v>
      </c>
      <c r="I481" s="139"/>
      <c r="J481" s="140">
        <f>ROUND(I481*H481,2)</f>
        <v>0</v>
      </c>
      <c r="K481" s="136" t="s">
        <v>243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258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2399</v>
      </c>
    </row>
    <row r="482" spans="2:65" s="1" customFormat="1" ht="19.5">
      <c r="B482" s="33"/>
      <c r="D482" s="147" t="s">
        <v>246</v>
      </c>
      <c r="F482" s="148" t="s">
        <v>4234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" customFormat="1" ht="24.2" customHeight="1">
      <c r="B483" s="133"/>
      <c r="C483" s="134" t="s">
        <v>2400</v>
      </c>
      <c r="D483" s="134" t="s">
        <v>239</v>
      </c>
      <c r="E483" s="135" t="s">
        <v>4243</v>
      </c>
      <c r="F483" s="136" t="s">
        <v>4244</v>
      </c>
      <c r="G483" s="137" t="s">
        <v>340</v>
      </c>
      <c r="H483" s="138">
        <v>46</v>
      </c>
      <c r="I483" s="139"/>
      <c r="J483" s="140">
        <f>ROUND(I483*H483,2)</f>
        <v>0</v>
      </c>
      <c r="K483" s="136" t="s">
        <v>2868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258</v>
      </c>
      <c r="AT483" s="145" t="s">
        <v>239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2401</v>
      </c>
    </row>
    <row r="484" spans="2:65" s="1" customFormat="1" ht="19.5">
      <c r="B484" s="33"/>
      <c r="D484" s="147" t="s">
        <v>246</v>
      </c>
      <c r="F484" s="148" t="s">
        <v>4244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2" customFormat="1" ht="11.25">
      <c r="B485" s="151"/>
      <c r="D485" s="147" t="s">
        <v>247</v>
      </c>
      <c r="E485" s="152" t="s">
        <v>1</v>
      </c>
      <c r="F485" s="153" t="s">
        <v>4245</v>
      </c>
      <c r="H485" s="154">
        <v>46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 ht="11.25">
      <c r="B486" s="173"/>
      <c r="D486" s="147" t="s">
        <v>247</v>
      </c>
      <c r="E486" s="174" t="s">
        <v>1</v>
      </c>
      <c r="F486" s="175" t="s">
        <v>344</v>
      </c>
      <c r="H486" s="176">
        <v>46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33" customHeight="1">
      <c r="B487" s="133"/>
      <c r="C487" s="134" t="s">
        <v>2199</v>
      </c>
      <c r="D487" s="134" t="s">
        <v>239</v>
      </c>
      <c r="E487" s="135" t="s">
        <v>4246</v>
      </c>
      <c r="F487" s="136" t="s">
        <v>4247</v>
      </c>
      <c r="G487" s="137" t="s">
        <v>528</v>
      </c>
      <c r="H487" s="138">
        <v>20.6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2402</v>
      </c>
    </row>
    <row r="488" spans="2:65" s="1" customFormat="1" ht="19.5">
      <c r="B488" s="33"/>
      <c r="D488" s="147" t="s">
        <v>246</v>
      </c>
      <c r="F488" s="148" t="s">
        <v>4247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2" customFormat="1" ht="11.25">
      <c r="B489" s="151"/>
      <c r="D489" s="147" t="s">
        <v>247</v>
      </c>
      <c r="E489" s="152" t="s">
        <v>1</v>
      </c>
      <c r="F489" s="153" t="s">
        <v>4248</v>
      </c>
      <c r="H489" s="154">
        <v>20.6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5" customFormat="1" ht="11.25">
      <c r="B490" s="173"/>
      <c r="D490" s="147" t="s">
        <v>247</v>
      </c>
      <c r="E490" s="174" t="s">
        <v>1</v>
      </c>
      <c r="F490" s="175" t="s">
        <v>344</v>
      </c>
      <c r="H490" s="176">
        <v>20.6</v>
      </c>
      <c r="I490" s="177"/>
      <c r="L490" s="173"/>
      <c r="M490" s="178"/>
      <c r="T490" s="179"/>
      <c r="AT490" s="174" t="s">
        <v>247</v>
      </c>
      <c r="AU490" s="174" t="s">
        <v>83</v>
      </c>
      <c r="AV490" s="15" t="s">
        <v>258</v>
      </c>
      <c r="AW490" s="15" t="s">
        <v>30</v>
      </c>
      <c r="AX490" s="15" t="s">
        <v>81</v>
      </c>
      <c r="AY490" s="174" t="s">
        <v>236</v>
      </c>
    </row>
    <row r="491" spans="2:65" s="1" customFormat="1" ht="24.2" customHeight="1">
      <c r="B491" s="133"/>
      <c r="C491" s="180" t="s">
        <v>2403</v>
      </c>
      <c r="D491" s="180" t="s">
        <v>333</v>
      </c>
      <c r="E491" s="181" t="s">
        <v>4249</v>
      </c>
      <c r="F491" s="182" t="s">
        <v>4250</v>
      </c>
      <c r="G491" s="183" t="s">
        <v>528</v>
      </c>
      <c r="H491" s="184">
        <v>20.908999999999999</v>
      </c>
      <c r="I491" s="185"/>
      <c r="J491" s="186">
        <f>ROUND(I491*H491,2)</f>
        <v>0</v>
      </c>
      <c r="K491" s="182" t="s">
        <v>243</v>
      </c>
      <c r="L491" s="187"/>
      <c r="M491" s="188" t="s">
        <v>1</v>
      </c>
      <c r="N491" s="189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273</v>
      </c>
      <c r="AT491" s="145" t="s">
        <v>333</v>
      </c>
      <c r="AU491" s="145" t="s">
        <v>83</v>
      </c>
      <c r="AY491" s="18" t="s">
        <v>236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258</v>
      </c>
      <c r="BM491" s="145" t="s">
        <v>2404</v>
      </c>
    </row>
    <row r="492" spans="2:65" s="1" customFormat="1" ht="19.5">
      <c r="B492" s="33"/>
      <c r="D492" s="147" t="s">
        <v>246</v>
      </c>
      <c r="F492" s="148" t="s">
        <v>4250</v>
      </c>
      <c r="I492" s="149"/>
      <c r="L492" s="33"/>
      <c r="M492" s="150"/>
      <c r="T492" s="57"/>
      <c r="AT492" s="18" t="s">
        <v>246</v>
      </c>
      <c r="AU492" s="18" t="s">
        <v>83</v>
      </c>
    </row>
    <row r="493" spans="2:65" s="12" customFormat="1" ht="11.25">
      <c r="B493" s="151"/>
      <c r="D493" s="147" t="s">
        <v>247</v>
      </c>
      <c r="E493" s="152" t="s">
        <v>1</v>
      </c>
      <c r="F493" s="153" t="s">
        <v>4251</v>
      </c>
      <c r="H493" s="154">
        <v>20.908999999999999</v>
      </c>
      <c r="I493" s="155"/>
      <c r="L493" s="151"/>
      <c r="M493" s="156"/>
      <c r="T493" s="157"/>
      <c r="AT493" s="152" t="s">
        <v>247</v>
      </c>
      <c r="AU493" s="152" t="s">
        <v>83</v>
      </c>
      <c r="AV493" s="12" t="s">
        <v>83</v>
      </c>
      <c r="AW493" s="12" t="s">
        <v>30</v>
      </c>
      <c r="AX493" s="12" t="s">
        <v>73</v>
      </c>
      <c r="AY493" s="152" t="s">
        <v>236</v>
      </c>
    </row>
    <row r="494" spans="2:65" s="15" customFormat="1" ht="11.25">
      <c r="B494" s="173"/>
      <c r="D494" s="147" t="s">
        <v>247</v>
      </c>
      <c r="E494" s="174" t="s">
        <v>1</v>
      </c>
      <c r="F494" s="175" t="s">
        <v>344</v>
      </c>
      <c r="H494" s="176">
        <v>20.908999999999999</v>
      </c>
      <c r="I494" s="177"/>
      <c r="L494" s="173"/>
      <c r="M494" s="178"/>
      <c r="T494" s="179"/>
      <c r="AT494" s="174" t="s">
        <v>247</v>
      </c>
      <c r="AU494" s="174" t="s">
        <v>83</v>
      </c>
      <c r="AV494" s="15" t="s">
        <v>258</v>
      </c>
      <c r="AW494" s="15" t="s">
        <v>30</v>
      </c>
      <c r="AX494" s="15" t="s">
        <v>81</v>
      </c>
      <c r="AY494" s="174" t="s">
        <v>236</v>
      </c>
    </row>
    <row r="495" spans="2:65" s="1" customFormat="1" ht="24.2" customHeight="1">
      <c r="B495" s="133"/>
      <c r="C495" s="134" t="s">
        <v>2138</v>
      </c>
      <c r="D495" s="134" t="s">
        <v>239</v>
      </c>
      <c r="E495" s="135" t="s">
        <v>4252</v>
      </c>
      <c r="F495" s="136" t="s">
        <v>4253</v>
      </c>
      <c r="G495" s="137" t="s">
        <v>340</v>
      </c>
      <c r="H495" s="138">
        <v>2</v>
      </c>
      <c r="I495" s="139"/>
      <c r="J495" s="140">
        <f>ROUND(I495*H495,2)</f>
        <v>0</v>
      </c>
      <c r="K495" s="136" t="s">
        <v>2868</v>
      </c>
      <c r="L495" s="33"/>
      <c r="M495" s="141" t="s">
        <v>1</v>
      </c>
      <c r="N495" s="142" t="s">
        <v>38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258</v>
      </c>
      <c r="AT495" s="145" t="s">
        <v>239</v>
      </c>
      <c r="AU495" s="145" t="s">
        <v>83</v>
      </c>
      <c r="AY495" s="18" t="s">
        <v>236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81</v>
      </c>
      <c r="BK495" s="146">
        <f>ROUND(I495*H495,2)</f>
        <v>0</v>
      </c>
      <c r="BL495" s="18" t="s">
        <v>258</v>
      </c>
      <c r="BM495" s="145" t="s">
        <v>2407</v>
      </c>
    </row>
    <row r="496" spans="2:65" s="1" customFormat="1" ht="19.5">
      <c r="B496" s="33"/>
      <c r="D496" s="147" t="s">
        <v>246</v>
      </c>
      <c r="F496" s="148" t="s">
        <v>4253</v>
      </c>
      <c r="I496" s="149"/>
      <c r="L496" s="33"/>
      <c r="M496" s="150"/>
      <c r="T496" s="57"/>
      <c r="AT496" s="18" t="s">
        <v>246</v>
      </c>
      <c r="AU496" s="18" t="s">
        <v>83</v>
      </c>
    </row>
    <row r="497" spans="2:65" s="12" customFormat="1" ht="11.25">
      <c r="B497" s="151"/>
      <c r="D497" s="147" t="s">
        <v>247</v>
      </c>
      <c r="E497" s="152" t="s">
        <v>1</v>
      </c>
      <c r="F497" s="153" t="s">
        <v>4237</v>
      </c>
      <c r="H497" s="154">
        <v>2</v>
      </c>
      <c r="I497" s="155"/>
      <c r="L497" s="151"/>
      <c r="M497" s="156"/>
      <c r="T497" s="157"/>
      <c r="AT497" s="152" t="s">
        <v>247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5" customFormat="1" ht="11.25">
      <c r="B498" s="173"/>
      <c r="D498" s="147" t="s">
        <v>247</v>
      </c>
      <c r="E498" s="174" t="s">
        <v>1</v>
      </c>
      <c r="F498" s="175" t="s">
        <v>344</v>
      </c>
      <c r="H498" s="176">
        <v>2</v>
      </c>
      <c r="I498" s="177"/>
      <c r="L498" s="173"/>
      <c r="M498" s="178"/>
      <c r="T498" s="179"/>
      <c r="AT498" s="174" t="s">
        <v>247</v>
      </c>
      <c r="AU498" s="174" t="s">
        <v>83</v>
      </c>
      <c r="AV498" s="15" t="s">
        <v>258</v>
      </c>
      <c r="AW498" s="15" t="s">
        <v>30</v>
      </c>
      <c r="AX498" s="15" t="s">
        <v>81</v>
      </c>
      <c r="AY498" s="174" t="s">
        <v>236</v>
      </c>
    </row>
    <row r="499" spans="2:65" s="1" customFormat="1" ht="33" customHeight="1">
      <c r="B499" s="133"/>
      <c r="C499" s="134" t="s">
        <v>2409</v>
      </c>
      <c r="D499" s="134" t="s">
        <v>239</v>
      </c>
      <c r="E499" s="135" t="s">
        <v>4254</v>
      </c>
      <c r="F499" s="136" t="s">
        <v>4255</v>
      </c>
      <c r="G499" s="137" t="s">
        <v>528</v>
      </c>
      <c r="H499" s="138">
        <v>32.799999999999997</v>
      </c>
      <c r="I499" s="139"/>
      <c r="J499" s="140">
        <f>ROUND(I499*H499,2)</f>
        <v>0</v>
      </c>
      <c r="K499" s="136" t="s">
        <v>243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258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258</v>
      </c>
      <c r="BM499" s="145" t="s">
        <v>2412</v>
      </c>
    </row>
    <row r="500" spans="2:65" s="1" customFormat="1" ht="19.5">
      <c r="B500" s="33"/>
      <c r="D500" s="147" t="s">
        <v>246</v>
      </c>
      <c r="F500" s="148" t="s">
        <v>4255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2" customFormat="1" ht="11.25">
      <c r="B501" s="151"/>
      <c r="D501" s="147" t="s">
        <v>247</v>
      </c>
      <c r="E501" s="152" t="s">
        <v>1</v>
      </c>
      <c r="F501" s="153" t="s">
        <v>4256</v>
      </c>
      <c r="H501" s="154">
        <v>32.799999999999997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5" customFormat="1" ht="11.25">
      <c r="B502" s="173"/>
      <c r="D502" s="147" t="s">
        <v>247</v>
      </c>
      <c r="E502" s="174" t="s">
        <v>1</v>
      </c>
      <c r="F502" s="175" t="s">
        <v>344</v>
      </c>
      <c r="H502" s="176">
        <v>32.799999999999997</v>
      </c>
      <c r="I502" s="177"/>
      <c r="L502" s="173"/>
      <c r="M502" s="178"/>
      <c r="T502" s="179"/>
      <c r="AT502" s="174" t="s">
        <v>247</v>
      </c>
      <c r="AU502" s="174" t="s">
        <v>83</v>
      </c>
      <c r="AV502" s="15" t="s">
        <v>258</v>
      </c>
      <c r="AW502" s="15" t="s">
        <v>30</v>
      </c>
      <c r="AX502" s="15" t="s">
        <v>81</v>
      </c>
      <c r="AY502" s="174" t="s">
        <v>236</v>
      </c>
    </row>
    <row r="503" spans="2:65" s="1" customFormat="1" ht="24.2" customHeight="1">
      <c r="B503" s="133"/>
      <c r="C503" s="180" t="s">
        <v>2206</v>
      </c>
      <c r="D503" s="180" t="s">
        <v>333</v>
      </c>
      <c r="E503" s="181" t="s">
        <v>4257</v>
      </c>
      <c r="F503" s="182" t="s">
        <v>4258</v>
      </c>
      <c r="G503" s="183" t="s">
        <v>528</v>
      </c>
      <c r="H503" s="184">
        <v>33.292000000000002</v>
      </c>
      <c r="I503" s="185"/>
      <c r="J503" s="186">
        <f>ROUND(I503*H503,2)</f>
        <v>0</v>
      </c>
      <c r="K503" s="182" t="s">
        <v>243</v>
      </c>
      <c r="L503" s="187"/>
      <c r="M503" s="188" t="s">
        <v>1</v>
      </c>
      <c r="N503" s="189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273</v>
      </c>
      <c r="AT503" s="145" t="s">
        <v>333</v>
      </c>
      <c r="AU503" s="145" t="s">
        <v>83</v>
      </c>
      <c r="AY503" s="18" t="s">
        <v>236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258</v>
      </c>
      <c r="BM503" s="145" t="s">
        <v>2416</v>
      </c>
    </row>
    <row r="504" spans="2:65" s="1" customFormat="1" ht="19.5">
      <c r="B504" s="33"/>
      <c r="D504" s="147" t="s">
        <v>246</v>
      </c>
      <c r="F504" s="148" t="s">
        <v>4258</v>
      </c>
      <c r="I504" s="149"/>
      <c r="L504" s="33"/>
      <c r="M504" s="150"/>
      <c r="T504" s="57"/>
      <c r="AT504" s="18" t="s">
        <v>246</v>
      </c>
      <c r="AU504" s="18" t="s">
        <v>83</v>
      </c>
    </row>
    <row r="505" spans="2:65" s="12" customFormat="1" ht="11.25">
      <c r="B505" s="151"/>
      <c r="D505" s="147" t="s">
        <v>247</v>
      </c>
      <c r="E505" s="152" t="s">
        <v>1</v>
      </c>
      <c r="F505" s="153" t="s">
        <v>4259</v>
      </c>
      <c r="H505" s="154">
        <v>33.292000000000002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5" customFormat="1" ht="11.25">
      <c r="B506" s="173"/>
      <c r="D506" s="147" t="s">
        <v>247</v>
      </c>
      <c r="E506" s="174" t="s">
        <v>1</v>
      </c>
      <c r="F506" s="175" t="s">
        <v>344</v>
      </c>
      <c r="H506" s="176">
        <v>33.292000000000002</v>
      </c>
      <c r="I506" s="177"/>
      <c r="L506" s="173"/>
      <c r="M506" s="178"/>
      <c r="T506" s="179"/>
      <c r="AT506" s="174" t="s">
        <v>247</v>
      </c>
      <c r="AU506" s="174" t="s">
        <v>83</v>
      </c>
      <c r="AV506" s="15" t="s">
        <v>258</v>
      </c>
      <c r="AW506" s="15" t="s">
        <v>30</v>
      </c>
      <c r="AX506" s="15" t="s">
        <v>81</v>
      </c>
      <c r="AY506" s="174" t="s">
        <v>236</v>
      </c>
    </row>
    <row r="507" spans="2:65" s="1" customFormat="1" ht="24.2" customHeight="1">
      <c r="B507" s="133"/>
      <c r="C507" s="134" t="s">
        <v>2417</v>
      </c>
      <c r="D507" s="134" t="s">
        <v>239</v>
      </c>
      <c r="E507" s="135" t="s">
        <v>4260</v>
      </c>
      <c r="F507" s="136" t="s">
        <v>4261</v>
      </c>
      <c r="G507" s="137" t="s">
        <v>340</v>
      </c>
      <c r="H507" s="138">
        <v>3</v>
      </c>
      <c r="I507" s="139"/>
      <c r="J507" s="140">
        <f>ROUND(I507*H507,2)</f>
        <v>0</v>
      </c>
      <c r="K507" s="136" t="s">
        <v>2868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2418</v>
      </c>
    </row>
    <row r="508" spans="2:65" s="1" customFormat="1" ht="19.5">
      <c r="B508" s="33"/>
      <c r="D508" s="147" t="s">
        <v>246</v>
      </c>
      <c r="F508" s="148" t="s">
        <v>4261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2" customFormat="1" ht="11.25">
      <c r="B509" s="151"/>
      <c r="D509" s="147" t="s">
        <v>247</v>
      </c>
      <c r="E509" s="152" t="s">
        <v>1</v>
      </c>
      <c r="F509" s="153" t="s">
        <v>4262</v>
      </c>
      <c r="H509" s="154">
        <v>3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236</v>
      </c>
    </row>
    <row r="510" spans="2:65" s="15" customFormat="1" ht="11.25">
      <c r="B510" s="173"/>
      <c r="D510" s="147" t="s">
        <v>247</v>
      </c>
      <c r="E510" s="174" t="s">
        <v>1</v>
      </c>
      <c r="F510" s="175" t="s">
        <v>344</v>
      </c>
      <c r="H510" s="176">
        <v>3</v>
      </c>
      <c r="I510" s="177"/>
      <c r="L510" s="173"/>
      <c r="M510" s="178"/>
      <c r="T510" s="179"/>
      <c r="AT510" s="174" t="s">
        <v>247</v>
      </c>
      <c r="AU510" s="174" t="s">
        <v>83</v>
      </c>
      <c r="AV510" s="15" t="s">
        <v>258</v>
      </c>
      <c r="AW510" s="15" t="s">
        <v>30</v>
      </c>
      <c r="AX510" s="15" t="s">
        <v>81</v>
      </c>
      <c r="AY510" s="174" t="s">
        <v>236</v>
      </c>
    </row>
    <row r="511" spans="2:65" s="1" customFormat="1" ht="33" customHeight="1">
      <c r="B511" s="133"/>
      <c r="C511" s="134" t="s">
        <v>2215</v>
      </c>
      <c r="D511" s="134" t="s">
        <v>239</v>
      </c>
      <c r="E511" s="135" t="s">
        <v>3433</v>
      </c>
      <c r="F511" s="136" t="s">
        <v>3434</v>
      </c>
      <c r="G511" s="137" t="s">
        <v>528</v>
      </c>
      <c r="H511" s="138">
        <v>75.599999999999994</v>
      </c>
      <c r="I511" s="139"/>
      <c r="J511" s="140">
        <f>ROUND(I511*H511,2)</f>
        <v>0</v>
      </c>
      <c r="K511" s="136" t="s">
        <v>243</v>
      </c>
      <c r="L511" s="33"/>
      <c r="M511" s="141" t="s">
        <v>1</v>
      </c>
      <c r="N511" s="142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258</v>
      </c>
      <c r="AT511" s="145" t="s">
        <v>239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258</v>
      </c>
      <c r="BM511" s="145" t="s">
        <v>2421</v>
      </c>
    </row>
    <row r="512" spans="2:65" s="1" customFormat="1" ht="19.5">
      <c r="B512" s="33"/>
      <c r="D512" s="147" t="s">
        <v>246</v>
      </c>
      <c r="F512" s="148" t="s">
        <v>3434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2" customFormat="1" ht="11.25">
      <c r="B513" s="151"/>
      <c r="D513" s="147" t="s">
        <v>247</v>
      </c>
      <c r="E513" s="152" t="s">
        <v>1</v>
      </c>
      <c r="F513" s="153" t="s">
        <v>4263</v>
      </c>
      <c r="H513" s="154">
        <v>28.1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5" customFormat="1" ht="11.25">
      <c r="B514" s="173"/>
      <c r="D514" s="147" t="s">
        <v>247</v>
      </c>
      <c r="E514" s="174" t="s">
        <v>1</v>
      </c>
      <c r="F514" s="175" t="s">
        <v>344</v>
      </c>
      <c r="H514" s="176">
        <v>28.1</v>
      </c>
      <c r="I514" s="177"/>
      <c r="L514" s="173"/>
      <c r="M514" s="178"/>
      <c r="T514" s="179"/>
      <c r="AT514" s="174" t="s">
        <v>247</v>
      </c>
      <c r="AU514" s="174" t="s">
        <v>83</v>
      </c>
      <c r="AV514" s="15" t="s">
        <v>258</v>
      </c>
      <c r="AW514" s="15" t="s">
        <v>30</v>
      </c>
      <c r="AX514" s="15" t="s">
        <v>73</v>
      </c>
      <c r="AY514" s="174" t="s">
        <v>236</v>
      </c>
    </row>
    <row r="515" spans="2:65" s="12" customFormat="1" ht="11.25">
      <c r="B515" s="151"/>
      <c r="D515" s="147" t="s">
        <v>247</v>
      </c>
      <c r="E515" s="152" t="s">
        <v>1</v>
      </c>
      <c r="F515" s="153" t="s">
        <v>4264</v>
      </c>
      <c r="H515" s="154">
        <v>26.3</v>
      </c>
      <c r="I515" s="155"/>
      <c r="L515" s="151"/>
      <c r="M515" s="156"/>
      <c r="T515" s="157"/>
      <c r="AT515" s="152" t="s">
        <v>247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236</v>
      </c>
    </row>
    <row r="516" spans="2:65" s="12" customFormat="1" ht="11.25">
      <c r="B516" s="151"/>
      <c r="D516" s="147" t="s">
        <v>247</v>
      </c>
      <c r="E516" s="152" t="s">
        <v>1</v>
      </c>
      <c r="F516" s="153" t="s">
        <v>4265</v>
      </c>
      <c r="H516" s="154">
        <v>48.3</v>
      </c>
      <c r="I516" s="155"/>
      <c r="L516" s="151"/>
      <c r="M516" s="156"/>
      <c r="T516" s="157"/>
      <c r="AT516" s="152" t="s">
        <v>247</v>
      </c>
      <c r="AU516" s="152" t="s">
        <v>83</v>
      </c>
      <c r="AV516" s="12" t="s">
        <v>83</v>
      </c>
      <c r="AW516" s="12" t="s">
        <v>30</v>
      </c>
      <c r="AX516" s="12" t="s">
        <v>73</v>
      </c>
      <c r="AY516" s="152" t="s">
        <v>236</v>
      </c>
    </row>
    <row r="517" spans="2:65" s="15" customFormat="1" ht="11.25">
      <c r="B517" s="173"/>
      <c r="D517" s="147" t="s">
        <v>247</v>
      </c>
      <c r="E517" s="174" t="s">
        <v>1</v>
      </c>
      <c r="F517" s="175" t="s">
        <v>344</v>
      </c>
      <c r="H517" s="176">
        <v>74.599999999999994</v>
      </c>
      <c r="I517" s="177"/>
      <c r="L517" s="173"/>
      <c r="M517" s="178"/>
      <c r="T517" s="179"/>
      <c r="AT517" s="174" t="s">
        <v>247</v>
      </c>
      <c r="AU517" s="174" t="s">
        <v>83</v>
      </c>
      <c r="AV517" s="15" t="s">
        <v>258</v>
      </c>
      <c r="AW517" s="15" t="s">
        <v>30</v>
      </c>
      <c r="AX517" s="15" t="s">
        <v>73</v>
      </c>
      <c r="AY517" s="174" t="s">
        <v>236</v>
      </c>
    </row>
    <row r="518" spans="2:65" s="12" customFormat="1" ht="11.25">
      <c r="B518" s="151"/>
      <c r="D518" s="147" t="s">
        <v>247</v>
      </c>
      <c r="E518" s="152" t="s">
        <v>1</v>
      </c>
      <c r="F518" s="153" t="s">
        <v>4266</v>
      </c>
      <c r="H518" s="154">
        <v>27.3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236</v>
      </c>
    </row>
    <row r="519" spans="2:65" s="12" customFormat="1" ht="11.25">
      <c r="B519" s="151"/>
      <c r="D519" s="147" t="s">
        <v>247</v>
      </c>
      <c r="E519" s="152" t="s">
        <v>1</v>
      </c>
      <c r="F519" s="153" t="s">
        <v>4265</v>
      </c>
      <c r="H519" s="154">
        <v>48.3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5" customFormat="1" ht="11.25">
      <c r="B520" s="173"/>
      <c r="D520" s="147" t="s">
        <v>247</v>
      </c>
      <c r="E520" s="174" t="s">
        <v>1</v>
      </c>
      <c r="F520" s="175" t="s">
        <v>344</v>
      </c>
      <c r="H520" s="176">
        <v>75.599999999999994</v>
      </c>
      <c r="I520" s="177"/>
      <c r="L520" s="173"/>
      <c r="M520" s="178"/>
      <c r="T520" s="179"/>
      <c r="AT520" s="174" t="s">
        <v>247</v>
      </c>
      <c r="AU520" s="174" t="s">
        <v>83</v>
      </c>
      <c r="AV520" s="15" t="s">
        <v>258</v>
      </c>
      <c r="AW520" s="15" t="s">
        <v>30</v>
      </c>
      <c r="AX520" s="15" t="s">
        <v>81</v>
      </c>
      <c r="AY520" s="174" t="s">
        <v>236</v>
      </c>
    </row>
    <row r="521" spans="2:65" s="1" customFormat="1" ht="24.2" customHeight="1">
      <c r="B521" s="133"/>
      <c r="C521" s="180" t="s">
        <v>2423</v>
      </c>
      <c r="D521" s="180" t="s">
        <v>333</v>
      </c>
      <c r="E521" s="181" t="s">
        <v>3439</v>
      </c>
      <c r="F521" s="182" t="s">
        <v>4267</v>
      </c>
      <c r="G521" s="183" t="s">
        <v>528</v>
      </c>
      <c r="H521" s="184">
        <v>76.733999999999995</v>
      </c>
      <c r="I521" s="185"/>
      <c r="J521" s="186">
        <f>ROUND(I521*H521,2)</f>
        <v>0</v>
      </c>
      <c r="K521" s="182" t="s">
        <v>243</v>
      </c>
      <c r="L521" s="187"/>
      <c r="M521" s="188" t="s">
        <v>1</v>
      </c>
      <c r="N521" s="189" t="s">
        <v>38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273</v>
      </c>
      <c r="AT521" s="145" t="s">
        <v>333</v>
      </c>
      <c r="AU521" s="145" t="s">
        <v>83</v>
      </c>
      <c r="AY521" s="18" t="s">
        <v>236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81</v>
      </c>
      <c r="BK521" s="146">
        <f>ROUND(I521*H521,2)</f>
        <v>0</v>
      </c>
      <c r="BL521" s="18" t="s">
        <v>258</v>
      </c>
      <c r="BM521" s="145" t="s">
        <v>2426</v>
      </c>
    </row>
    <row r="522" spans="2:65" s="1" customFormat="1" ht="11.25">
      <c r="B522" s="33"/>
      <c r="D522" s="147" t="s">
        <v>246</v>
      </c>
      <c r="F522" s="148" t="s">
        <v>4267</v>
      </c>
      <c r="I522" s="149"/>
      <c r="L522" s="33"/>
      <c r="M522" s="150"/>
      <c r="T522" s="57"/>
      <c r="AT522" s="18" t="s">
        <v>246</v>
      </c>
      <c r="AU522" s="18" t="s">
        <v>83</v>
      </c>
    </row>
    <row r="523" spans="2:65" s="12" customFormat="1" ht="11.25">
      <c r="B523" s="151"/>
      <c r="D523" s="147" t="s">
        <v>247</v>
      </c>
      <c r="E523" s="152" t="s">
        <v>1</v>
      </c>
      <c r="F523" s="153" t="s">
        <v>4268</v>
      </c>
      <c r="H523" s="154">
        <v>76.733999999999995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 ht="11.25">
      <c r="B524" s="173"/>
      <c r="D524" s="147" t="s">
        <v>247</v>
      </c>
      <c r="E524" s="174" t="s">
        <v>1</v>
      </c>
      <c r="F524" s="175" t="s">
        <v>344</v>
      </c>
      <c r="H524" s="176">
        <v>76.733999999999995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33" customHeight="1">
      <c r="B525" s="133"/>
      <c r="C525" s="134" t="s">
        <v>2224</v>
      </c>
      <c r="D525" s="134" t="s">
        <v>239</v>
      </c>
      <c r="E525" s="135" t="s">
        <v>4269</v>
      </c>
      <c r="F525" s="136" t="s">
        <v>4270</v>
      </c>
      <c r="G525" s="137" t="s">
        <v>528</v>
      </c>
      <c r="H525" s="138">
        <v>15.1</v>
      </c>
      <c r="I525" s="139"/>
      <c r="J525" s="140">
        <f>ROUND(I525*H525,2)</f>
        <v>0</v>
      </c>
      <c r="K525" s="136" t="s">
        <v>243</v>
      </c>
      <c r="L525" s="33"/>
      <c r="M525" s="141" t="s">
        <v>1</v>
      </c>
      <c r="N525" s="142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258</v>
      </c>
      <c r="AT525" s="145" t="s">
        <v>239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258</v>
      </c>
      <c r="BM525" s="145" t="s">
        <v>2430</v>
      </c>
    </row>
    <row r="526" spans="2:65" s="1" customFormat="1" ht="19.5">
      <c r="B526" s="33"/>
      <c r="D526" s="147" t="s">
        <v>246</v>
      </c>
      <c r="F526" s="148" t="s">
        <v>4270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2" customFormat="1" ht="11.25">
      <c r="B527" s="151"/>
      <c r="D527" s="147" t="s">
        <v>247</v>
      </c>
      <c r="E527" s="152" t="s">
        <v>1</v>
      </c>
      <c r="F527" s="153" t="s">
        <v>4271</v>
      </c>
      <c r="H527" s="154">
        <v>15.1</v>
      </c>
      <c r="I527" s="155"/>
      <c r="L527" s="151"/>
      <c r="M527" s="156"/>
      <c r="T527" s="157"/>
      <c r="AT527" s="152" t="s">
        <v>247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236</v>
      </c>
    </row>
    <row r="528" spans="2:65" s="15" customFormat="1" ht="11.25">
      <c r="B528" s="173"/>
      <c r="D528" s="147" t="s">
        <v>247</v>
      </c>
      <c r="E528" s="174" t="s">
        <v>1</v>
      </c>
      <c r="F528" s="175" t="s">
        <v>344</v>
      </c>
      <c r="H528" s="176">
        <v>15.1</v>
      </c>
      <c r="I528" s="177"/>
      <c r="L528" s="173"/>
      <c r="M528" s="178"/>
      <c r="T528" s="179"/>
      <c r="AT528" s="174" t="s">
        <v>247</v>
      </c>
      <c r="AU528" s="174" t="s">
        <v>83</v>
      </c>
      <c r="AV528" s="15" t="s">
        <v>258</v>
      </c>
      <c r="AW528" s="15" t="s">
        <v>30</v>
      </c>
      <c r="AX528" s="15" t="s">
        <v>81</v>
      </c>
      <c r="AY528" s="174" t="s">
        <v>236</v>
      </c>
    </row>
    <row r="529" spans="2:65" s="1" customFormat="1" ht="24.2" customHeight="1">
      <c r="B529" s="133"/>
      <c r="C529" s="134" t="s">
        <v>2432</v>
      </c>
      <c r="D529" s="134" t="s">
        <v>239</v>
      </c>
      <c r="E529" s="135" t="s">
        <v>4272</v>
      </c>
      <c r="F529" s="136" t="s">
        <v>4273</v>
      </c>
      <c r="G529" s="137" t="s">
        <v>340</v>
      </c>
      <c r="H529" s="138">
        <v>17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2435</v>
      </c>
    </row>
    <row r="530" spans="2:65" s="1" customFormat="1" ht="19.5">
      <c r="B530" s="33"/>
      <c r="D530" s="147" t="s">
        <v>246</v>
      </c>
      <c r="F530" s="148" t="s">
        <v>4273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" customFormat="1" ht="16.5" customHeight="1">
      <c r="B531" s="133"/>
      <c r="C531" s="180" t="s">
        <v>2229</v>
      </c>
      <c r="D531" s="180" t="s">
        <v>333</v>
      </c>
      <c r="E531" s="181" t="s">
        <v>4274</v>
      </c>
      <c r="F531" s="182" t="s">
        <v>4275</v>
      </c>
      <c r="G531" s="183" t="s">
        <v>340</v>
      </c>
      <c r="H531" s="184">
        <v>17.254999999999999</v>
      </c>
      <c r="I531" s="185"/>
      <c r="J531" s="186">
        <f>ROUND(I531*H531,2)</f>
        <v>0</v>
      </c>
      <c r="K531" s="182" t="s">
        <v>2868</v>
      </c>
      <c r="L531" s="187"/>
      <c r="M531" s="188" t="s">
        <v>1</v>
      </c>
      <c r="N531" s="189" t="s">
        <v>38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273</v>
      </c>
      <c r="AT531" s="145" t="s">
        <v>333</v>
      </c>
      <c r="AU531" s="145" t="s">
        <v>83</v>
      </c>
      <c r="AY531" s="18" t="s">
        <v>236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81</v>
      </c>
      <c r="BK531" s="146">
        <f>ROUND(I531*H531,2)</f>
        <v>0</v>
      </c>
      <c r="BL531" s="18" t="s">
        <v>258</v>
      </c>
      <c r="BM531" s="145" t="s">
        <v>2440</v>
      </c>
    </row>
    <row r="532" spans="2:65" s="1" customFormat="1" ht="11.25">
      <c r="B532" s="33"/>
      <c r="D532" s="147" t="s">
        <v>246</v>
      </c>
      <c r="F532" s="148" t="s">
        <v>4275</v>
      </c>
      <c r="I532" s="149"/>
      <c r="L532" s="33"/>
      <c r="M532" s="150"/>
      <c r="T532" s="57"/>
      <c r="AT532" s="18" t="s">
        <v>246</v>
      </c>
      <c r="AU532" s="18" t="s">
        <v>83</v>
      </c>
    </row>
    <row r="533" spans="2:65" s="12" customFormat="1" ht="11.25">
      <c r="B533" s="151"/>
      <c r="D533" s="147" t="s">
        <v>247</v>
      </c>
      <c r="E533" s="152" t="s">
        <v>1</v>
      </c>
      <c r="F533" s="153" t="s">
        <v>4276</v>
      </c>
      <c r="H533" s="154">
        <v>17.254999999999999</v>
      </c>
      <c r="I533" s="155"/>
      <c r="L533" s="151"/>
      <c r="M533" s="156"/>
      <c r="T533" s="157"/>
      <c r="AT533" s="152" t="s">
        <v>247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5" customFormat="1" ht="11.25">
      <c r="B534" s="173"/>
      <c r="D534" s="147" t="s">
        <v>247</v>
      </c>
      <c r="E534" s="174" t="s">
        <v>1</v>
      </c>
      <c r="F534" s="175" t="s">
        <v>344</v>
      </c>
      <c r="H534" s="176">
        <v>17.254999999999999</v>
      </c>
      <c r="I534" s="177"/>
      <c r="L534" s="173"/>
      <c r="M534" s="178"/>
      <c r="T534" s="179"/>
      <c r="AT534" s="174" t="s">
        <v>247</v>
      </c>
      <c r="AU534" s="174" t="s">
        <v>83</v>
      </c>
      <c r="AV534" s="15" t="s">
        <v>258</v>
      </c>
      <c r="AW534" s="15" t="s">
        <v>30</v>
      </c>
      <c r="AX534" s="15" t="s">
        <v>81</v>
      </c>
      <c r="AY534" s="174" t="s">
        <v>236</v>
      </c>
    </row>
    <row r="535" spans="2:65" s="1" customFormat="1" ht="24.2" customHeight="1">
      <c r="B535" s="133"/>
      <c r="C535" s="134" t="s">
        <v>2442</v>
      </c>
      <c r="D535" s="134" t="s">
        <v>239</v>
      </c>
      <c r="E535" s="135" t="s">
        <v>4277</v>
      </c>
      <c r="F535" s="136" t="s">
        <v>4278</v>
      </c>
      <c r="G535" s="137" t="s">
        <v>340</v>
      </c>
      <c r="H535" s="138">
        <v>35</v>
      </c>
      <c r="I535" s="139"/>
      <c r="J535" s="140">
        <f>ROUND(I535*H535,2)</f>
        <v>0</v>
      </c>
      <c r="K535" s="136" t="s">
        <v>243</v>
      </c>
      <c r="L535" s="33"/>
      <c r="M535" s="141" t="s">
        <v>1</v>
      </c>
      <c r="N535" s="142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258</v>
      </c>
      <c r="AT535" s="145" t="s">
        <v>239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258</v>
      </c>
      <c r="BM535" s="145" t="s">
        <v>2445</v>
      </c>
    </row>
    <row r="536" spans="2:65" s="1" customFormat="1" ht="19.5">
      <c r="B536" s="33"/>
      <c r="D536" s="147" t="s">
        <v>246</v>
      </c>
      <c r="F536" s="148" t="s">
        <v>4278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" customFormat="1" ht="16.5" customHeight="1">
      <c r="B537" s="133"/>
      <c r="C537" s="180" t="s">
        <v>2095</v>
      </c>
      <c r="D537" s="180" t="s">
        <v>333</v>
      </c>
      <c r="E537" s="181" t="s">
        <v>4279</v>
      </c>
      <c r="F537" s="182" t="s">
        <v>4280</v>
      </c>
      <c r="G537" s="183" t="s">
        <v>340</v>
      </c>
      <c r="H537" s="184">
        <v>35.524999999999999</v>
      </c>
      <c r="I537" s="185"/>
      <c r="J537" s="186">
        <f>ROUND(I537*H537,2)</f>
        <v>0</v>
      </c>
      <c r="K537" s="182" t="s">
        <v>2868</v>
      </c>
      <c r="L537" s="187"/>
      <c r="M537" s="188" t="s">
        <v>1</v>
      </c>
      <c r="N537" s="189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273</v>
      </c>
      <c r="AT537" s="145" t="s">
        <v>333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2449</v>
      </c>
    </row>
    <row r="538" spans="2:65" s="1" customFormat="1" ht="11.25">
      <c r="B538" s="33"/>
      <c r="D538" s="147" t="s">
        <v>246</v>
      </c>
      <c r="F538" s="148" t="s">
        <v>4280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2" customFormat="1" ht="11.25">
      <c r="B539" s="151"/>
      <c r="D539" s="147" t="s">
        <v>247</v>
      </c>
      <c r="E539" s="152" t="s">
        <v>1</v>
      </c>
      <c r="F539" s="153" t="s">
        <v>4281</v>
      </c>
      <c r="H539" s="154">
        <v>35.524999999999999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 ht="11.25">
      <c r="B540" s="173"/>
      <c r="D540" s="147" t="s">
        <v>247</v>
      </c>
      <c r="E540" s="174" t="s">
        <v>1</v>
      </c>
      <c r="F540" s="175" t="s">
        <v>344</v>
      </c>
      <c r="H540" s="176">
        <v>35.524999999999999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24.2" customHeight="1">
      <c r="B541" s="133"/>
      <c r="C541" s="134" t="s">
        <v>2451</v>
      </c>
      <c r="D541" s="134" t="s">
        <v>239</v>
      </c>
      <c r="E541" s="135" t="s">
        <v>1650</v>
      </c>
      <c r="F541" s="136" t="s">
        <v>1651</v>
      </c>
      <c r="G541" s="137" t="s">
        <v>340</v>
      </c>
      <c r="H541" s="138">
        <v>264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258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258</v>
      </c>
      <c r="BM541" s="145" t="s">
        <v>2454</v>
      </c>
    </row>
    <row r="542" spans="2:65" s="1" customFormat="1" ht="19.5">
      <c r="B542" s="33"/>
      <c r="D542" s="147" t="s">
        <v>246</v>
      </c>
      <c r="F542" s="148" t="s">
        <v>1651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2" customFormat="1" ht="11.25">
      <c r="B543" s="151"/>
      <c r="D543" s="147" t="s">
        <v>247</v>
      </c>
      <c r="E543" s="152" t="s">
        <v>1</v>
      </c>
      <c r="F543" s="153" t="s">
        <v>4282</v>
      </c>
      <c r="H543" s="154">
        <v>210</v>
      </c>
      <c r="I543" s="155"/>
      <c r="L543" s="151"/>
      <c r="M543" s="156"/>
      <c r="T543" s="157"/>
      <c r="AT543" s="152" t="s">
        <v>247</v>
      </c>
      <c r="AU543" s="152" t="s">
        <v>83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2" customFormat="1" ht="11.25">
      <c r="B544" s="151"/>
      <c r="D544" s="147" t="s">
        <v>247</v>
      </c>
      <c r="E544" s="152" t="s">
        <v>1</v>
      </c>
      <c r="F544" s="153" t="s">
        <v>4283</v>
      </c>
      <c r="H544" s="154">
        <v>52</v>
      </c>
      <c r="I544" s="155"/>
      <c r="L544" s="151"/>
      <c r="M544" s="156"/>
      <c r="T544" s="157"/>
      <c r="AT544" s="152" t="s">
        <v>247</v>
      </c>
      <c r="AU544" s="152" t="s">
        <v>83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2" customFormat="1" ht="11.25">
      <c r="B545" s="151"/>
      <c r="D545" s="147" t="s">
        <v>247</v>
      </c>
      <c r="E545" s="152" t="s">
        <v>1</v>
      </c>
      <c r="F545" s="153" t="s">
        <v>4284</v>
      </c>
      <c r="H545" s="154">
        <v>2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5" customFormat="1" ht="11.25">
      <c r="B546" s="173"/>
      <c r="D546" s="147" t="s">
        <v>247</v>
      </c>
      <c r="E546" s="174" t="s">
        <v>1</v>
      </c>
      <c r="F546" s="175" t="s">
        <v>344</v>
      </c>
      <c r="H546" s="176">
        <v>264</v>
      </c>
      <c r="I546" s="177"/>
      <c r="L546" s="173"/>
      <c r="M546" s="178"/>
      <c r="T546" s="179"/>
      <c r="AT546" s="174" t="s">
        <v>247</v>
      </c>
      <c r="AU546" s="174" t="s">
        <v>83</v>
      </c>
      <c r="AV546" s="15" t="s">
        <v>258</v>
      </c>
      <c r="AW546" s="15" t="s">
        <v>30</v>
      </c>
      <c r="AX546" s="15" t="s">
        <v>81</v>
      </c>
      <c r="AY546" s="174" t="s">
        <v>236</v>
      </c>
    </row>
    <row r="547" spans="2:65" s="1" customFormat="1" ht="24.2" customHeight="1">
      <c r="B547" s="133"/>
      <c r="C547" s="180" t="s">
        <v>2237</v>
      </c>
      <c r="D547" s="180" t="s">
        <v>333</v>
      </c>
      <c r="E547" s="181" t="s">
        <v>4285</v>
      </c>
      <c r="F547" s="182" t="s">
        <v>4286</v>
      </c>
      <c r="G547" s="183" t="s">
        <v>340</v>
      </c>
      <c r="H547" s="184">
        <v>51.765000000000001</v>
      </c>
      <c r="I547" s="185"/>
      <c r="J547" s="186">
        <f>ROUND(I547*H547,2)</f>
        <v>0</v>
      </c>
      <c r="K547" s="182" t="s">
        <v>243</v>
      </c>
      <c r="L547" s="187"/>
      <c r="M547" s="188" t="s">
        <v>1</v>
      </c>
      <c r="N547" s="189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273</v>
      </c>
      <c r="AT547" s="145" t="s">
        <v>333</v>
      </c>
      <c r="AU547" s="145" t="s">
        <v>83</v>
      </c>
      <c r="AY547" s="18" t="s">
        <v>236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258</v>
      </c>
      <c r="BM547" s="145" t="s">
        <v>2458</v>
      </c>
    </row>
    <row r="548" spans="2:65" s="1" customFormat="1" ht="11.25">
      <c r="B548" s="33"/>
      <c r="D548" s="147" t="s">
        <v>246</v>
      </c>
      <c r="F548" s="148" t="s">
        <v>4286</v>
      </c>
      <c r="I548" s="149"/>
      <c r="L548" s="33"/>
      <c r="M548" s="150"/>
      <c r="T548" s="57"/>
      <c r="AT548" s="18" t="s">
        <v>246</v>
      </c>
      <c r="AU548" s="18" t="s">
        <v>83</v>
      </c>
    </row>
    <row r="549" spans="2:65" s="12" customFormat="1" ht="11.25">
      <c r="B549" s="151"/>
      <c r="D549" s="147" t="s">
        <v>247</v>
      </c>
      <c r="E549" s="152" t="s">
        <v>1</v>
      </c>
      <c r="F549" s="153" t="s">
        <v>4287</v>
      </c>
      <c r="H549" s="154">
        <v>51.765000000000001</v>
      </c>
      <c r="I549" s="155"/>
      <c r="L549" s="151"/>
      <c r="M549" s="156"/>
      <c r="T549" s="157"/>
      <c r="AT549" s="152" t="s">
        <v>247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236</v>
      </c>
    </row>
    <row r="550" spans="2:65" s="15" customFormat="1" ht="11.25">
      <c r="B550" s="173"/>
      <c r="D550" s="147" t="s">
        <v>247</v>
      </c>
      <c r="E550" s="174" t="s">
        <v>1</v>
      </c>
      <c r="F550" s="175" t="s">
        <v>344</v>
      </c>
      <c r="H550" s="176">
        <v>51.765000000000001</v>
      </c>
      <c r="I550" s="177"/>
      <c r="L550" s="173"/>
      <c r="M550" s="178"/>
      <c r="T550" s="179"/>
      <c r="AT550" s="174" t="s">
        <v>247</v>
      </c>
      <c r="AU550" s="174" t="s">
        <v>83</v>
      </c>
      <c r="AV550" s="15" t="s">
        <v>258</v>
      </c>
      <c r="AW550" s="15" t="s">
        <v>30</v>
      </c>
      <c r="AX550" s="15" t="s">
        <v>81</v>
      </c>
      <c r="AY550" s="174" t="s">
        <v>236</v>
      </c>
    </row>
    <row r="551" spans="2:65" s="1" customFormat="1" ht="24.2" customHeight="1">
      <c r="B551" s="133"/>
      <c r="C551" s="180" t="s">
        <v>2460</v>
      </c>
      <c r="D551" s="180" t="s">
        <v>333</v>
      </c>
      <c r="E551" s="181" t="s">
        <v>1657</v>
      </c>
      <c r="F551" s="182" t="s">
        <v>4288</v>
      </c>
      <c r="G551" s="183" t="s">
        <v>340</v>
      </c>
      <c r="H551" s="184">
        <v>37.555</v>
      </c>
      <c r="I551" s="185"/>
      <c r="J551" s="186">
        <f>ROUND(I551*H551,2)</f>
        <v>0</v>
      </c>
      <c r="K551" s="182" t="s">
        <v>243</v>
      </c>
      <c r="L551" s="187"/>
      <c r="M551" s="188" t="s">
        <v>1</v>
      </c>
      <c r="N551" s="189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273</v>
      </c>
      <c r="AT551" s="145" t="s">
        <v>333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258</v>
      </c>
      <c r="BM551" s="145" t="s">
        <v>2463</v>
      </c>
    </row>
    <row r="552" spans="2:65" s="1" customFormat="1" ht="11.25">
      <c r="B552" s="33"/>
      <c r="D552" s="147" t="s">
        <v>246</v>
      </c>
      <c r="F552" s="148" t="s">
        <v>4288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2" customFormat="1" ht="11.25">
      <c r="B553" s="151"/>
      <c r="D553" s="147" t="s">
        <v>247</v>
      </c>
      <c r="E553" s="152" t="s">
        <v>1</v>
      </c>
      <c r="F553" s="153" t="s">
        <v>4289</v>
      </c>
      <c r="H553" s="154">
        <v>37.555</v>
      </c>
      <c r="I553" s="155"/>
      <c r="L553" s="151"/>
      <c r="M553" s="156"/>
      <c r="T553" s="157"/>
      <c r="AT553" s="152" t="s">
        <v>247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236</v>
      </c>
    </row>
    <row r="554" spans="2:65" s="15" customFormat="1" ht="11.25">
      <c r="B554" s="173"/>
      <c r="D554" s="147" t="s">
        <v>247</v>
      </c>
      <c r="E554" s="174" t="s">
        <v>1</v>
      </c>
      <c r="F554" s="175" t="s">
        <v>344</v>
      </c>
      <c r="H554" s="176">
        <v>37.555</v>
      </c>
      <c r="I554" s="177"/>
      <c r="L554" s="173"/>
      <c r="M554" s="178"/>
      <c r="T554" s="179"/>
      <c r="AT554" s="174" t="s">
        <v>247</v>
      </c>
      <c r="AU554" s="174" t="s">
        <v>83</v>
      </c>
      <c r="AV554" s="15" t="s">
        <v>258</v>
      </c>
      <c r="AW554" s="15" t="s">
        <v>30</v>
      </c>
      <c r="AX554" s="15" t="s">
        <v>81</v>
      </c>
      <c r="AY554" s="174" t="s">
        <v>236</v>
      </c>
    </row>
    <row r="555" spans="2:65" s="1" customFormat="1" ht="24.2" customHeight="1">
      <c r="B555" s="133"/>
      <c r="C555" s="180" t="s">
        <v>2241</v>
      </c>
      <c r="D555" s="180" t="s">
        <v>333</v>
      </c>
      <c r="E555" s="181" t="s">
        <v>4290</v>
      </c>
      <c r="F555" s="182" t="s">
        <v>4291</v>
      </c>
      <c r="G555" s="183" t="s">
        <v>340</v>
      </c>
      <c r="H555" s="184">
        <v>122.815</v>
      </c>
      <c r="I555" s="185"/>
      <c r="J555" s="186">
        <f>ROUND(I555*H555,2)</f>
        <v>0</v>
      </c>
      <c r="K555" s="182" t="s">
        <v>243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273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258</v>
      </c>
      <c r="BM555" s="145" t="s">
        <v>2468</v>
      </c>
    </row>
    <row r="556" spans="2:65" s="1" customFormat="1" ht="11.25">
      <c r="B556" s="33"/>
      <c r="D556" s="147" t="s">
        <v>246</v>
      </c>
      <c r="F556" s="148" t="s">
        <v>4291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2" customFormat="1" ht="11.25">
      <c r="B557" s="151"/>
      <c r="D557" s="147" t="s">
        <v>247</v>
      </c>
      <c r="E557" s="152" t="s">
        <v>1</v>
      </c>
      <c r="F557" s="153" t="s">
        <v>4292</v>
      </c>
      <c r="H557" s="154">
        <v>122.815</v>
      </c>
      <c r="I557" s="155"/>
      <c r="L557" s="151"/>
      <c r="M557" s="156"/>
      <c r="T557" s="157"/>
      <c r="AT557" s="152" t="s">
        <v>247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236</v>
      </c>
    </row>
    <row r="558" spans="2:65" s="15" customFormat="1" ht="11.25">
      <c r="B558" s="173"/>
      <c r="D558" s="147" t="s">
        <v>247</v>
      </c>
      <c r="E558" s="174" t="s">
        <v>1</v>
      </c>
      <c r="F558" s="175" t="s">
        <v>344</v>
      </c>
      <c r="H558" s="176">
        <v>122.815</v>
      </c>
      <c r="I558" s="177"/>
      <c r="L558" s="173"/>
      <c r="M558" s="178"/>
      <c r="T558" s="179"/>
      <c r="AT558" s="174" t="s">
        <v>247</v>
      </c>
      <c r="AU558" s="174" t="s">
        <v>83</v>
      </c>
      <c r="AV558" s="15" t="s">
        <v>258</v>
      </c>
      <c r="AW558" s="15" t="s">
        <v>30</v>
      </c>
      <c r="AX558" s="15" t="s">
        <v>81</v>
      </c>
      <c r="AY558" s="174" t="s">
        <v>236</v>
      </c>
    </row>
    <row r="559" spans="2:65" s="1" customFormat="1" ht="24.2" customHeight="1">
      <c r="B559" s="133"/>
      <c r="C559" s="180" t="s">
        <v>2469</v>
      </c>
      <c r="D559" s="180" t="s">
        <v>333</v>
      </c>
      <c r="E559" s="181" t="s">
        <v>1661</v>
      </c>
      <c r="F559" s="182" t="s">
        <v>1662</v>
      </c>
      <c r="G559" s="183" t="s">
        <v>340</v>
      </c>
      <c r="H559" s="184">
        <v>1.0149999999999999</v>
      </c>
      <c r="I559" s="185"/>
      <c r="J559" s="186">
        <f>ROUND(I559*H559,2)</f>
        <v>0</v>
      </c>
      <c r="K559" s="182" t="s">
        <v>243</v>
      </c>
      <c r="L559" s="187"/>
      <c r="M559" s="188" t="s">
        <v>1</v>
      </c>
      <c r="N559" s="189" t="s">
        <v>38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273</v>
      </c>
      <c r="AT559" s="145" t="s">
        <v>333</v>
      </c>
      <c r="AU559" s="145" t="s">
        <v>83</v>
      </c>
      <c r="AY559" s="18" t="s">
        <v>236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81</v>
      </c>
      <c r="BK559" s="146">
        <f>ROUND(I559*H559,2)</f>
        <v>0</v>
      </c>
      <c r="BL559" s="18" t="s">
        <v>258</v>
      </c>
      <c r="BM559" s="145" t="s">
        <v>2472</v>
      </c>
    </row>
    <row r="560" spans="2:65" s="1" customFormat="1" ht="11.25">
      <c r="B560" s="33"/>
      <c r="D560" s="147" t="s">
        <v>246</v>
      </c>
      <c r="F560" s="148" t="s">
        <v>1662</v>
      </c>
      <c r="I560" s="149"/>
      <c r="L560" s="33"/>
      <c r="M560" s="150"/>
      <c r="T560" s="57"/>
      <c r="AT560" s="18" t="s">
        <v>246</v>
      </c>
      <c r="AU560" s="18" t="s">
        <v>83</v>
      </c>
    </row>
    <row r="561" spans="2:65" s="12" customFormat="1" ht="11.25">
      <c r="B561" s="151"/>
      <c r="D561" s="147" t="s">
        <v>247</v>
      </c>
      <c r="E561" s="152" t="s">
        <v>1</v>
      </c>
      <c r="F561" s="153" t="s">
        <v>4293</v>
      </c>
      <c r="H561" s="154">
        <v>1.0149999999999999</v>
      </c>
      <c r="I561" s="155"/>
      <c r="L561" s="151"/>
      <c r="M561" s="156"/>
      <c r="T561" s="157"/>
      <c r="AT561" s="152" t="s">
        <v>247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236</v>
      </c>
    </row>
    <row r="562" spans="2:65" s="15" customFormat="1" ht="11.25">
      <c r="B562" s="173"/>
      <c r="D562" s="147" t="s">
        <v>247</v>
      </c>
      <c r="E562" s="174" t="s">
        <v>1</v>
      </c>
      <c r="F562" s="175" t="s">
        <v>344</v>
      </c>
      <c r="H562" s="176">
        <v>1.0149999999999999</v>
      </c>
      <c r="I562" s="177"/>
      <c r="L562" s="173"/>
      <c r="M562" s="178"/>
      <c r="T562" s="179"/>
      <c r="AT562" s="174" t="s">
        <v>247</v>
      </c>
      <c r="AU562" s="174" t="s">
        <v>83</v>
      </c>
      <c r="AV562" s="15" t="s">
        <v>258</v>
      </c>
      <c r="AW562" s="15" t="s">
        <v>30</v>
      </c>
      <c r="AX562" s="15" t="s">
        <v>81</v>
      </c>
      <c r="AY562" s="174" t="s">
        <v>236</v>
      </c>
    </row>
    <row r="563" spans="2:65" s="1" customFormat="1" ht="24.2" customHeight="1">
      <c r="B563" s="133"/>
      <c r="C563" s="180" t="s">
        <v>2249</v>
      </c>
      <c r="D563" s="180" t="s">
        <v>333</v>
      </c>
      <c r="E563" s="181" t="s">
        <v>4294</v>
      </c>
      <c r="F563" s="182" t="s">
        <v>4295</v>
      </c>
      <c r="G563" s="183" t="s">
        <v>340</v>
      </c>
      <c r="H563" s="184">
        <v>17.254999999999999</v>
      </c>
      <c r="I563" s="185"/>
      <c r="J563" s="186">
        <f>ROUND(I563*H563,2)</f>
        <v>0</v>
      </c>
      <c r="K563" s="182" t="s">
        <v>243</v>
      </c>
      <c r="L563" s="187"/>
      <c r="M563" s="188" t="s">
        <v>1</v>
      </c>
      <c r="N563" s="189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273</v>
      </c>
      <c r="AT563" s="145" t="s">
        <v>333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2476</v>
      </c>
    </row>
    <row r="564" spans="2:65" s="1" customFormat="1" ht="11.25">
      <c r="B564" s="33"/>
      <c r="D564" s="147" t="s">
        <v>246</v>
      </c>
      <c r="F564" s="148" t="s">
        <v>4295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2" customFormat="1" ht="11.25">
      <c r="B565" s="151"/>
      <c r="D565" s="147" t="s">
        <v>247</v>
      </c>
      <c r="E565" s="152" t="s">
        <v>1</v>
      </c>
      <c r="F565" s="153" t="s">
        <v>4276</v>
      </c>
      <c r="H565" s="154">
        <v>17.254999999999999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 ht="11.25">
      <c r="B566" s="173"/>
      <c r="D566" s="147" t="s">
        <v>247</v>
      </c>
      <c r="E566" s="174" t="s">
        <v>1</v>
      </c>
      <c r="F566" s="175" t="s">
        <v>344</v>
      </c>
      <c r="H566" s="176">
        <v>17.254999999999999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24.2" customHeight="1">
      <c r="B567" s="133"/>
      <c r="C567" s="180" t="s">
        <v>2478</v>
      </c>
      <c r="D567" s="180" t="s">
        <v>333</v>
      </c>
      <c r="E567" s="181" t="s">
        <v>4296</v>
      </c>
      <c r="F567" s="182" t="s">
        <v>4297</v>
      </c>
      <c r="G567" s="183" t="s">
        <v>340</v>
      </c>
      <c r="H567" s="184">
        <v>35.524999999999999</v>
      </c>
      <c r="I567" s="185"/>
      <c r="J567" s="186">
        <f>ROUND(I567*H567,2)</f>
        <v>0</v>
      </c>
      <c r="K567" s="182" t="s">
        <v>243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273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2481</v>
      </c>
    </row>
    <row r="568" spans="2:65" s="1" customFormat="1" ht="19.5">
      <c r="B568" s="33"/>
      <c r="D568" s="147" t="s">
        <v>246</v>
      </c>
      <c r="F568" s="148" t="s">
        <v>4297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2" customFormat="1" ht="11.25">
      <c r="B569" s="151"/>
      <c r="D569" s="147" t="s">
        <v>247</v>
      </c>
      <c r="E569" s="152" t="s">
        <v>1</v>
      </c>
      <c r="F569" s="153" t="s">
        <v>4281</v>
      </c>
      <c r="H569" s="154">
        <v>35.524999999999999</v>
      </c>
      <c r="I569" s="155"/>
      <c r="L569" s="151"/>
      <c r="M569" s="156"/>
      <c r="T569" s="157"/>
      <c r="AT569" s="152" t="s">
        <v>247</v>
      </c>
      <c r="AU569" s="152" t="s">
        <v>83</v>
      </c>
      <c r="AV569" s="12" t="s">
        <v>83</v>
      </c>
      <c r="AW569" s="12" t="s">
        <v>30</v>
      </c>
      <c r="AX569" s="12" t="s">
        <v>73</v>
      </c>
      <c r="AY569" s="152" t="s">
        <v>236</v>
      </c>
    </row>
    <row r="570" spans="2:65" s="15" customFormat="1" ht="11.25">
      <c r="B570" s="173"/>
      <c r="D570" s="147" t="s">
        <v>247</v>
      </c>
      <c r="E570" s="174" t="s">
        <v>1</v>
      </c>
      <c r="F570" s="175" t="s">
        <v>344</v>
      </c>
      <c r="H570" s="176">
        <v>35.524999999999999</v>
      </c>
      <c r="I570" s="177"/>
      <c r="L570" s="173"/>
      <c r="M570" s="178"/>
      <c r="T570" s="179"/>
      <c r="AT570" s="174" t="s">
        <v>247</v>
      </c>
      <c r="AU570" s="174" t="s">
        <v>83</v>
      </c>
      <c r="AV570" s="15" t="s">
        <v>258</v>
      </c>
      <c r="AW570" s="15" t="s">
        <v>30</v>
      </c>
      <c r="AX570" s="15" t="s">
        <v>81</v>
      </c>
      <c r="AY570" s="174" t="s">
        <v>236</v>
      </c>
    </row>
    <row r="571" spans="2:65" s="1" customFormat="1" ht="24.2" customHeight="1">
      <c r="B571" s="133"/>
      <c r="C571" s="180" t="s">
        <v>2255</v>
      </c>
      <c r="D571" s="180" t="s">
        <v>333</v>
      </c>
      <c r="E571" s="181" t="s">
        <v>4298</v>
      </c>
      <c r="F571" s="182" t="s">
        <v>4299</v>
      </c>
      <c r="G571" s="183" t="s">
        <v>340</v>
      </c>
      <c r="H571" s="184">
        <v>2.0299999999999998</v>
      </c>
      <c r="I571" s="185"/>
      <c r="J571" s="186">
        <f>ROUND(I571*H571,2)</f>
        <v>0</v>
      </c>
      <c r="K571" s="182" t="s">
        <v>2868</v>
      </c>
      <c r="L571" s="187"/>
      <c r="M571" s="188" t="s">
        <v>1</v>
      </c>
      <c r="N571" s="189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273</v>
      </c>
      <c r="AT571" s="145" t="s">
        <v>333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2485</v>
      </c>
    </row>
    <row r="572" spans="2:65" s="1" customFormat="1" ht="11.25">
      <c r="B572" s="33"/>
      <c r="D572" s="147" t="s">
        <v>246</v>
      </c>
      <c r="F572" s="148" t="s">
        <v>4299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2" customFormat="1" ht="11.25">
      <c r="B573" s="151"/>
      <c r="D573" s="147" t="s">
        <v>247</v>
      </c>
      <c r="E573" s="152" t="s">
        <v>1</v>
      </c>
      <c r="F573" s="153" t="s">
        <v>4300</v>
      </c>
      <c r="H573" s="154">
        <v>2.0299999999999998</v>
      </c>
      <c r="I573" s="155"/>
      <c r="L573" s="151"/>
      <c r="M573" s="156"/>
      <c r="T573" s="157"/>
      <c r="AT573" s="152" t="s">
        <v>247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236</v>
      </c>
    </row>
    <row r="574" spans="2:65" s="15" customFormat="1" ht="11.25">
      <c r="B574" s="173"/>
      <c r="D574" s="147" t="s">
        <v>247</v>
      </c>
      <c r="E574" s="174" t="s">
        <v>1</v>
      </c>
      <c r="F574" s="175" t="s">
        <v>344</v>
      </c>
      <c r="H574" s="176">
        <v>2.0299999999999998</v>
      </c>
      <c r="I574" s="177"/>
      <c r="L574" s="173"/>
      <c r="M574" s="178"/>
      <c r="T574" s="179"/>
      <c r="AT574" s="174" t="s">
        <v>247</v>
      </c>
      <c r="AU574" s="174" t="s">
        <v>83</v>
      </c>
      <c r="AV574" s="15" t="s">
        <v>258</v>
      </c>
      <c r="AW574" s="15" t="s">
        <v>30</v>
      </c>
      <c r="AX574" s="15" t="s">
        <v>81</v>
      </c>
      <c r="AY574" s="174" t="s">
        <v>236</v>
      </c>
    </row>
    <row r="575" spans="2:65" s="1" customFormat="1" ht="24.2" customHeight="1">
      <c r="B575" s="133"/>
      <c r="C575" s="134" t="s">
        <v>2489</v>
      </c>
      <c r="D575" s="134" t="s">
        <v>239</v>
      </c>
      <c r="E575" s="135" t="s">
        <v>4301</v>
      </c>
      <c r="F575" s="136" t="s">
        <v>4302</v>
      </c>
      <c r="G575" s="137" t="s">
        <v>340</v>
      </c>
      <c r="H575" s="138">
        <v>14</v>
      </c>
      <c r="I575" s="139"/>
      <c r="J575" s="140">
        <f>ROUND(I575*H575,2)</f>
        <v>0</v>
      </c>
      <c r="K575" s="136" t="s">
        <v>243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258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258</v>
      </c>
      <c r="BM575" s="145" t="s">
        <v>2492</v>
      </c>
    </row>
    <row r="576" spans="2:65" s="1" customFormat="1" ht="19.5">
      <c r="B576" s="33"/>
      <c r="D576" s="147" t="s">
        <v>246</v>
      </c>
      <c r="F576" s="148" t="s">
        <v>4302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65" s="1" customFormat="1" ht="37.9" customHeight="1">
      <c r="B577" s="133"/>
      <c r="C577" s="180" t="s">
        <v>2260</v>
      </c>
      <c r="D577" s="180" t="s">
        <v>333</v>
      </c>
      <c r="E577" s="181" t="s">
        <v>4303</v>
      </c>
      <c r="F577" s="182" t="s">
        <v>4304</v>
      </c>
      <c r="G577" s="183" t="s">
        <v>340</v>
      </c>
      <c r="H577" s="184">
        <v>14.21</v>
      </c>
      <c r="I577" s="185"/>
      <c r="J577" s="186">
        <f>ROUND(I577*H577,2)</f>
        <v>0</v>
      </c>
      <c r="K577" s="182" t="s">
        <v>243</v>
      </c>
      <c r="L577" s="187"/>
      <c r="M577" s="188" t="s">
        <v>1</v>
      </c>
      <c r="N577" s="189" t="s">
        <v>38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273</v>
      </c>
      <c r="AT577" s="145" t="s">
        <v>333</v>
      </c>
      <c r="AU577" s="145" t="s">
        <v>83</v>
      </c>
      <c r="AY577" s="18" t="s">
        <v>236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8" t="s">
        <v>81</v>
      </c>
      <c r="BK577" s="146">
        <f>ROUND(I577*H577,2)</f>
        <v>0</v>
      </c>
      <c r="BL577" s="18" t="s">
        <v>258</v>
      </c>
      <c r="BM577" s="145" t="s">
        <v>2501</v>
      </c>
    </row>
    <row r="578" spans="2:65" s="1" customFormat="1" ht="19.5">
      <c r="B578" s="33"/>
      <c r="D578" s="147" t="s">
        <v>246</v>
      </c>
      <c r="F578" s="148" t="s">
        <v>4304</v>
      </c>
      <c r="I578" s="149"/>
      <c r="L578" s="33"/>
      <c r="M578" s="150"/>
      <c r="T578" s="57"/>
      <c r="AT578" s="18" t="s">
        <v>246</v>
      </c>
      <c r="AU578" s="18" t="s">
        <v>83</v>
      </c>
    </row>
    <row r="579" spans="2:65" s="12" customFormat="1" ht="11.25">
      <c r="B579" s="151"/>
      <c r="D579" s="147" t="s">
        <v>247</v>
      </c>
      <c r="E579" s="152" t="s">
        <v>1</v>
      </c>
      <c r="F579" s="153" t="s">
        <v>4305</v>
      </c>
      <c r="H579" s="154">
        <v>14.21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65" s="15" customFormat="1" ht="11.25">
      <c r="B580" s="173"/>
      <c r="D580" s="147" t="s">
        <v>247</v>
      </c>
      <c r="E580" s="174" t="s">
        <v>1</v>
      </c>
      <c r="F580" s="175" t="s">
        <v>344</v>
      </c>
      <c r="H580" s="176">
        <v>14.21</v>
      </c>
      <c r="I580" s="177"/>
      <c r="L580" s="173"/>
      <c r="M580" s="178"/>
      <c r="T580" s="179"/>
      <c r="AT580" s="174" t="s">
        <v>247</v>
      </c>
      <c r="AU580" s="174" t="s">
        <v>83</v>
      </c>
      <c r="AV580" s="15" t="s">
        <v>258</v>
      </c>
      <c r="AW580" s="15" t="s">
        <v>30</v>
      </c>
      <c r="AX580" s="15" t="s">
        <v>81</v>
      </c>
      <c r="AY580" s="174" t="s">
        <v>236</v>
      </c>
    </row>
    <row r="581" spans="2:65" s="1" customFormat="1" ht="24.2" customHeight="1">
      <c r="B581" s="133"/>
      <c r="C581" s="134" t="s">
        <v>2502</v>
      </c>
      <c r="D581" s="134" t="s">
        <v>239</v>
      </c>
      <c r="E581" s="135" t="s">
        <v>1665</v>
      </c>
      <c r="F581" s="136" t="s">
        <v>1666</v>
      </c>
      <c r="G581" s="137" t="s">
        <v>340</v>
      </c>
      <c r="H581" s="138">
        <v>108</v>
      </c>
      <c r="I581" s="139"/>
      <c r="J581" s="140">
        <f>ROUND(I581*H581,2)</f>
        <v>0</v>
      </c>
      <c r="K581" s="136" t="s">
        <v>243</v>
      </c>
      <c r="L581" s="33"/>
      <c r="M581" s="141" t="s">
        <v>1</v>
      </c>
      <c r="N581" s="142" t="s">
        <v>38</v>
      </c>
      <c r="P581" s="143">
        <f>O581*H581</f>
        <v>0</v>
      </c>
      <c r="Q581" s="143">
        <v>0</v>
      </c>
      <c r="R581" s="143">
        <f>Q581*H581</f>
        <v>0</v>
      </c>
      <c r="S581" s="143">
        <v>0</v>
      </c>
      <c r="T581" s="144">
        <f>S581*H581</f>
        <v>0</v>
      </c>
      <c r="AR581" s="145" t="s">
        <v>258</v>
      </c>
      <c r="AT581" s="145" t="s">
        <v>239</v>
      </c>
      <c r="AU581" s="145" t="s">
        <v>83</v>
      </c>
      <c r="AY581" s="18" t="s">
        <v>236</v>
      </c>
      <c r="BE581" s="146">
        <f>IF(N581="základní",J581,0)</f>
        <v>0</v>
      </c>
      <c r="BF581" s="146">
        <f>IF(N581="snížená",J581,0)</f>
        <v>0</v>
      </c>
      <c r="BG581" s="146">
        <f>IF(N581="zákl. přenesená",J581,0)</f>
        <v>0</v>
      </c>
      <c r="BH581" s="146">
        <f>IF(N581="sníž. přenesená",J581,0)</f>
        <v>0</v>
      </c>
      <c r="BI581" s="146">
        <f>IF(N581="nulová",J581,0)</f>
        <v>0</v>
      </c>
      <c r="BJ581" s="18" t="s">
        <v>81</v>
      </c>
      <c r="BK581" s="146">
        <f>ROUND(I581*H581,2)</f>
        <v>0</v>
      </c>
      <c r="BL581" s="18" t="s">
        <v>258</v>
      </c>
      <c r="BM581" s="145" t="s">
        <v>2505</v>
      </c>
    </row>
    <row r="582" spans="2:65" s="1" customFormat="1" ht="19.5">
      <c r="B582" s="33"/>
      <c r="D582" s="147" t="s">
        <v>246</v>
      </c>
      <c r="F582" s="148" t="s">
        <v>1666</v>
      </c>
      <c r="I582" s="149"/>
      <c r="L582" s="33"/>
      <c r="M582" s="150"/>
      <c r="T582" s="57"/>
      <c r="AT582" s="18" t="s">
        <v>246</v>
      </c>
      <c r="AU582" s="18" t="s">
        <v>83</v>
      </c>
    </row>
    <row r="583" spans="2:65" s="12" customFormat="1" ht="11.25">
      <c r="B583" s="151"/>
      <c r="D583" s="147" t="s">
        <v>247</v>
      </c>
      <c r="E583" s="152" t="s">
        <v>1</v>
      </c>
      <c r="F583" s="153" t="s">
        <v>4306</v>
      </c>
      <c r="H583" s="154">
        <v>50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2" customFormat="1" ht="11.25">
      <c r="B584" s="151"/>
      <c r="D584" s="147" t="s">
        <v>247</v>
      </c>
      <c r="E584" s="152" t="s">
        <v>1</v>
      </c>
      <c r="F584" s="153" t="s">
        <v>4307</v>
      </c>
      <c r="H584" s="154">
        <v>1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2" customFormat="1" ht="11.25">
      <c r="B585" s="151"/>
      <c r="D585" s="147" t="s">
        <v>247</v>
      </c>
      <c r="E585" s="152" t="s">
        <v>1</v>
      </c>
      <c r="F585" s="153" t="s">
        <v>4308</v>
      </c>
      <c r="H585" s="154">
        <v>46</v>
      </c>
      <c r="I585" s="155"/>
      <c r="L585" s="151"/>
      <c r="M585" s="156"/>
      <c r="T585" s="157"/>
      <c r="AT585" s="152" t="s">
        <v>247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236</v>
      </c>
    </row>
    <row r="586" spans="2:65" s="12" customFormat="1" ht="11.25">
      <c r="B586" s="151"/>
      <c r="D586" s="147" t="s">
        <v>247</v>
      </c>
      <c r="E586" s="152" t="s">
        <v>1</v>
      </c>
      <c r="F586" s="153" t="s">
        <v>4309</v>
      </c>
      <c r="H586" s="154">
        <v>11</v>
      </c>
      <c r="I586" s="155"/>
      <c r="L586" s="151"/>
      <c r="M586" s="156"/>
      <c r="T586" s="157"/>
      <c r="AT586" s="152" t="s">
        <v>247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236</v>
      </c>
    </row>
    <row r="587" spans="2:65" s="15" customFormat="1" ht="11.25">
      <c r="B587" s="173"/>
      <c r="D587" s="147" t="s">
        <v>247</v>
      </c>
      <c r="E587" s="174" t="s">
        <v>1</v>
      </c>
      <c r="F587" s="175" t="s">
        <v>344</v>
      </c>
      <c r="H587" s="176">
        <v>108</v>
      </c>
      <c r="I587" s="177"/>
      <c r="L587" s="173"/>
      <c r="M587" s="178"/>
      <c r="T587" s="179"/>
      <c r="AT587" s="174" t="s">
        <v>247</v>
      </c>
      <c r="AU587" s="174" t="s">
        <v>83</v>
      </c>
      <c r="AV587" s="15" t="s">
        <v>258</v>
      </c>
      <c r="AW587" s="15" t="s">
        <v>30</v>
      </c>
      <c r="AX587" s="15" t="s">
        <v>81</v>
      </c>
      <c r="AY587" s="174" t="s">
        <v>236</v>
      </c>
    </row>
    <row r="588" spans="2:65" s="1" customFormat="1" ht="24.2" customHeight="1">
      <c r="B588" s="133"/>
      <c r="C588" s="180" t="s">
        <v>2268</v>
      </c>
      <c r="D588" s="180" t="s">
        <v>333</v>
      </c>
      <c r="E588" s="181" t="s">
        <v>4310</v>
      </c>
      <c r="F588" s="182" t="s">
        <v>4311</v>
      </c>
      <c r="G588" s="183" t="s">
        <v>340</v>
      </c>
      <c r="H588" s="184">
        <v>47.704999999999998</v>
      </c>
      <c r="I588" s="185"/>
      <c r="J588" s="186">
        <f>ROUND(I588*H588,2)</f>
        <v>0</v>
      </c>
      <c r="K588" s="182" t="s">
        <v>243</v>
      </c>
      <c r="L588" s="187"/>
      <c r="M588" s="188" t="s">
        <v>1</v>
      </c>
      <c r="N588" s="189" t="s">
        <v>38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273</v>
      </c>
      <c r="AT588" s="145" t="s">
        <v>333</v>
      </c>
      <c r="AU588" s="145" t="s">
        <v>83</v>
      </c>
      <c r="AY588" s="18" t="s">
        <v>236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81</v>
      </c>
      <c r="BK588" s="146">
        <f>ROUND(I588*H588,2)</f>
        <v>0</v>
      </c>
      <c r="BL588" s="18" t="s">
        <v>258</v>
      </c>
      <c r="BM588" s="145" t="s">
        <v>2512</v>
      </c>
    </row>
    <row r="589" spans="2:65" s="1" customFormat="1" ht="19.5">
      <c r="B589" s="33"/>
      <c r="D589" s="147" t="s">
        <v>246</v>
      </c>
      <c r="F589" s="148" t="s">
        <v>4311</v>
      </c>
      <c r="I589" s="149"/>
      <c r="L589" s="33"/>
      <c r="M589" s="150"/>
      <c r="T589" s="57"/>
      <c r="AT589" s="18" t="s">
        <v>246</v>
      </c>
      <c r="AU589" s="18" t="s">
        <v>83</v>
      </c>
    </row>
    <row r="590" spans="2:65" s="12" customFormat="1" ht="11.25">
      <c r="B590" s="151"/>
      <c r="D590" s="147" t="s">
        <v>247</v>
      </c>
      <c r="E590" s="152" t="s">
        <v>1</v>
      </c>
      <c r="F590" s="153" t="s">
        <v>4312</v>
      </c>
      <c r="H590" s="154">
        <v>47.704999999999998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5" customFormat="1" ht="11.25">
      <c r="B591" s="173"/>
      <c r="D591" s="147" t="s">
        <v>247</v>
      </c>
      <c r="E591" s="174" t="s">
        <v>1</v>
      </c>
      <c r="F591" s="175" t="s">
        <v>344</v>
      </c>
      <c r="H591" s="176">
        <v>47.704999999999998</v>
      </c>
      <c r="I591" s="177"/>
      <c r="L591" s="173"/>
      <c r="M591" s="178"/>
      <c r="T591" s="179"/>
      <c r="AT591" s="174" t="s">
        <v>247</v>
      </c>
      <c r="AU591" s="174" t="s">
        <v>83</v>
      </c>
      <c r="AV591" s="15" t="s">
        <v>258</v>
      </c>
      <c r="AW591" s="15" t="s">
        <v>30</v>
      </c>
      <c r="AX591" s="15" t="s">
        <v>81</v>
      </c>
      <c r="AY591" s="174" t="s">
        <v>236</v>
      </c>
    </row>
    <row r="592" spans="2:65" s="1" customFormat="1" ht="24.2" customHeight="1">
      <c r="B592" s="133"/>
      <c r="C592" s="180" t="s">
        <v>2514</v>
      </c>
      <c r="D592" s="180" t="s">
        <v>333</v>
      </c>
      <c r="E592" s="181" t="s">
        <v>4313</v>
      </c>
      <c r="F592" s="182" t="s">
        <v>4314</v>
      </c>
      <c r="G592" s="183" t="s">
        <v>340</v>
      </c>
      <c r="H592" s="184">
        <v>1.0149999999999999</v>
      </c>
      <c r="I592" s="185"/>
      <c r="J592" s="186">
        <f>ROUND(I592*H592,2)</f>
        <v>0</v>
      </c>
      <c r="K592" s="182" t="s">
        <v>243</v>
      </c>
      <c r="L592" s="187"/>
      <c r="M592" s="188" t="s">
        <v>1</v>
      </c>
      <c r="N592" s="189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273</v>
      </c>
      <c r="AT592" s="145" t="s">
        <v>333</v>
      </c>
      <c r="AU592" s="145" t="s">
        <v>83</v>
      </c>
      <c r="AY592" s="18" t="s">
        <v>236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258</v>
      </c>
      <c r="BM592" s="145" t="s">
        <v>2517</v>
      </c>
    </row>
    <row r="593" spans="2:65" s="1" customFormat="1" ht="19.5">
      <c r="B593" s="33"/>
      <c r="D593" s="147" t="s">
        <v>246</v>
      </c>
      <c r="F593" s="148" t="s">
        <v>4314</v>
      </c>
      <c r="I593" s="149"/>
      <c r="L593" s="33"/>
      <c r="M593" s="150"/>
      <c r="T593" s="57"/>
      <c r="AT593" s="18" t="s">
        <v>246</v>
      </c>
      <c r="AU593" s="18" t="s">
        <v>83</v>
      </c>
    </row>
    <row r="594" spans="2:65" s="12" customFormat="1" ht="11.25">
      <c r="B594" s="151"/>
      <c r="D594" s="147" t="s">
        <v>247</v>
      </c>
      <c r="E594" s="152" t="s">
        <v>1</v>
      </c>
      <c r="F594" s="153" t="s">
        <v>4293</v>
      </c>
      <c r="H594" s="154">
        <v>1.0149999999999999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5" customFormat="1" ht="11.25">
      <c r="B595" s="173"/>
      <c r="D595" s="147" t="s">
        <v>247</v>
      </c>
      <c r="E595" s="174" t="s">
        <v>1</v>
      </c>
      <c r="F595" s="175" t="s">
        <v>344</v>
      </c>
      <c r="H595" s="176">
        <v>1.0149999999999999</v>
      </c>
      <c r="I595" s="177"/>
      <c r="L595" s="173"/>
      <c r="M595" s="178"/>
      <c r="T595" s="179"/>
      <c r="AT595" s="174" t="s">
        <v>247</v>
      </c>
      <c r="AU595" s="174" t="s">
        <v>83</v>
      </c>
      <c r="AV595" s="15" t="s">
        <v>258</v>
      </c>
      <c r="AW595" s="15" t="s">
        <v>30</v>
      </c>
      <c r="AX595" s="15" t="s">
        <v>81</v>
      </c>
      <c r="AY595" s="174" t="s">
        <v>236</v>
      </c>
    </row>
    <row r="596" spans="2:65" s="1" customFormat="1" ht="24.2" customHeight="1">
      <c r="B596" s="133"/>
      <c r="C596" s="180" t="s">
        <v>2273</v>
      </c>
      <c r="D596" s="180" t="s">
        <v>333</v>
      </c>
      <c r="E596" s="181" t="s">
        <v>4315</v>
      </c>
      <c r="F596" s="182" t="s">
        <v>4316</v>
      </c>
      <c r="G596" s="183" t="s">
        <v>340</v>
      </c>
      <c r="H596" s="184">
        <v>2.0299999999999998</v>
      </c>
      <c r="I596" s="185"/>
      <c r="J596" s="186">
        <f>ROUND(I596*H596,2)</f>
        <v>0</v>
      </c>
      <c r="K596" s="182" t="s">
        <v>243</v>
      </c>
      <c r="L596" s="187"/>
      <c r="M596" s="188" t="s">
        <v>1</v>
      </c>
      <c r="N596" s="189" t="s">
        <v>38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273</v>
      </c>
      <c r="AT596" s="145" t="s">
        <v>333</v>
      </c>
      <c r="AU596" s="145" t="s">
        <v>83</v>
      </c>
      <c r="AY596" s="18" t="s">
        <v>236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81</v>
      </c>
      <c r="BK596" s="146">
        <f>ROUND(I596*H596,2)</f>
        <v>0</v>
      </c>
      <c r="BL596" s="18" t="s">
        <v>258</v>
      </c>
      <c r="BM596" s="145" t="s">
        <v>2521</v>
      </c>
    </row>
    <row r="597" spans="2:65" s="1" customFormat="1" ht="19.5">
      <c r="B597" s="33"/>
      <c r="D597" s="147" t="s">
        <v>246</v>
      </c>
      <c r="F597" s="148" t="s">
        <v>4316</v>
      </c>
      <c r="I597" s="149"/>
      <c r="L597" s="33"/>
      <c r="M597" s="150"/>
      <c r="T597" s="57"/>
      <c r="AT597" s="18" t="s">
        <v>246</v>
      </c>
      <c r="AU597" s="18" t="s">
        <v>83</v>
      </c>
    </row>
    <row r="598" spans="2:65" s="12" customFormat="1" ht="11.25">
      <c r="B598" s="151"/>
      <c r="D598" s="147" t="s">
        <v>247</v>
      </c>
      <c r="E598" s="152" t="s">
        <v>1</v>
      </c>
      <c r="F598" s="153" t="s">
        <v>4300</v>
      </c>
      <c r="H598" s="154">
        <v>2.0299999999999998</v>
      </c>
      <c r="I598" s="155"/>
      <c r="L598" s="151"/>
      <c r="M598" s="156"/>
      <c r="T598" s="157"/>
      <c r="AT598" s="152" t="s">
        <v>247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236</v>
      </c>
    </row>
    <row r="599" spans="2:65" s="15" customFormat="1" ht="11.25">
      <c r="B599" s="173"/>
      <c r="D599" s="147" t="s">
        <v>247</v>
      </c>
      <c r="E599" s="174" t="s">
        <v>1</v>
      </c>
      <c r="F599" s="175" t="s">
        <v>344</v>
      </c>
      <c r="H599" s="176">
        <v>2.0299999999999998</v>
      </c>
      <c r="I599" s="177"/>
      <c r="L599" s="173"/>
      <c r="M599" s="178"/>
      <c r="T599" s="179"/>
      <c r="AT599" s="174" t="s">
        <v>247</v>
      </c>
      <c r="AU599" s="174" t="s">
        <v>83</v>
      </c>
      <c r="AV599" s="15" t="s">
        <v>258</v>
      </c>
      <c r="AW599" s="15" t="s">
        <v>30</v>
      </c>
      <c r="AX599" s="15" t="s">
        <v>81</v>
      </c>
      <c r="AY599" s="174" t="s">
        <v>236</v>
      </c>
    </row>
    <row r="600" spans="2:65" s="1" customFormat="1" ht="24.2" customHeight="1">
      <c r="B600" s="133"/>
      <c r="C600" s="180" t="s">
        <v>2522</v>
      </c>
      <c r="D600" s="180" t="s">
        <v>333</v>
      </c>
      <c r="E600" s="181" t="s">
        <v>4317</v>
      </c>
      <c r="F600" s="182" t="s">
        <v>4318</v>
      </c>
      <c r="G600" s="183" t="s">
        <v>340</v>
      </c>
      <c r="H600" s="184">
        <v>57.854999999999997</v>
      </c>
      <c r="I600" s="185"/>
      <c r="J600" s="186">
        <f>ROUND(I600*H600,2)</f>
        <v>0</v>
      </c>
      <c r="K600" s="182" t="s">
        <v>2868</v>
      </c>
      <c r="L600" s="187"/>
      <c r="M600" s="188" t="s">
        <v>1</v>
      </c>
      <c r="N600" s="189" t="s">
        <v>38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273</v>
      </c>
      <c r="AT600" s="145" t="s">
        <v>333</v>
      </c>
      <c r="AU600" s="145" t="s">
        <v>83</v>
      </c>
      <c r="AY600" s="18" t="s">
        <v>236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81</v>
      </c>
      <c r="BK600" s="146">
        <f>ROUND(I600*H600,2)</f>
        <v>0</v>
      </c>
      <c r="BL600" s="18" t="s">
        <v>258</v>
      </c>
      <c r="BM600" s="145" t="s">
        <v>2525</v>
      </c>
    </row>
    <row r="601" spans="2:65" s="1" customFormat="1" ht="11.25">
      <c r="B601" s="33"/>
      <c r="D601" s="147" t="s">
        <v>246</v>
      </c>
      <c r="F601" s="148" t="s">
        <v>4318</v>
      </c>
      <c r="I601" s="149"/>
      <c r="L601" s="33"/>
      <c r="M601" s="150"/>
      <c r="T601" s="57"/>
      <c r="AT601" s="18" t="s">
        <v>246</v>
      </c>
      <c r="AU601" s="18" t="s">
        <v>83</v>
      </c>
    </row>
    <row r="602" spans="2:65" s="12" customFormat="1" ht="11.25">
      <c r="B602" s="151"/>
      <c r="D602" s="147" t="s">
        <v>247</v>
      </c>
      <c r="E602" s="152" t="s">
        <v>1</v>
      </c>
      <c r="F602" s="153" t="s">
        <v>731</v>
      </c>
      <c r="H602" s="154">
        <v>46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2" customFormat="1" ht="11.25">
      <c r="B603" s="151"/>
      <c r="D603" s="147" t="s">
        <v>247</v>
      </c>
      <c r="E603" s="152" t="s">
        <v>1</v>
      </c>
      <c r="F603" s="153" t="s">
        <v>4309</v>
      </c>
      <c r="H603" s="154">
        <v>11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 ht="11.25">
      <c r="B604" s="173"/>
      <c r="D604" s="147" t="s">
        <v>247</v>
      </c>
      <c r="E604" s="174" t="s">
        <v>1</v>
      </c>
      <c r="F604" s="175" t="s">
        <v>344</v>
      </c>
      <c r="H604" s="176">
        <v>57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73</v>
      </c>
      <c r="AY604" s="174" t="s">
        <v>236</v>
      </c>
    </row>
    <row r="605" spans="2:65" s="12" customFormat="1" ht="11.25">
      <c r="B605" s="151"/>
      <c r="D605" s="147" t="s">
        <v>247</v>
      </c>
      <c r="E605" s="152" t="s">
        <v>1</v>
      </c>
      <c r="F605" s="153" t="s">
        <v>4319</v>
      </c>
      <c r="H605" s="154">
        <v>57.854999999999997</v>
      </c>
      <c r="I605" s="155"/>
      <c r="L605" s="151"/>
      <c r="M605" s="156"/>
      <c r="T605" s="157"/>
      <c r="AT605" s="152" t="s">
        <v>247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236</v>
      </c>
    </row>
    <row r="606" spans="2:65" s="15" customFormat="1" ht="11.25">
      <c r="B606" s="173"/>
      <c r="D606" s="147" t="s">
        <v>247</v>
      </c>
      <c r="E606" s="174" t="s">
        <v>1</v>
      </c>
      <c r="F606" s="175" t="s">
        <v>344</v>
      </c>
      <c r="H606" s="176">
        <v>57.854999999999997</v>
      </c>
      <c r="I606" s="177"/>
      <c r="L606" s="173"/>
      <c r="M606" s="178"/>
      <c r="T606" s="179"/>
      <c r="AT606" s="174" t="s">
        <v>247</v>
      </c>
      <c r="AU606" s="174" t="s">
        <v>83</v>
      </c>
      <c r="AV606" s="15" t="s">
        <v>258</v>
      </c>
      <c r="AW606" s="15" t="s">
        <v>30</v>
      </c>
      <c r="AX606" s="15" t="s">
        <v>81</v>
      </c>
      <c r="AY606" s="174" t="s">
        <v>236</v>
      </c>
    </row>
    <row r="607" spans="2:65" s="1" customFormat="1" ht="37.9" customHeight="1">
      <c r="B607" s="133"/>
      <c r="C607" s="180" t="s">
        <v>2277</v>
      </c>
      <c r="D607" s="180" t="s">
        <v>333</v>
      </c>
      <c r="E607" s="181" t="s">
        <v>4320</v>
      </c>
      <c r="F607" s="182" t="s">
        <v>4321</v>
      </c>
      <c r="G607" s="183" t="s">
        <v>340</v>
      </c>
      <c r="H607" s="184">
        <v>1.0149999999999999</v>
      </c>
      <c r="I607" s="185"/>
      <c r="J607" s="186">
        <f>ROUND(I607*H607,2)</f>
        <v>0</v>
      </c>
      <c r="K607" s="182" t="s">
        <v>243</v>
      </c>
      <c r="L607" s="187"/>
      <c r="M607" s="188" t="s">
        <v>1</v>
      </c>
      <c r="N607" s="189" t="s">
        <v>38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273</v>
      </c>
      <c r="AT607" s="145" t="s">
        <v>333</v>
      </c>
      <c r="AU607" s="145" t="s">
        <v>83</v>
      </c>
      <c r="AY607" s="18" t="s">
        <v>236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81</v>
      </c>
      <c r="BK607" s="146">
        <f>ROUND(I607*H607,2)</f>
        <v>0</v>
      </c>
      <c r="BL607" s="18" t="s">
        <v>258</v>
      </c>
      <c r="BM607" s="145" t="s">
        <v>2529</v>
      </c>
    </row>
    <row r="608" spans="2:65" s="1" customFormat="1" ht="19.5">
      <c r="B608" s="33"/>
      <c r="D608" s="147" t="s">
        <v>246</v>
      </c>
      <c r="F608" s="148" t="s">
        <v>4321</v>
      </c>
      <c r="I608" s="149"/>
      <c r="L608" s="33"/>
      <c r="M608" s="150"/>
      <c r="T608" s="57"/>
      <c r="AT608" s="18" t="s">
        <v>246</v>
      </c>
      <c r="AU608" s="18" t="s">
        <v>83</v>
      </c>
    </row>
    <row r="609" spans="2:65" s="12" customFormat="1" ht="11.25">
      <c r="B609" s="151"/>
      <c r="D609" s="147" t="s">
        <v>247</v>
      </c>
      <c r="E609" s="152" t="s">
        <v>1</v>
      </c>
      <c r="F609" s="153" t="s">
        <v>4293</v>
      </c>
      <c r="H609" s="154">
        <v>1.0149999999999999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5" customFormat="1" ht="11.25">
      <c r="B610" s="173"/>
      <c r="D610" s="147" t="s">
        <v>247</v>
      </c>
      <c r="E610" s="174" t="s">
        <v>1</v>
      </c>
      <c r="F610" s="175" t="s">
        <v>344</v>
      </c>
      <c r="H610" s="176">
        <v>1.0149999999999999</v>
      </c>
      <c r="I610" s="177"/>
      <c r="L610" s="173"/>
      <c r="M610" s="178"/>
      <c r="T610" s="179"/>
      <c r="AT610" s="174" t="s">
        <v>247</v>
      </c>
      <c r="AU610" s="174" t="s">
        <v>83</v>
      </c>
      <c r="AV610" s="15" t="s">
        <v>258</v>
      </c>
      <c r="AW610" s="15" t="s">
        <v>30</v>
      </c>
      <c r="AX610" s="15" t="s">
        <v>81</v>
      </c>
      <c r="AY610" s="174" t="s">
        <v>236</v>
      </c>
    </row>
    <row r="611" spans="2:65" s="1" customFormat="1" ht="24.2" customHeight="1">
      <c r="B611" s="133"/>
      <c r="C611" s="134" t="s">
        <v>2531</v>
      </c>
      <c r="D611" s="134" t="s">
        <v>239</v>
      </c>
      <c r="E611" s="135" t="s">
        <v>4322</v>
      </c>
      <c r="F611" s="136" t="s">
        <v>4323</v>
      </c>
      <c r="G611" s="137" t="s">
        <v>340</v>
      </c>
      <c r="H611" s="138">
        <v>1</v>
      </c>
      <c r="I611" s="139"/>
      <c r="J611" s="140">
        <f>ROUND(I611*H611,2)</f>
        <v>0</v>
      </c>
      <c r="K611" s="136" t="s">
        <v>243</v>
      </c>
      <c r="L611" s="33"/>
      <c r="M611" s="141" t="s">
        <v>1</v>
      </c>
      <c r="N611" s="142" t="s">
        <v>38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258</v>
      </c>
      <c r="AT611" s="145" t="s">
        <v>239</v>
      </c>
      <c r="AU611" s="145" t="s">
        <v>83</v>
      </c>
      <c r="AY611" s="18" t="s">
        <v>236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8" t="s">
        <v>81</v>
      </c>
      <c r="BK611" s="146">
        <f>ROUND(I611*H611,2)</f>
        <v>0</v>
      </c>
      <c r="BL611" s="18" t="s">
        <v>258</v>
      </c>
      <c r="BM611" s="145" t="s">
        <v>2534</v>
      </c>
    </row>
    <row r="612" spans="2:65" s="1" customFormat="1" ht="19.5">
      <c r="B612" s="33"/>
      <c r="D612" s="147" t="s">
        <v>246</v>
      </c>
      <c r="F612" s="148" t="s">
        <v>4323</v>
      </c>
      <c r="I612" s="149"/>
      <c r="L612" s="33"/>
      <c r="M612" s="150"/>
      <c r="T612" s="57"/>
      <c r="AT612" s="18" t="s">
        <v>246</v>
      </c>
      <c r="AU612" s="18" t="s">
        <v>83</v>
      </c>
    </row>
    <row r="613" spans="2:65" s="1" customFormat="1" ht="33" customHeight="1">
      <c r="B613" s="133"/>
      <c r="C613" s="180" t="s">
        <v>2283</v>
      </c>
      <c r="D613" s="180" t="s">
        <v>333</v>
      </c>
      <c r="E613" s="181" t="s">
        <v>4324</v>
      </c>
      <c r="F613" s="182" t="s">
        <v>4325</v>
      </c>
      <c r="G613" s="183" t="s">
        <v>340</v>
      </c>
      <c r="H613" s="184">
        <v>1.0149999999999999</v>
      </c>
      <c r="I613" s="185"/>
      <c r="J613" s="186">
        <f>ROUND(I613*H613,2)</f>
        <v>0</v>
      </c>
      <c r="K613" s="182" t="s">
        <v>243</v>
      </c>
      <c r="L613" s="187"/>
      <c r="M613" s="188" t="s">
        <v>1</v>
      </c>
      <c r="N613" s="189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273</v>
      </c>
      <c r="AT613" s="145" t="s">
        <v>333</v>
      </c>
      <c r="AU613" s="145" t="s">
        <v>83</v>
      </c>
      <c r="AY613" s="18" t="s">
        <v>236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258</v>
      </c>
      <c r="BM613" s="145" t="s">
        <v>348</v>
      </c>
    </row>
    <row r="614" spans="2:65" s="1" customFormat="1" ht="19.5">
      <c r="B614" s="33"/>
      <c r="D614" s="147" t="s">
        <v>246</v>
      </c>
      <c r="F614" s="148" t="s">
        <v>4325</v>
      </c>
      <c r="I614" s="149"/>
      <c r="L614" s="33"/>
      <c r="M614" s="150"/>
      <c r="T614" s="57"/>
      <c r="AT614" s="18" t="s">
        <v>246</v>
      </c>
      <c r="AU614" s="18" t="s">
        <v>83</v>
      </c>
    </row>
    <row r="615" spans="2:65" s="12" customFormat="1" ht="11.25">
      <c r="B615" s="151"/>
      <c r="D615" s="147" t="s">
        <v>247</v>
      </c>
      <c r="E615" s="152" t="s">
        <v>1</v>
      </c>
      <c r="F615" s="153" t="s">
        <v>4293</v>
      </c>
      <c r="H615" s="154">
        <v>1.0149999999999999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5" customFormat="1" ht="11.25">
      <c r="B616" s="173"/>
      <c r="D616" s="147" t="s">
        <v>247</v>
      </c>
      <c r="E616" s="174" t="s">
        <v>1</v>
      </c>
      <c r="F616" s="175" t="s">
        <v>344</v>
      </c>
      <c r="H616" s="176">
        <v>1.0149999999999999</v>
      </c>
      <c r="I616" s="177"/>
      <c r="L616" s="173"/>
      <c r="M616" s="178"/>
      <c r="T616" s="179"/>
      <c r="AT616" s="174" t="s">
        <v>247</v>
      </c>
      <c r="AU616" s="174" t="s">
        <v>83</v>
      </c>
      <c r="AV616" s="15" t="s">
        <v>258</v>
      </c>
      <c r="AW616" s="15" t="s">
        <v>30</v>
      </c>
      <c r="AX616" s="15" t="s">
        <v>81</v>
      </c>
      <c r="AY616" s="174" t="s">
        <v>236</v>
      </c>
    </row>
    <row r="617" spans="2:65" s="1" customFormat="1" ht="24.2" customHeight="1">
      <c r="B617" s="133"/>
      <c r="C617" s="134" t="s">
        <v>2539</v>
      </c>
      <c r="D617" s="134" t="s">
        <v>239</v>
      </c>
      <c r="E617" s="135" t="s">
        <v>3510</v>
      </c>
      <c r="F617" s="136" t="s">
        <v>3511</v>
      </c>
      <c r="G617" s="137" t="s">
        <v>340</v>
      </c>
      <c r="H617" s="138">
        <v>4</v>
      </c>
      <c r="I617" s="139"/>
      <c r="J617" s="140">
        <f>ROUND(I617*H617,2)</f>
        <v>0</v>
      </c>
      <c r="K617" s="136" t="s">
        <v>243</v>
      </c>
      <c r="L617" s="33"/>
      <c r="M617" s="141" t="s">
        <v>1</v>
      </c>
      <c r="N617" s="142" t="s">
        <v>38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258</v>
      </c>
      <c r="AT617" s="145" t="s">
        <v>239</v>
      </c>
      <c r="AU617" s="145" t="s">
        <v>83</v>
      </c>
      <c r="AY617" s="18" t="s">
        <v>236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81</v>
      </c>
      <c r="BK617" s="146">
        <f>ROUND(I617*H617,2)</f>
        <v>0</v>
      </c>
      <c r="BL617" s="18" t="s">
        <v>258</v>
      </c>
      <c r="BM617" s="145" t="s">
        <v>2542</v>
      </c>
    </row>
    <row r="618" spans="2:65" s="1" customFormat="1" ht="19.5">
      <c r="B618" s="33"/>
      <c r="D618" s="147" t="s">
        <v>246</v>
      </c>
      <c r="F618" s="148" t="s">
        <v>3511</v>
      </c>
      <c r="I618" s="149"/>
      <c r="L618" s="33"/>
      <c r="M618" s="150"/>
      <c r="T618" s="57"/>
      <c r="AT618" s="18" t="s">
        <v>246</v>
      </c>
      <c r="AU618" s="18" t="s">
        <v>83</v>
      </c>
    </row>
    <row r="619" spans="2:65" s="1" customFormat="1" ht="24.2" customHeight="1">
      <c r="B619" s="133"/>
      <c r="C619" s="180" t="s">
        <v>2288</v>
      </c>
      <c r="D619" s="180" t="s">
        <v>333</v>
      </c>
      <c r="E619" s="181" t="s">
        <v>4326</v>
      </c>
      <c r="F619" s="182" t="s">
        <v>4327</v>
      </c>
      <c r="G619" s="183" t="s">
        <v>340</v>
      </c>
      <c r="H619" s="184">
        <v>2.0299999999999998</v>
      </c>
      <c r="I619" s="185"/>
      <c r="J619" s="186">
        <f>ROUND(I619*H619,2)</f>
        <v>0</v>
      </c>
      <c r="K619" s="182" t="s">
        <v>243</v>
      </c>
      <c r="L619" s="187"/>
      <c r="M619" s="188" t="s">
        <v>1</v>
      </c>
      <c r="N619" s="189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273</v>
      </c>
      <c r="AT619" s="145" t="s">
        <v>333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2547</v>
      </c>
    </row>
    <row r="620" spans="2:65" s="1" customFormat="1" ht="19.5">
      <c r="B620" s="33"/>
      <c r="D620" s="147" t="s">
        <v>246</v>
      </c>
      <c r="F620" s="148" t="s">
        <v>4327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2" customFormat="1" ht="11.25">
      <c r="B621" s="151"/>
      <c r="D621" s="147" t="s">
        <v>247</v>
      </c>
      <c r="E621" s="152" t="s">
        <v>1</v>
      </c>
      <c r="F621" s="153" t="s">
        <v>4300</v>
      </c>
      <c r="H621" s="154">
        <v>2.0299999999999998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236</v>
      </c>
    </row>
    <row r="622" spans="2:65" s="15" customFormat="1" ht="11.25">
      <c r="B622" s="173"/>
      <c r="D622" s="147" t="s">
        <v>247</v>
      </c>
      <c r="E622" s="174" t="s">
        <v>1</v>
      </c>
      <c r="F622" s="175" t="s">
        <v>344</v>
      </c>
      <c r="H622" s="176">
        <v>2.0299999999999998</v>
      </c>
      <c r="I622" s="177"/>
      <c r="L622" s="173"/>
      <c r="M622" s="178"/>
      <c r="T622" s="179"/>
      <c r="AT622" s="174" t="s">
        <v>247</v>
      </c>
      <c r="AU622" s="174" t="s">
        <v>83</v>
      </c>
      <c r="AV622" s="15" t="s">
        <v>258</v>
      </c>
      <c r="AW622" s="15" t="s">
        <v>30</v>
      </c>
      <c r="AX622" s="15" t="s">
        <v>81</v>
      </c>
      <c r="AY622" s="174" t="s">
        <v>236</v>
      </c>
    </row>
    <row r="623" spans="2:65" s="1" customFormat="1" ht="24.2" customHeight="1">
      <c r="B623" s="133"/>
      <c r="C623" s="180" t="s">
        <v>2550</v>
      </c>
      <c r="D623" s="180" t="s">
        <v>333</v>
      </c>
      <c r="E623" s="181" t="s">
        <v>4328</v>
      </c>
      <c r="F623" s="182" t="s">
        <v>4329</v>
      </c>
      <c r="G623" s="183" t="s">
        <v>340</v>
      </c>
      <c r="H623" s="184">
        <v>2.0299999999999998</v>
      </c>
      <c r="I623" s="185"/>
      <c r="J623" s="186">
        <f>ROUND(I623*H623,2)</f>
        <v>0</v>
      </c>
      <c r="K623" s="182" t="s">
        <v>2868</v>
      </c>
      <c r="L623" s="187"/>
      <c r="M623" s="188" t="s">
        <v>1</v>
      </c>
      <c r="N623" s="189" t="s">
        <v>38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273</v>
      </c>
      <c r="AT623" s="145" t="s">
        <v>333</v>
      </c>
      <c r="AU623" s="145" t="s">
        <v>83</v>
      </c>
      <c r="AY623" s="18" t="s">
        <v>236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8" t="s">
        <v>81</v>
      </c>
      <c r="BK623" s="146">
        <f>ROUND(I623*H623,2)</f>
        <v>0</v>
      </c>
      <c r="BL623" s="18" t="s">
        <v>258</v>
      </c>
      <c r="BM623" s="145" t="s">
        <v>2553</v>
      </c>
    </row>
    <row r="624" spans="2:65" s="1" customFormat="1" ht="19.5">
      <c r="B624" s="33"/>
      <c r="D624" s="147" t="s">
        <v>246</v>
      </c>
      <c r="F624" s="148" t="s">
        <v>4329</v>
      </c>
      <c r="I624" s="149"/>
      <c r="L624" s="33"/>
      <c r="M624" s="150"/>
      <c r="T624" s="57"/>
      <c r="AT624" s="18" t="s">
        <v>246</v>
      </c>
      <c r="AU624" s="18" t="s">
        <v>83</v>
      </c>
    </row>
    <row r="625" spans="2:65" s="12" customFormat="1" ht="11.25">
      <c r="B625" s="151"/>
      <c r="D625" s="147" t="s">
        <v>247</v>
      </c>
      <c r="E625" s="152" t="s">
        <v>1</v>
      </c>
      <c r="F625" s="153" t="s">
        <v>4300</v>
      </c>
      <c r="H625" s="154">
        <v>2.0299999999999998</v>
      </c>
      <c r="I625" s="155"/>
      <c r="L625" s="151"/>
      <c r="M625" s="156"/>
      <c r="T625" s="157"/>
      <c r="AT625" s="152" t="s">
        <v>247</v>
      </c>
      <c r="AU625" s="152" t="s">
        <v>83</v>
      </c>
      <c r="AV625" s="12" t="s">
        <v>83</v>
      </c>
      <c r="AW625" s="12" t="s">
        <v>30</v>
      </c>
      <c r="AX625" s="12" t="s">
        <v>73</v>
      </c>
      <c r="AY625" s="152" t="s">
        <v>236</v>
      </c>
    </row>
    <row r="626" spans="2:65" s="15" customFormat="1" ht="11.25">
      <c r="B626" s="173"/>
      <c r="D626" s="147" t="s">
        <v>247</v>
      </c>
      <c r="E626" s="174" t="s">
        <v>1</v>
      </c>
      <c r="F626" s="175" t="s">
        <v>344</v>
      </c>
      <c r="H626" s="176">
        <v>2.0299999999999998</v>
      </c>
      <c r="I626" s="177"/>
      <c r="L626" s="173"/>
      <c r="M626" s="178"/>
      <c r="T626" s="179"/>
      <c r="AT626" s="174" t="s">
        <v>247</v>
      </c>
      <c r="AU626" s="174" t="s">
        <v>83</v>
      </c>
      <c r="AV626" s="15" t="s">
        <v>258</v>
      </c>
      <c r="AW626" s="15" t="s">
        <v>30</v>
      </c>
      <c r="AX626" s="15" t="s">
        <v>81</v>
      </c>
      <c r="AY626" s="174" t="s">
        <v>236</v>
      </c>
    </row>
    <row r="627" spans="2:65" s="1" customFormat="1" ht="24.2" customHeight="1">
      <c r="B627" s="133"/>
      <c r="C627" s="134" t="s">
        <v>2291</v>
      </c>
      <c r="D627" s="134" t="s">
        <v>239</v>
      </c>
      <c r="E627" s="135" t="s">
        <v>3517</v>
      </c>
      <c r="F627" s="136" t="s">
        <v>3518</v>
      </c>
      <c r="G627" s="137" t="s">
        <v>340</v>
      </c>
      <c r="H627" s="138">
        <v>6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258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258</v>
      </c>
      <c r="BM627" s="145" t="s">
        <v>2556</v>
      </c>
    </row>
    <row r="628" spans="2:65" s="1" customFormat="1" ht="19.5">
      <c r="B628" s="33"/>
      <c r="D628" s="147" t="s">
        <v>246</v>
      </c>
      <c r="F628" s="148" t="s">
        <v>3518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" customFormat="1" ht="24.2" customHeight="1">
      <c r="B629" s="133"/>
      <c r="C629" s="180" t="s">
        <v>2558</v>
      </c>
      <c r="D629" s="180" t="s">
        <v>333</v>
      </c>
      <c r="E629" s="181" t="s">
        <v>4330</v>
      </c>
      <c r="F629" s="182" t="s">
        <v>4331</v>
      </c>
      <c r="G629" s="183" t="s">
        <v>340</v>
      </c>
      <c r="H629" s="184">
        <v>2.0299999999999998</v>
      </c>
      <c r="I629" s="185"/>
      <c r="J629" s="186">
        <f>ROUND(I629*H629,2)</f>
        <v>0</v>
      </c>
      <c r="K629" s="182" t="s">
        <v>2868</v>
      </c>
      <c r="L629" s="187"/>
      <c r="M629" s="188" t="s">
        <v>1</v>
      </c>
      <c r="N629" s="189" t="s">
        <v>38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273</v>
      </c>
      <c r="AT629" s="145" t="s">
        <v>333</v>
      </c>
      <c r="AU629" s="145" t="s">
        <v>83</v>
      </c>
      <c r="AY629" s="18" t="s">
        <v>236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81</v>
      </c>
      <c r="BK629" s="146">
        <f>ROUND(I629*H629,2)</f>
        <v>0</v>
      </c>
      <c r="BL629" s="18" t="s">
        <v>258</v>
      </c>
      <c r="BM629" s="145" t="s">
        <v>2561</v>
      </c>
    </row>
    <row r="630" spans="2:65" s="1" customFormat="1" ht="19.5">
      <c r="B630" s="33"/>
      <c r="D630" s="147" t="s">
        <v>246</v>
      </c>
      <c r="F630" s="148" t="s">
        <v>4331</v>
      </c>
      <c r="I630" s="149"/>
      <c r="L630" s="33"/>
      <c r="M630" s="150"/>
      <c r="T630" s="57"/>
      <c r="AT630" s="18" t="s">
        <v>246</v>
      </c>
      <c r="AU630" s="18" t="s">
        <v>83</v>
      </c>
    </row>
    <row r="631" spans="2:65" s="12" customFormat="1" ht="11.25">
      <c r="B631" s="151"/>
      <c r="D631" s="147" t="s">
        <v>247</v>
      </c>
      <c r="E631" s="152" t="s">
        <v>1</v>
      </c>
      <c r="F631" s="153" t="s">
        <v>4300</v>
      </c>
      <c r="H631" s="154">
        <v>2.0299999999999998</v>
      </c>
      <c r="I631" s="155"/>
      <c r="L631" s="151"/>
      <c r="M631" s="156"/>
      <c r="T631" s="157"/>
      <c r="AT631" s="152" t="s">
        <v>247</v>
      </c>
      <c r="AU631" s="152" t="s">
        <v>83</v>
      </c>
      <c r="AV631" s="12" t="s">
        <v>83</v>
      </c>
      <c r="AW631" s="12" t="s">
        <v>30</v>
      </c>
      <c r="AX631" s="12" t="s">
        <v>73</v>
      </c>
      <c r="AY631" s="152" t="s">
        <v>236</v>
      </c>
    </row>
    <row r="632" spans="2:65" s="15" customFormat="1" ht="11.25">
      <c r="B632" s="173"/>
      <c r="D632" s="147" t="s">
        <v>247</v>
      </c>
      <c r="E632" s="174" t="s">
        <v>1</v>
      </c>
      <c r="F632" s="175" t="s">
        <v>344</v>
      </c>
      <c r="H632" s="176">
        <v>2.0299999999999998</v>
      </c>
      <c r="I632" s="177"/>
      <c r="L632" s="173"/>
      <c r="M632" s="178"/>
      <c r="T632" s="179"/>
      <c r="AT632" s="174" t="s">
        <v>247</v>
      </c>
      <c r="AU632" s="174" t="s">
        <v>83</v>
      </c>
      <c r="AV632" s="15" t="s">
        <v>258</v>
      </c>
      <c r="AW632" s="15" t="s">
        <v>30</v>
      </c>
      <c r="AX632" s="15" t="s">
        <v>81</v>
      </c>
      <c r="AY632" s="174" t="s">
        <v>236</v>
      </c>
    </row>
    <row r="633" spans="2:65" s="1" customFormat="1" ht="24.2" customHeight="1">
      <c r="B633" s="133"/>
      <c r="C633" s="180" t="s">
        <v>2295</v>
      </c>
      <c r="D633" s="180" t="s">
        <v>333</v>
      </c>
      <c r="E633" s="181" t="s">
        <v>4332</v>
      </c>
      <c r="F633" s="182" t="s">
        <v>4333</v>
      </c>
      <c r="G633" s="183" t="s">
        <v>340</v>
      </c>
      <c r="H633" s="184">
        <v>1.0149999999999999</v>
      </c>
      <c r="I633" s="185"/>
      <c r="J633" s="186">
        <f>ROUND(I633*H633,2)</f>
        <v>0</v>
      </c>
      <c r="K633" s="182" t="s">
        <v>243</v>
      </c>
      <c r="L633" s="187"/>
      <c r="M633" s="188" t="s">
        <v>1</v>
      </c>
      <c r="N633" s="189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273</v>
      </c>
      <c r="AT633" s="145" t="s">
        <v>333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258</v>
      </c>
      <c r="BM633" s="145" t="s">
        <v>2564</v>
      </c>
    </row>
    <row r="634" spans="2:65" s="1" customFormat="1" ht="19.5">
      <c r="B634" s="33"/>
      <c r="D634" s="147" t="s">
        <v>246</v>
      </c>
      <c r="F634" s="148" t="s">
        <v>4333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2" customFormat="1" ht="11.25">
      <c r="B635" s="151"/>
      <c r="D635" s="147" t="s">
        <v>247</v>
      </c>
      <c r="E635" s="152" t="s">
        <v>1</v>
      </c>
      <c r="F635" s="153" t="s">
        <v>4293</v>
      </c>
      <c r="H635" s="154">
        <v>1.0149999999999999</v>
      </c>
      <c r="I635" s="155"/>
      <c r="L635" s="151"/>
      <c r="M635" s="156"/>
      <c r="T635" s="157"/>
      <c r="AT635" s="152" t="s">
        <v>247</v>
      </c>
      <c r="AU635" s="152" t="s">
        <v>83</v>
      </c>
      <c r="AV635" s="12" t="s">
        <v>83</v>
      </c>
      <c r="AW635" s="12" t="s">
        <v>30</v>
      </c>
      <c r="AX635" s="12" t="s">
        <v>73</v>
      </c>
      <c r="AY635" s="152" t="s">
        <v>236</v>
      </c>
    </row>
    <row r="636" spans="2:65" s="15" customFormat="1" ht="11.25">
      <c r="B636" s="173"/>
      <c r="D636" s="147" t="s">
        <v>247</v>
      </c>
      <c r="E636" s="174" t="s">
        <v>1</v>
      </c>
      <c r="F636" s="175" t="s">
        <v>344</v>
      </c>
      <c r="H636" s="176">
        <v>1.0149999999999999</v>
      </c>
      <c r="I636" s="177"/>
      <c r="L636" s="173"/>
      <c r="M636" s="178"/>
      <c r="T636" s="179"/>
      <c r="AT636" s="174" t="s">
        <v>247</v>
      </c>
      <c r="AU636" s="174" t="s">
        <v>83</v>
      </c>
      <c r="AV636" s="15" t="s">
        <v>258</v>
      </c>
      <c r="AW636" s="15" t="s">
        <v>30</v>
      </c>
      <c r="AX636" s="15" t="s">
        <v>81</v>
      </c>
      <c r="AY636" s="174" t="s">
        <v>236</v>
      </c>
    </row>
    <row r="637" spans="2:65" s="1" customFormat="1" ht="24.2" customHeight="1">
      <c r="B637" s="133"/>
      <c r="C637" s="180" t="s">
        <v>2567</v>
      </c>
      <c r="D637" s="180" t="s">
        <v>333</v>
      </c>
      <c r="E637" s="181" t="s">
        <v>4334</v>
      </c>
      <c r="F637" s="182" t="s">
        <v>4335</v>
      </c>
      <c r="G637" s="183" t="s">
        <v>340</v>
      </c>
      <c r="H637" s="184">
        <v>3.0449999999999999</v>
      </c>
      <c r="I637" s="185"/>
      <c r="J637" s="186">
        <f>ROUND(I637*H637,2)</f>
        <v>0</v>
      </c>
      <c r="K637" s="182" t="s">
        <v>2868</v>
      </c>
      <c r="L637" s="187"/>
      <c r="M637" s="188" t="s">
        <v>1</v>
      </c>
      <c r="N637" s="189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273</v>
      </c>
      <c r="AT637" s="145" t="s">
        <v>333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258</v>
      </c>
      <c r="BM637" s="145" t="s">
        <v>2570</v>
      </c>
    </row>
    <row r="638" spans="2:65" s="1" customFormat="1" ht="19.5">
      <c r="B638" s="33"/>
      <c r="D638" s="147" t="s">
        <v>246</v>
      </c>
      <c r="F638" s="148" t="s">
        <v>4335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2" customFormat="1" ht="11.25">
      <c r="B639" s="151"/>
      <c r="D639" s="147" t="s">
        <v>247</v>
      </c>
      <c r="E639" s="152" t="s">
        <v>1</v>
      </c>
      <c r="F639" s="153" t="s">
        <v>4336</v>
      </c>
      <c r="H639" s="154">
        <v>3.0449999999999999</v>
      </c>
      <c r="I639" s="155"/>
      <c r="L639" s="151"/>
      <c r="M639" s="156"/>
      <c r="T639" s="157"/>
      <c r="AT639" s="152" t="s">
        <v>247</v>
      </c>
      <c r="AU639" s="152" t="s">
        <v>83</v>
      </c>
      <c r="AV639" s="12" t="s">
        <v>83</v>
      </c>
      <c r="AW639" s="12" t="s">
        <v>30</v>
      </c>
      <c r="AX639" s="12" t="s">
        <v>73</v>
      </c>
      <c r="AY639" s="152" t="s">
        <v>236</v>
      </c>
    </row>
    <row r="640" spans="2:65" s="15" customFormat="1" ht="11.25">
      <c r="B640" s="173"/>
      <c r="D640" s="147" t="s">
        <v>247</v>
      </c>
      <c r="E640" s="174" t="s">
        <v>1</v>
      </c>
      <c r="F640" s="175" t="s">
        <v>344</v>
      </c>
      <c r="H640" s="176">
        <v>3.0449999999999999</v>
      </c>
      <c r="I640" s="177"/>
      <c r="L640" s="173"/>
      <c r="M640" s="178"/>
      <c r="T640" s="179"/>
      <c r="AT640" s="174" t="s">
        <v>247</v>
      </c>
      <c r="AU640" s="174" t="s">
        <v>83</v>
      </c>
      <c r="AV640" s="15" t="s">
        <v>258</v>
      </c>
      <c r="AW640" s="15" t="s">
        <v>30</v>
      </c>
      <c r="AX640" s="15" t="s">
        <v>81</v>
      </c>
      <c r="AY640" s="174" t="s">
        <v>236</v>
      </c>
    </row>
    <row r="641" spans="2:65" s="1" customFormat="1" ht="24.2" customHeight="1">
      <c r="B641" s="133"/>
      <c r="C641" s="134" t="s">
        <v>2298</v>
      </c>
      <c r="D641" s="134" t="s">
        <v>239</v>
      </c>
      <c r="E641" s="135" t="s">
        <v>3549</v>
      </c>
      <c r="F641" s="136" t="s">
        <v>3550</v>
      </c>
      <c r="G641" s="137" t="s">
        <v>539</v>
      </c>
      <c r="H641" s="138">
        <v>298.13900000000001</v>
      </c>
      <c r="I641" s="139"/>
      <c r="J641" s="140">
        <f>ROUND(I641*H641,2)</f>
        <v>0</v>
      </c>
      <c r="K641" s="136" t="s">
        <v>243</v>
      </c>
      <c r="L641" s="33"/>
      <c r="M641" s="141" t="s">
        <v>1</v>
      </c>
      <c r="N641" s="142" t="s">
        <v>38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258</v>
      </c>
      <c r="AT641" s="145" t="s">
        <v>239</v>
      </c>
      <c r="AU641" s="145" t="s">
        <v>83</v>
      </c>
      <c r="AY641" s="18" t="s">
        <v>236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81</v>
      </c>
      <c r="BK641" s="146">
        <f>ROUND(I641*H641,2)</f>
        <v>0</v>
      </c>
      <c r="BL641" s="18" t="s">
        <v>258</v>
      </c>
      <c r="BM641" s="145" t="s">
        <v>2573</v>
      </c>
    </row>
    <row r="642" spans="2:65" s="1" customFormat="1" ht="19.5">
      <c r="B642" s="33"/>
      <c r="D642" s="147" t="s">
        <v>246</v>
      </c>
      <c r="F642" s="148" t="s">
        <v>3550</v>
      </c>
      <c r="I642" s="149"/>
      <c r="L642" s="33"/>
      <c r="M642" s="150"/>
      <c r="T642" s="57"/>
      <c r="AT642" s="18" t="s">
        <v>246</v>
      </c>
      <c r="AU642" s="18" t="s">
        <v>83</v>
      </c>
    </row>
    <row r="643" spans="2:65" s="1" customFormat="1" ht="16.5" customHeight="1">
      <c r="B643" s="133"/>
      <c r="C643" s="134" t="s">
        <v>2574</v>
      </c>
      <c r="D643" s="134" t="s">
        <v>239</v>
      </c>
      <c r="E643" s="135" t="s">
        <v>4337</v>
      </c>
      <c r="F643" s="136" t="s">
        <v>4338</v>
      </c>
      <c r="G643" s="137" t="s">
        <v>467</v>
      </c>
      <c r="H643" s="138">
        <v>271.93400000000003</v>
      </c>
      <c r="I643" s="139"/>
      <c r="J643" s="140">
        <f>ROUND(I643*H643,2)</f>
        <v>0</v>
      </c>
      <c r="K643" s="136" t="s">
        <v>243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258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258</v>
      </c>
      <c r="BM643" s="145" t="s">
        <v>2577</v>
      </c>
    </row>
    <row r="644" spans="2:65" s="1" customFormat="1" ht="11.25">
      <c r="B644" s="33"/>
      <c r="D644" s="147" t="s">
        <v>246</v>
      </c>
      <c r="F644" s="148" t="s">
        <v>4338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" customFormat="1" ht="21.75" customHeight="1">
      <c r="B645" s="133"/>
      <c r="C645" s="134" t="s">
        <v>2301</v>
      </c>
      <c r="D645" s="134" t="s">
        <v>239</v>
      </c>
      <c r="E645" s="135" t="s">
        <v>3559</v>
      </c>
      <c r="F645" s="136" t="s">
        <v>3560</v>
      </c>
      <c r="G645" s="137" t="s">
        <v>539</v>
      </c>
      <c r="H645" s="138">
        <v>0.83799999999999997</v>
      </c>
      <c r="I645" s="139"/>
      <c r="J645" s="140">
        <f>ROUND(I645*H645,2)</f>
        <v>0</v>
      </c>
      <c r="K645" s="136" t="s">
        <v>2868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258</v>
      </c>
      <c r="AT645" s="145" t="s">
        <v>239</v>
      </c>
      <c r="AU645" s="145" t="s">
        <v>83</v>
      </c>
      <c r="AY645" s="18" t="s">
        <v>236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258</v>
      </c>
      <c r="BM645" s="145" t="s">
        <v>2581</v>
      </c>
    </row>
    <row r="646" spans="2:65" s="1" customFormat="1" ht="11.25">
      <c r="B646" s="33"/>
      <c r="D646" s="147" t="s">
        <v>246</v>
      </c>
      <c r="F646" s="148" t="s">
        <v>3560</v>
      </c>
      <c r="I646" s="149"/>
      <c r="L646" s="33"/>
      <c r="M646" s="150"/>
      <c r="T646" s="57"/>
      <c r="AT646" s="18" t="s">
        <v>246</v>
      </c>
      <c r="AU646" s="18" t="s">
        <v>83</v>
      </c>
    </row>
    <row r="647" spans="2:65" s="14" customFormat="1" ht="11.25">
      <c r="B647" s="167"/>
      <c r="D647" s="147" t="s">
        <v>247</v>
      </c>
      <c r="E647" s="168" t="s">
        <v>1</v>
      </c>
      <c r="F647" s="169" t="s">
        <v>3282</v>
      </c>
      <c r="H647" s="168" t="s">
        <v>1</v>
      </c>
      <c r="I647" s="170"/>
      <c r="L647" s="167"/>
      <c r="M647" s="171"/>
      <c r="T647" s="172"/>
      <c r="AT647" s="168" t="s">
        <v>247</v>
      </c>
      <c r="AU647" s="168" t="s">
        <v>83</v>
      </c>
      <c r="AV647" s="14" t="s">
        <v>81</v>
      </c>
      <c r="AW647" s="14" t="s">
        <v>30</v>
      </c>
      <c r="AX647" s="14" t="s">
        <v>73</v>
      </c>
      <c r="AY647" s="168" t="s">
        <v>236</v>
      </c>
    </row>
    <row r="648" spans="2:65" s="12" customFormat="1" ht="11.25">
      <c r="B648" s="151"/>
      <c r="D648" s="147" t="s">
        <v>247</v>
      </c>
      <c r="E648" s="152" t="s">
        <v>1</v>
      </c>
      <c r="F648" s="153" t="s">
        <v>4339</v>
      </c>
      <c r="H648" s="154">
        <v>0.83799999999999997</v>
      </c>
      <c r="I648" s="155"/>
      <c r="L648" s="151"/>
      <c r="M648" s="156"/>
      <c r="T648" s="157"/>
      <c r="AT648" s="152" t="s">
        <v>247</v>
      </c>
      <c r="AU648" s="152" t="s">
        <v>83</v>
      </c>
      <c r="AV648" s="12" t="s">
        <v>83</v>
      </c>
      <c r="AW648" s="12" t="s">
        <v>30</v>
      </c>
      <c r="AX648" s="12" t="s">
        <v>73</v>
      </c>
      <c r="AY648" s="152" t="s">
        <v>236</v>
      </c>
    </row>
    <row r="649" spans="2:65" s="15" customFormat="1" ht="11.25">
      <c r="B649" s="173"/>
      <c r="D649" s="147" t="s">
        <v>247</v>
      </c>
      <c r="E649" s="174" t="s">
        <v>1</v>
      </c>
      <c r="F649" s="175" t="s">
        <v>344</v>
      </c>
      <c r="H649" s="176">
        <v>0.83799999999999997</v>
      </c>
      <c r="I649" s="177"/>
      <c r="L649" s="173"/>
      <c r="M649" s="178"/>
      <c r="T649" s="179"/>
      <c r="AT649" s="174" t="s">
        <v>247</v>
      </c>
      <c r="AU649" s="174" t="s">
        <v>83</v>
      </c>
      <c r="AV649" s="15" t="s">
        <v>258</v>
      </c>
      <c r="AW649" s="15" t="s">
        <v>30</v>
      </c>
      <c r="AX649" s="15" t="s">
        <v>81</v>
      </c>
      <c r="AY649" s="174" t="s">
        <v>236</v>
      </c>
    </row>
    <row r="650" spans="2:65" s="1" customFormat="1" ht="21.75" customHeight="1">
      <c r="B650" s="133"/>
      <c r="C650" s="134" t="s">
        <v>2583</v>
      </c>
      <c r="D650" s="134" t="s">
        <v>239</v>
      </c>
      <c r="E650" s="135" t="s">
        <v>3577</v>
      </c>
      <c r="F650" s="136" t="s">
        <v>3578</v>
      </c>
      <c r="G650" s="137" t="s">
        <v>539</v>
      </c>
      <c r="H650" s="138">
        <v>7.5350000000000001</v>
      </c>
      <c r="I650" s="139"/>
      <c r="J650" s="140">
        <f>ROUND(I650*H650,2)</f>
        <v>0</v>
      </c>
      <c r="K650" s="136" t="s">
        <v>2868</v>
      </c>
      <c r="L650" s="33"/>
      <c r="M650" s="141" t="s">
        <v>1</v>
      </c>
      <c r="N650" s="142" t="s">
        <v>38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258</v>
      </c>
      <c r="AT650" s="145" t="s">
        <v>239</v>
      </c>
      <c r="AU650" s="145" t="s">
        <v>83</v>
      </c>
      <c r="AY650" s="18" t="s">
        <v>236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81</v>
      </c>
      <c r="BK650" s="146">
        <f>ROUND(I650*H650,2)</f>
        <v>0</v>
      </c>
      <c r="BL650" s="18" t="s">
        <v>258</v>
      </c>
      <c r="BM650" s="145" t="s">
        <v>2585</v>
      </c>
    </row>
    <row r="651" spans="2:65" s="1" customFormat="1" ht="11.25">
      <c r="B651" s="33"/>
      <c r="D651" s="147" t="s">
        <v>246</v>
      </c>
      <c r="F651" s="148" t="s">
        <v>3578</v>
      </c>
      <c r="I651" s="149"/>
      <c r="L651" s="33"/>
      <c r="M651" s="150"/>
      <c r="T651" s="57"/>
      <c r="AT651" s="18" t="s">
        <v>246</v>
      </c>
      <c r="AU651" s="18" t="s">
        <v>83</v>
      </c>
    </row>
    <row r="652" spans="2:65" s="14" customFormat="1" ht="11.25">
      <c r="B652" s="167"/>
      <c r="D652" s="147" t="s">
        <v>247</v>
      </c>
      <c r="E652" s="168" t="s">
        <v>1</v>
      </c>
      <c r="F652" s="169" t="s">
        <v>4340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 ht="11.25">
      <c r="B653" s="151"/>
      <c r="D653" s="147" t="s">
        <v>247</v>
      </c>
      <c r="E653" s="152" t="s">
        <v>1</v>
      </c>
      <c r="F653" s="153" t="s">
        <v>4341</v>
      </c>
      <c r="H653" s="154">
        <v>7.5350000000000001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5" customFormat="1" ht="11.25">
      <c r="B654" s="173"/>
      <c r="D654" s="147" t="s">
        <v>247</v>
      </c>
      <c r="E654" s="174" t="s">
        <v>1</v>
      </c>
      <c r="F654" s="175" t="s">
        <v>344</v>
      </c>
      <c r="H654" s="176">
        <v>7.5350000000000001</v>
      </c>
      <c r="I654" s="177"/>
      <c r="L654" s="173"/>
      <c r="M654" s="178"/>
      <c r="T654" s="179"/>
      <c r="AT654" s="174" t="s">
        <v>247</v>
      </c>
      <c r="AU654" s="174" t="s">
        <v>83</v>
      </c>
      <c r="AV654" s="15" t="s">
        <v>258</v>
      </c>
      <c r="AW654" s="15" t="s">
        <v>30</v>
      </c>
      <c r="AX654" s="15" t="s">
        <v>81</v>
      </c>
      <c r="AY654" s="174" t="s">
        <v>236</v>
      </c>
    </row>
    <row r="655" spans="2:65" s="1" customFormat="1" ht="24.2" customHeight="1">
      <c r="B655" s="133"/>
      <c r="C655" s="134" t="s">
        <v>2304</v>
      </c>
      <c r="D655" s="134" t="s">
        <v>239</v>
      </c>
      <c r="E655" s="135" t="s">
        <v>3619</v>
      </c>
      <c r="F655" s="136" t="s">
        <v>3620</v>
      </c>
      <c r="G655" s="137" t="s">
        <v>467</v>
      </c>
      <c r="H655" s="138">
        <v>8.9600000000000009</v>
      </c>
      <c r="I655" s="139"/>
      <c r="J655" s="140">
        <f>ROUND(I655*H655,2)</f>
        <v>0</v>
      </c>
      <c r="K655" s="136" t="s">
        <v>243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258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258</v>
      </c>
      <c r="BM655" s="145" t="s">
        <v>2588</v>
      </c>
    </row>
    <row r="656" spans="2:65" s="1" customFormat="1" ht="11.25">
      <c r="B656" s="33"/>
      <c r="D656" s="147" t="s">
        <v>246</v>
      </c>
      <c r="F656" s="148" t="s">
        <v>3620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2" customFormat="1" ht="11.25">
      <c r="B657" s="151"/>
      <c r="D657" s="147" t="s">
        <v>247</v>
      </c>
      <c r="E657" s="152" t="s">
        <v>1</v>
      </c>
      <c r="F657" s="153" t="s">
        <v>4342</v>
      </c>
      <c r="H657" s="154">
        <v>8.9600000000000009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5" customFormat="1" ht="11.25">
      <c r="B658" s="173"/>
      <c r="D658" s="147" t="s">
        <v>247</v>
      </c>
      <c r="E658" s="174" t="s">
        <v>1</v>
      </c>
      <c r="F658" s="175" t="s">
        <v>344</v>
      </c>
      <c r="H658" s="176">
        <v>8.9600000000000009</v>
      </c>
      <c r="I658" s="177"/>
      <c r="L658" s="173"/>
      <c r="M658" s="178"/>
      <c r="T658" s="179"/>
      <c r="AT658" s="174" t="s">
        <v>247</v>
      </c>
      <c r="AU658" s="174" t="s">
        <v>83</v>
      </c>
      <c r="AV658" s="15" t="s">
        <v>258</v>
      </c>
      <c r="AW658" s="15" t="s">
        <v>30</v>
      </c>
      <c r="AX658" s="15" t="s">
        <v>81</v>
      </c>
      <c r="AY658" s="174" t="s">
        <v>236</v>
      </c>
    </row>
    <row r="659" spans="2:65" s="1" customFormat="1" ht="16.5" customHeight="1">
      <c r="B659" s="133"/>
      <c r="C659" s="134" t="s">
        <v>2590</v>
      </c>
      <c r="D659" s="134" t="s">
        <v>239</v>
      </c>
      <c r="E659" s="135" t="s">
        <v>4343</v>
      </c>
      <c r="F659" s="136" t="s">
        <v>4344</v>
      </c>
      <c r="G659" s="137" t="s">
        <v>424</v>
      </c>
      <c r="H659" s="138">
        <v>0.67300000000000004</v>
      </c>
      <c r="I659" s="139"/>
      <c r="J659" s="140">
        <f>ROUND(I659*H659,2)</f>
        <v>0</v>
      </c>
      <c r="K659" s="136" t="s">
        <v>243</v>
      </c>
      <c r="L659" s="33"/>
      <c r="M659" s="141" t="s">
        <v>1</v>
      </c>
      <c r="N659" s="142" t="s">
        <v>38</v>
      </c>
      <c r="P659" s="143">
        <f>O659*H659</f>
        <v>0</v>
      </c>
      <c r="Q659" s="143">
        <v>0</v>
      </c>
      <c r="R659" s="143">
        <f>Q659*H659</f>
        <v>0</v>
      </c>
      <c r="S659" s="143">
        <v>0</v>
      </c>
      <c r="T659" s="144">
        <f>S659*H659</f>
        <v>0</v>
      </c>
      <c r="AR659" s="145" t="s">
        <v>258</v>
      </c>
      <c r="AT659" s="145" t="s">
        <v>239</v>
      </c>
      <c r="AU659" s="145" t="s">
        <v>83</v>
      </c>
      <c r="AY659" s="18" t="s">
        <v>236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81</v>
      </c>
      <c r="BK659" s="146">
        <f>ROUND(I659*H659,2)</f>
        <v>0</v>
      </c>
      <c r="BL659" s="18" t="s">
        <v>258</v>
      </c>
      <c r="BM659" s="145" t="s">
        <v>2592</v>
      </c>
    </row>
    <row r="660" spans="2:65" s="1" customFormat="1" ht="11.25">
      <c r="B660" s="33"/>
      <c r="D660" s="147" t="s">
        <v>246</v>
      </c>
      <c r="F660" s="148" t="s">
        <v>4344</v>
      </c>
      <c r="I660" s="149"/>
      <c r="L660" s="33"/>
      <c r="M660" s="150"/>
      <c r="T660" s="57"/>
      <c r="AT660" s="18" t="s">
        <v>246</v>
      </c>
      <c r="AU660" s="18" t="s">
        <v>83</v>
      </c>
    </row>
    <row r="661" spans="2:65" s="14" customFormat="1" ht="11.25">
      <c r="B661" s="167"/>
      <c r="D661" s="147" t="s">
        <v>247</v>
      </c>
      <c r="E661" s="168" t="s">
        <v>1</v>
      </c>
      <c r="F661" s="169" t="s">
        <v>4340</v>
      </c>
      <c r="H661" s="168" t="s">
        <v>1</v>
      </c>
      <c r="I661" s="170"/>
      <c r="L661" s="167"/>
      <c r="M661" s="171"/>
      <c r="T661" s="172"/>
      <c r="AT661" s="168" t="s">
        <v>247</v>
      </c>
      <c r="AU661" s="168" t="s">
        <v>83</v>
      </c>
      <c r="AV661" s="14" t="s">
        <v>81</v>
      </c>
      <c r="AW661" s="14" t="s">
        <v>30</v>
      </c>
      <c r="AX661" s="14" t="s">
        <v>73</v>
      </c>
      <c r="AY661" s="168" t="s">
        <v>236</v>
      </c>
    </row>
    <row r="662" spans="2:65" s="12" customFormat="1" ht="11.25">
      <c r="B662" s="151"/>
      <c r="D662" s="147" t="s">
        <v>247</v>
      </c>
      <c r="E662" s="152" t="s">
        <v>1</v>
      </c>
      <c r="F662" s="153" t="s">
        <v>4345</v>
      </c>
      <c r="H662" s="154">
        <v>0.67300000000000004</v>
      </c>
      <c r="I662" s="155"/>
      <c r="L662" s="151"/>
      <c r="M662" s="156"/>
      <c r="T662" s="157"/>
      <c r="AT662" s="152" t="s">
        <v>247</v>
      </c>
      <c r="AU662" s="152" t="s">
        <v>83</v>
      </c>
      <c r="AV662" s="12" t="s">
        <v>83</v>
      </c>
      <c r="AW662" s="12" t="s">
        <v>30</v>
      </c>
      <c r="AX662" s="12" t="s">
        <v>73</v>
      </c>
      <c r="AY662" s="152" t="s">
        <v>236</v>
      </c>
    </row>
    <row r="663" spans="2:65" s="15" customFormat="1" ht="11.25">
      <c r="B663" s="173"/>
      <c r="D663" s="147" t="s">
        <v>247</v>
      </c>
      <c r="E663" s="174" t="s">
        <v>1</v>
      </c>
      <c r="F663" s="175" t="s">
        <v>344</v>
      </c>
      <c r="H663" s="176">
        <v>0.67300000000000004</v>
      </c>
      <c r="I663" s="177"/>
      <c r="L663" s="173"/>
      <c r="M663" s="178"/>
      <c r="T663" s="179"/>
      <c r="AT663" s="174" t="s">
        <v>247</v>
      </c>
      <c r="AU663" s="174" t="s">
        <v>83</v>
      </c>
      <c r="AV663" s="15" t="s">
        <v>258</v>
      </c>
      <c r="AW663" s="15" t="s">
        <v>30</v>
      </c>
      <c r="AX663" s="15" t="s">
        <v>81</v>
      </c>
      <c r="AY663" s="174" t="s">
        <v>236</v>
      </c>
    </row>
    <row r="664" spans="2:65" s="1" customFormat="1" ht="21.75" customHeight="1">
      <c r="B664" s="133"/>
      <c r="C664" s="134" t="s">
        <v>2307</v>
      </c>
      <c r="D664" s="134" t="s">
        <v>239</v>
      </c>
      <c r="E664" s="135" t="s">
        <v>3666</v>
      </c>
      <c r="F664" s="136" t="s">
        <v>3667</v>
      </c>
      <c r="G664" s="137" t="s">
        <v>528</v>
      </c>
      <c r="H664" s="138">
        <v>8.6</v>
      </c>
      <c r="I664" s="139"/>
      <c r="J664" s="140">
        <f>ROUND(I664*H664,2)</f>
        <v>0</v>
      </c>
      <c r="K664" s="136" t="s">
        <v>2868</v>
      </c>
      <c r="L664" s="33"/>
      <c r="M664" s="141" t="s">
        <v>1</v>
      </c>
      <c r="N664" s="142" t="s">
        <v>38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258</v>
      </c>
      <c r="AT664" s="145" t="s">
        <v>239</v>
      </c>
      <c r="AU664" s="145" t="s">
        <v>83</v>
      </c>
      <c r="AY664" s="18" t="s">
        <v>236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81</v>
      </c>
      <c r="BK664" s="146">
        <f>ROUND(I664*H664,2)</f>
        <v>0</v>
      </c>
      <c r="BL664" s="18" t="s">
        <v>258</v>
      </c>
      <c r="BM664" s="145" t="s">
        <v>2594</v>
      </c>
    </row>
    <row r="665" spans="2:65" s="1" customFormat="1" ht="11.25">
      <c r="B665" s="33"/>
      <c r="D665" s="147" t="s">
        <v>246</v>
      </c>
      <c r="F665" s="148" t="s">
        <v>3667</v>
      </c>
      <c r="I665" s="149"/>
      <c r="L665" s="33"/>
      <c r="M665" s="150"/>
      <c r="T665" s="57"/>
      <c r="AT665" s="18" t="s">
        <v>246</v>
      </c>
      <c r="AU665" s="18" t="s">
        <v>83</v>
      </c>
    </row>
    <row r="666" spans="2:65" s="14" customFormat="1" ht="11.25">
      <c r="B666" s="167"/>
      <c r="D666" s="147" t="s">
        <v>247</v>
      </c>
      <c r="E666" s="168" t="s">
        <v>1</v>
      </c>
      <c r="F666" s="169" t="s">
        <v>4346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4" customFormat="1" ht="11.25">
      <c r="B667" s="167"/>
      <c r="D667" s="147" t="s">
        <v>247</v>
      </c>
      <c r="E667" s="168" t="s">
        <v>1</v>
      </c>
      <c r="F667" s="169" t="s">
        <v>3688</v>
      </c>
      <c r="H667" s="168" t="s">
        <v>1</v>
      </c>
      <c r="I667" s="170"/>
      <c r="L667" s="167"/>
      <c r="M667" s="171"/>
      <c r="T667" s="172"/>
      <c r="AT667" s="168" t="s">
        <v>247</v>
      </c>
      <c r="AU667" s="168" t="s">
        <v>83</v>
      </c>
      <c r="AV667" s="14" t="s">
        <v>81</v>
      </c>
      <c r="AW667" s="14" t="s">
        <v>30</v>
      </c>
      <c r="AX667" s="14" t="s">
        <v>73</v>
      </c>
      <c r="AY667" s="168" t="s">
        <v>236</v>
      </c>
    </row>
    <row r="668" spans="2:65" s="12" customFormat="1" ht="11.25">
      <c r="B668" s="151"/>
      <c r="D668" s="147" t="s">
        <v>247</v>
      </c>
      <c r="E668" s="152" t="s">
        <v>1</v>
      </c>
      <c r="F668" s="153" t="s">
        <v>4347</v>
      </c>
      <c r="H668" s="154">
        <v>3.4</v>
      </c>
      <c r="I668" s="155"/>
      <c r="L668" s="151"/>
      <c r="M668" s="156"/>
      <c r="T668" s="157"/>
      <c r="AT668" s="152" t="s">
        <v>247</v>
      </c>
      <c r="AU668" s="152" t="s">
        <v>83</v>
      </c>
      <c r="AV668" s="12" t="s">
        <v>83</v>
      </c>
      <c r="AW668" s="12" t="s">
        <v>30</v>
      </c>
      <c r="AX668" s="12" t="s">
        <v>73</v>
      </c>
      <c r="AY668" s="152" t="s">
        <v>236</v>
      </c>
    </row>
    <row r="669" spans="2:65" s="12" customFormat="1" ht="11.25">
      <c r="B669" s="151"/>
      <c r="D669" s="147" t="s">
        <v>247</v>
      </c>
      <c r="E669" s="152" t="s">
        <v>1</v>
      </c>
      <c r="F669" s="153" t="s">
        <v>4348</v>
      </c>
      <c r="H669" s="154">
        <v>0.7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4" customFormat="1" ht="11.25">
      <c r="B670" s="167"/>
      <c r="D670" s="147" t="s">
        <v>247</v>
      </c>
      <c r="E670" s="168" t="s">
        <v>1</v>
      </c>
      <c r="F670" s="169" t="s">
        <v>3669</v>
      </c>
      <c r="H670" s="168" t="s">
        <v>1</v>
      </c>
      <c r="I670" s="170"/>
      <c r="L670" s="167"/>
      <c r="M670" s="171"/>
      <c r="T670" s="172"/>
      <c r="AT670" s="168" t="s">
        <v>247</v>
      </c>
      <c r="AU670" s="168" t="s">
        <v>83</v>
      </c>
      <c r="AV670" s="14" t="s">
        <v>81</v>
      </c>
      <c r="AW670" s="14" t="s">
        <v>30</v>
      </c>
      <c r="AX670" s="14" t="s">
        <v>73</v>
      </c>
      <c r="AY670" s="168" t="s">
        <v>236</v>
      </c>
    </row>
    <row r="671" spans="2:65" s="12" customFormat="1" ht="11.25">
      <c r="B671" s="151"/>
      <c r="D671" s="147" t="s">
        <v>247</v>
      </c>
      <c r="E671" s="152" t="s">
        <v>1</v>
      </c>
      <c r="F671" s="153" t="s">
        <v>4349</v>
      </c>
      <c r="H671" s="154">
        <v>4.5</v>
      </c>
      <c r="I671" s="155"/>
      <c r="L671" s="151"/>
      <c r="M671" s="156"/>
      <c r="T671" s="157"/>
      <c r="AT671" s="152" t="s">
        <v>247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236</v>
      </c>
    </row>
    <row r="672" spans="2:65" s="15" customFormat="1" ht="11.25">
      <c r="B672" s="173"/>
      <c r="D672" s="147" t="s">
        <v>247</v>
      </c>
      <c r="E672" s="174" t="s">
        <v>1</v>
      </c>
      <c r="F672" s="175" t="s">
        <v>344</v>
      </c>
      <c r="H672" s="176">
        <v>8.6</v>
      </c>
      <c r="I672" s="177"/>
      <c r="L672" s="173"/>
      <c r="M672" s="178"/>
      <c r="T672" s="179"/>
      <c r="AT672" s="174" t="s">
        <v>247</v>
      </c>
      <c r="AU672" s="174" t="s">
        <v>83</v>
      </c>
      <c r="AV672" s="15" t="s">
        <v>258</v>
      </c>
      <c r="AW672" s="15" t="s">
        <v>30</v>
      </c>
      <c r="AX672" s="15" t="s">
        <v>81</v>
      </c>
      <c r="AY672" s="174" t="s">
        <v>236</v>
      </c>
    </row>
    <row r="673" spans="2:65" s="1" customFormat="1" ht="16.5" customHeight="1">
      <c r="B673" s="133"/>
      <c r="C673" s="134" t="s">
        <v>2597</v>
      </c>
      <c r="D673" s="134" t="s">
        <v>239</v>
      </c>
      <c r="E673" s="135" t="s">
        <v>3720</v>
      </c>
      <c r="F673" s="136" t="s">
        <v>3721</v>
      </c>
      <c r="G673" s="137" t="s">
        <v>528</v>
      </c>
      <c r="H673" s="138">
        <v>4.2</v>
      </c>
      <c r="I673" s="139"/>
      <c r="J673" s="140">
        <f>ROUND(I673*H673,2)</f>
        <v>0</v>
      </c>
      <c r="K673" s="136" t="s">
        <v>2868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258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258</v>
      </c>
      <c r="BM673" s="145" t="s">
        <v>2600</v>
      </c>
    </row>
    <row r="674" spans="2:65" s="1" customFormat="1" ht="11.25">
      <c r="B674" s="33"/>
      <c r="D674" s="147" t="s">
        <v>246</v>
      </c>
      <c r="F674" s="148" t="s">
        <v>3721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2" customFormat="1" ht="11.25">
      <c r="B675" s="151"/>
      <c r="D675" s="147" t="s">
        <v>247</v>
      </c>
      <c r="E675" s="152" t="s">
        <v>1</v>
      </c>
      <c r="F675" s="153" t="s">
        <v>4350</v>
      </c>
      <c r="H675" s="154">
        <v>4.2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5" customFormat="1" ht="11.25">
      <c r="B676" s="173"/>
      <c r="D676" s="147" t="s">
        <v>247</v>
      </c>
      <c r="E676" s="174" t="s">
        <v>1</v>
      </c>
      <c r="F676" s="175" t="s">
        <v>344</v>
      </c>
      <c r="H676" s="176">
        <v>4.2</v>
      </c>
      <c r="I676" s="177"/>
      <c r="L676" s="173"/>
      <c r="M676" s="178"/>
      <c r="T676" s="179"/>
      <c r="AT676" s="174" t="s">
        <v>247</v>
      </c>
      <c r="AU676" s="174" t="s">
        <v>83</v>
      </c>
      <c r="AV676" s="15" t="s">
        <v>258</v>
      </c>
      <c r="AW676" s="15" t="s">
        <v>30</v>
      </c>
      <c r="AX676" s="15" t="s">
        <v>81</v>
      </c>
      <c r="AY676" s="174" t="s">
        <v>236</v>
      </c>
    </row>
    <row r="677" spans="2:65" s="1" customFormat="1" ht="24.2" customHeight="1">
      <c r="B677" s="133"/>
      <c r="C677" s="134" t="s">
        <v>2310</v>
      </c>
      <c r="D677" s="134" t="s">
        <v>239</v>
      </c>
      <c r="E677" s="135" t="s">
        <v>3738</v>
      </c>
      <c r="F677" s="136" t="s">
        <v>3739</v>
      </c>
      <c r="G677" s="137" t="s">
        <v>539</v>
      </c>
      <c r="H677" s="138">
        <v>0.32</v>
      </c>
      <c r="I677" s="139"/>
      <c r="J677" s="140">
        <f>ROUND(I677*H677,2)</f>
        <v>0</v>
      </c>
      <c r="K677" s="136" t="s">
        <v>2868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258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258</v>
      </c>
      <c r="BM677" s="145" t="s">
        <v>3289</v>
      </c>
    </row>
    <row r="678" spans="2:65" s="1" customFormat="1" ht="19.5">
      <c r="B678" s="33"/>
      <c r="D678" s="147" t="s">
        <v>246</v>
      </c>
      <c r="F678" s="148" t="s">
        <v>3739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2" customFormat="1" ht="11.25">
      <c r="B679" s="151"/>
      <c r="D679" s="147" t="s">
        <v>247</v>
      </c>
      <c r="E679" s="152" t="s">
        <v>1</v>
      </c>
      <c r="F679" s="153" t="s">
        <v>4351</v>
      </c>
      <c r="H679" s="154">
        <v>0.32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 ht="11.25">
      <c r="B680" s="173"/>
      <c r="D680" s="147" t="s">
        <v>247</v>
      </c>
      <c r="E680" s="174" t="s">
        <v>1</v>
      </c>
      <c r="F680" s="175" t="s">
        <v>344</v>
      </c>
      <c r="H680" s="176">
        <v>0.32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4.2" customHeight="1">
      <c r="B681" s="133"/>
      <c r="C681" s="134" t="s">
        <v>3290</v>
      </c>
      <c r="D681" s="134" t="s">
        <v>239</v>
      </c>
      <c r="E681" s="135" t="s">
        <v>3755</v>
      </c>
      <c r="F681" s="136" t="s">
        <v>3756</v>
      </c>
      <c r="G681" s="137" t="s">
        <v>467</v>
      </c>
      <c r="H681" s="138">
        <v>0.4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258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258</v>
      </c>
      <c r="BM681" s="145" t="s">
        <v>3293</v>
      </c>
    </row>
    <row r="682" spans="2:65" s="1" customFormat="1" ht="19.5">
      <c r="B682" s="33"/>
      <c r="D682" s="147" t="s">
        <v>246</v>
      </c>
      <c r="F682" s="148" t="s">
        <v>3756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2" customFormat="1" ht="11.25">
      <c r="B683" s="151"/>
      <c r="D683" s="147" t="s">
        <v>247</v>
      </c>
      <c r="E683" s="152" t="s">
        <v>1</v>
      </c>
      <c r="F683" s="153" t="s">
        <v>4352</v>
      </c>
      <c r="H683" s="154">
        <v>0.4</v>
      </c>
      <c r="I683" s="155"/>
      <c r="L683" s="151"/>
      <c r="M683" s="156"/>
      <c r="T683" s="157"/>
      <c r="AT683" s="152" t="s">
        <v>247</v>
      </c>
      <c r="AU683" s="152" t="s">
        <v>83</v>
      </c>
      <c r="AV683" s="12" t="s">
        <v>83</v>
      </c>
      <c r="AW683" s="12" t="s">
        <v>30</v>
      </c>
      <c r="AX683" s="12" t="s">
        <v>73</v>
      </c>
      <c r="AY683" s="152" t="s">
        <v>236</v>
      </c>
    </row>
    <row r="684" spans="2:65" s="15" customFormat="1" ht="11.25">
      <c r="B684" s="173"/>
      <c r="D684" s="147" t="s">
        <v>247</v>
      </c>
      <c r="E684" s="174" t="s">
        <v>1</v>
      </c>
      <c r="F684" s="175" t="s">
        <v>344</v>
      </c>
      <c r="H684" s="176">
        <v>0.4</v>
      </c>
      <c r="I684" s="177"/>
      <c r="L684" s="173"/>
      <c r="M684" s="178"/>
      <c r="T684" s="179"/>
      <c r="AT684" s="174" t="s">
        <v>247</v>
      </c>
      <c r="AU684" s="174" t="s">
        <v>83</v>
      </c>
      <c r="AV684" s="15" t="s">
        <v>258</v>
      </c>
      <c r="AW684" s="15" t="s">
        <v>30</v>
      </c>
      <c r="AX684" s="15" t="s">
        <v>81</v>
      </c>
      <c r="AY684" s="174" t="s">
        <v>236</v>
      </c>
    </row>
    <row r="685" spans="2:65" s="1" customFormat="1" ht="24.2" customHeight="1">
      <c r="B685" s="133"/>
      <c r="C685" s="134" t="s">
        <v>2313</v>
      </c>
      <c r="D685" s="134" t="s">
        <v>239</v>
      </c>
      <c r="E685" s="135" t="s">
        <v>3768</v>
      </c>
      <c r="F685" s="136" t="s">
        <v>3769</v>
      </c>
      <c r="G685" s="137" t="s">
        <v>340</v>
      </c>
      <c r="H685" s="138">
        <v>1</v>
      </c>
      <c r="I685" s="139"/>
      <c r="J685" s="140">
        <f>ROUND(I685*H685,2)</f>
        <v>0</v>
      </c>
      <c r="K685" s="136" t="s">
        <v>2868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258</v>
      </c>
      <c r="AT685" s="145" t="s">
        <v>239</v>
      </c>
      <c r="AU685" s="145" t="s">
        <v>83</v>
      </c>
      <c r="AY685" s="18" t="s">
        <v>236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258</v>
      </c>
      <c r="BM685" s="145" t="s">
        <v>3296</v>
      </c>
    </row>
    <row r="686" spans="2:65" s="1" customFormat="1" ht="19.5">
      <c r="B686" s="33"/>
      <c r="D686" s="147" t="s">
        <v>246</v>
      </c>
      <c r="F686" s="148" t="s">
        <v>3769</v>
      </c>
      <c r="I686" s="149"/>
      <c r="L686" s="33"/>
      <c r="M686" s="150"/>
      <c r="T686" s="57"/>
      <c r="AT686" s="18" t="s">
        <v>246</v>
      </c>
      <c r="AU686" s="18" t="s">
        <v>83</v>
      </c>
    </row>
    <row r="687" spans="2:65" s="12" customFormat="1" ht="11.25">
      <c r="B687" s="151"/>
      <c r="D687" s="147" t="s">
        <v>247</v>
      </c>
      <c r="E687" s="152" t="s">
        <v>1</v>
      </c>
      <c r="F687" s="153" t="s">
        <v>4353</v>
      </c>
      <c r="H687" s="154">
        <v>1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 ht="11.25">
      <c r="B688" s="173"/>
      <c r="D688" s="147" t="s">
        <v>247</v>
      </c>
      <c r="E688" s="174" t="s">
        <v>1</v>
      </c>
      <c r="F688" s="175" t="s">
        <v>344</v>
      </c>
      <c r="H688" s="176">
        <v>1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4.2" customHeight="1">
      <c r="B689" s="133"/>
      <c r="C689" s="180" t="s">
        <v>3297</v>
      </c>
      <c r="D689" s="180" t="s">
        <v>333</v>
      </c>
      <c r="E689" s="181" t="s">
        <v>4354</v>
      </c>
      <c r="F689" s="182" t="s">
        <v>4355</v>
      </c>
      <c r="G689" s="183" t="s">
        <v>340</v>
      </c>
      <c r="H689" s="184">
        <v>1</v>
      </c>
      <c r="I689" s="185"/>
      <c r="J689" s="186">
        <f>ROUND(I689*H689,2)</f>
        <v>0</v>
      </c>
      <c r="K689" s="182" t="s">
        <v>243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273</v>
      </c>
      <c r="AT689" s="145" t="s">
        <v>333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258</v>
      </c>
      <c r="BM689" s="145" t="s">
        <v>3298</v>
      </c>
    </row>
    <row r="690" spans="2:65" s="1" customFormat="1" ht="19.5">
      <c r="B690" s="33"/>
      <c r="D690" s="147" t="s">
        <v>246</v>
      </c>
      <c r="F690" s="148" t="s">
        <v>4355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" customFormat="1" ht="24.2" customHeight="1">
      <c r="B691" s="133"/>
      <c r="C691" s="134" t="s">
        <v>2317</v>
      </c>
      <c r="D691" s="134" t="s">
        <v>239</v>
      </c>
      <c r="E691" s="135" t="s">
        <v>4356</v>
      </c>
      <c r="F691" s="136" t="s">
        <v>4357</v>
      </c>
      <c r="G691" s="137" t="s">
        <v>340</v>
      </c>
      <c r="H691" s="138">
        <v>1</v>
      </c>
      <c r="I691" s="139"/>
      <c r="J691" s="140">
        <f>ROUND(I691*H691,2)</f>
        <v>0</v>
      </c>
      <c r="K691" s="136" t="s">
        <v>243</v>
      </c>
      <c r="L691" s="33"/>
      <c r="M691" s="141" t="s">
        <v>1</v>
      </c>
      <c r="N691" s="142" t="s">
        <v>38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258</v>
      </c>
      <c r="AT691" s="145" t="s">
        <v>239</v>
      </c>
      <c r="AU691" s="145" t="s">
        <v>83</v>
      </c>
      <c r="AY691" s="18" t="s">
        <v>236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258</v>
      </c>
      <c r="BM691" s="145" t="s">
        <v>3299</v>
      </c>
    </row>
    <row r="692" spans="2:65" s="1" customFormat="1" ht="19.5">
      <c r="B692" s="33"/>
      <c r="D692" s="147" t="s">
        <v>246</v>
      </c>
      <c r="F692" s="148" t="s">
        <v>4357</v>
      </c>
      <c r="I692" s="149"/>
      <c r="L692" s="33"/>
      <c r="M692" s="150"/>
      <c r="T692" s="57"/>
      <c r="AT692" s="18" t="s">
        <v>246</v>
      </c>
      <c r="AU692" s="18" t="s">
        <v>83</v>
      </c>
    </row>
    <row r="693" spans="2:65" s="12" customFormat="1" ht="11.25">
      <c r="B693" s="151"/>
      <c r="D693" s="147" t="s">
        <v>247</v>
      </c>
      <c r="E693" s="152" t="s">
        <v>1</v>
      </c>
      <c r="F693" s="153" t="s">
        <v>4358</v>
      </c>
      <c r="H693" s="154">
        <v>1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5" customFormat="1" ht="11.25">
      <c r="B694" s="173"/>
      <c r="D694" s="147" t="s">
        <v>247</v>
      </c>
      <c r="E694" s="174" t="s">
        <v>1</v>
      </c>
      <c r="F694" s="175" t="s">
        <v>344</v>
      </c>
      <c r="H694" s="176">
        <v>1</v>
      </c>
      <c r="I694" s="177"/>
      <c r="L694" s="173"/>
      <c r="M694" s="178"/>
      <c r="T694" s="179"/>
      <c r="AT694" s="174" t="s">
        <v>247</v>
      </c>
      <c r="AU694" s="174" t="s">
        <v>83</v>
      </c>
      <c r="AV694" s="15" t="s">
        <v>258</v>
      </c>
      <c r="AW694" s="15" t="s">
        <v>30</v>
      </c>
      <c r="AX694" s="15" t="s">
        <v>81</v>
      </c>
      <c r="AY694" s="174" t="s">
        <v>236</v>
      </c>
    </row>
    <row r="695" spans="2:65" s="1" customFormat="1" ht="24.2" customHeight="1">
      <c r="B695" s="133"/>
      <c r="C695" s="180" t="s">
        <v>3300</v>
      </c>
      <c r="D695" s="180" t="s">
        <v>333</v>
      </c>
      <c r="E695" s="181" t="s">
        <v>4359</v>
      </c>
      <c r="F695" s="182" t="s">
        <v>4360</v>
      </c>
      <c r="G695" s="183" t="s">
        <v>340</v>
      </c>
      <c r="H695" s="184">
        <v>1</v>
      </c>
      <c r="I695" s="185"/>
      <c r="J695" s="186">
        <f>ROUND(I695*H695,2)</f>
        <v>0</v>
      </c>
      <c r="K695" s="182" t="s">
        <v>2868</v>
      </c>
      <c r="L695" s="187"/>
      <c r="M695" s="188" t="s">
        <v>1</v>
      </c>
      <c r="N695" s="189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273</v>
      </c>
      <c r="AT695" s="145" t="s">
        <v>333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258</v>
      </c>
      <c r="BM695" s="145" t="s">
        <v>3303</v>
      </c>
    </row>
    <row r="696" spans="2:65" s="1" customFormat="1" ht="11.25">
      <c r="B696" s="33"/>
      <c r="D696" s="147" t="s">
        <v>246</v>
      </c>
      <c r="F696" s="148" t="s">
        <v>4360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" customFormat="1" ht="24.2" customHeight="1">
      <c r="B697" s="133"/>
      <c r="C697" s="134" t="s">
        <v>2320</v>
      </c>
      <c r="D697" s="134" t="s">
        <v>239</v>
      </c>
      <c r="E697" s="135" t="s">
        <v>3793</v>
      </c>
      <c r="F697" s="136" t="s">
        <v>3794</v>
      </c>
      <c r="G697" s="137" t="s">
        <v>539</v>
      </c>
      <c r="H697" s="138">
        <v>0.40799999999999997</v>
      </c>
      <c r="I697" s="139"/>
      <c r="J697" s="140">
        <f>ROUND(I697*H697,2)</f>
        <v>0</v>
      </c>
      <c r="K697" s="136" t="s">
        <v>2868</v>
      </c>
      <c r="L697" s="33"/>
      <c r="M697" s="141" t="s">
        <v>1</v>
      </c>
      <c r="N697" s="142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258</v>
      </c>
      <c r="AT697" s="145" t="s">
        <v>239</v>
      </c>
      <c r="AU697" s="145" t="s">
        <v>83</v>
      </c>
      <c r="AY697" s="18" t="s">
        <v>236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258</v>
      </c>
      <c r="BM697" s="145" t="s">
        <v>3306</v>
      </c>
    </row>
    <row r="698" spans="2:65" s="1" customFormat="1" ht="19.5">
      <c r="B698" s="33"/>
      <c r="D698" s="147" t="s">
        <v>246</v>
      </c>
      <c r="F698" s="148" t="s">
        <v>3794</v>
      </c>
      <c r="I698" s="149"/>
      <c r="L698" s="33"/>
      <c r="M698" s="150"/>
      <c r="T698" s="57"/>
      <c r="AT698" s="18" t="s">
        <v>246</v>
      </c>
      <c r="AU698" s="18" t="s">
        <v>83</v>
      </c>
    </row>
    <row r="699" spans="2:65" s="12" customFormat="1" ht="11.25">
      <c r="B699" s="151"/>
      <c r="D699" s="147" t="s">
        <v>247</v>
      </c>
      <c r="E699" s="152" t="s">
        <v>1</v>
      </c>
      <c r="F699" s="153" t="s">
        <v>4361</v>
      </c>
      <c r="H699" s="154">
        <v>4.8000000000000001E-2</v>
      </c>
      <c r="I699" s="155"/>
      <c r="L699" s="151"/>
      <c r="M699" s="156"/>
      <c r="T699" s="157"/>
      <c r="AT699" s="152" t="s">
        <v>247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236</v>
      </c>
    </row>
    <row r="700" spans="2:65" s="12" customFormat="1" ht="11.25">
      <c r="B700" s="151"/>
      <c r="D700" s="147" t="s">
        <v>247</v>
      </c>
      <c r="E700" s="152" t="s">
        <v>1</v>
      </c>
      <c r="F700" s="153" t="s">
        <v>4362</v>
      </c>
      <c r="H700" s="154">
        <v>0.36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 ht="11.25">
      <c r="B701" s="173"/>
      <c r="D701" s="147" t="s">
        <v>247</v>
      </c>
      <c r="E701" s="174" t="s">
        <v>1</v>
      </c>
      <c r="F701" s="175" t="s">
        <v>344</v>
      </c>
      <c r="H701" s="176">
        <v>0.40799999999999997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24.2" customHeight="1">
      <c r="B702" s="133"/>
      <c r="C702" s="134" t="s">
        <v>3308</v>
      </c>
      <c r="D702" s="134" t="s">
        <v>239</v>
      </c>
      <c r="E702" s="135" t="s">
        <v>3838</v>
      </c>
      <c r="F702" s="136" t="s">
        <v>3839</v>
      </c>
      <c r="G702" s="137" t="s">
        <v>528</v>
      </c>
      <c r="H702" s="138">
        <v>1</v>
      </c>
      <c r="I702" s="139"/>
      <c r="J702" s="140">
        <f>ROUND(I702*H702,2)</f>
        <v>0</v>
      </c>
      <c r="K702" s="136" t="s">
        <v>2868</v>
      </c>
      <c r="L702" s="33"/>
      <c r="M702" s="141" t="s">
        <v>1</v>
      </c>
      <c r="N702" s="142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258</v>
      </c>
      <c r="AT702" s="145" t="s">
        <v>239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3311</v>
      </c>
    </row>
    <row r="703" spans="2:65" s="1" customFormat="1" ht="11.25">
      <c r="B703" s="33"/>
      <c r="D703" s="147" t="s">
        <v>246</v>
      </c>
      <c r="F703" s="148" t="s">
        <v>3839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 ht="11.25">
      <c r="B704" s="151"/>
      <c r="D704" s="147" t="s">
        <v>247</v>
      </c>
      <c r="E704" s="152" t="s">
        <v>1</v>
      </c>
      <c r="F704" s="153" t="s">
        <v>4363</v>
      </c>
      <c r="H704" s="154">
        <v>1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 ht="11.25">
      <c r="B705" s="173"/>
      <c r="D705" s="147" t="s">
        <v>247</v>
      </c>
      <c r="E705" s="174" t="s">
        <v>1</v>
      </c>
      <c r="F705" s="175" t="s">
        <v>344</v>
      </c>
      <c r="H705" s="176">
        <v>1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24.2" customHeight="1">
      <c r="B706" s="133"/>
      <c r="C706" s="134" t="s">
        <v>2323</v>
      </c>
      <c r="D706" s="134" t="s">
        <v>239</v>
      </c>
      <c r="E706" s="135" t="s">
        <v>4364</v>
      </c>
      <c r="F706" s="136" t="s">
        <v>4365</v>
      </c>
      <c r="G706" s="137" t="s">
        <v>340</v>
      </c>
      <c r="H706" s="138">
        <v>1</v>
      </c>
      <c r="I706" s="139"/>
      <c r="J706" s="140">
        <f>ROUND(I706*H706,2)</f>
        <v>0</v>
      </c>
      <c r="K706" s="136" t="s">
        <v>2868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3315</v>
      </c>
    </row>
    <row r="707" spans="2:65" s="1" customFormat="1" ht="19.5">
      <c r="B707" s="33"/>
      <c r="D707" s="147" t="s">
        <v>246</v>
      </c>
      <c r="F707" s="148" t="s">
        <v>4365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2" customFormat="1" ht="11.25">
      <c r="B708" s="151"/>
      <c r="D708" s="147" t="s">
        <v>247</v>
      </c>
      <c r="E708" s="152" t="s">
        <v>1</v>
      </c>
      <c r="F708" s="153" t="s">
        <v>4366</v>
      </c>
      <c r="H708" s="154">
        <v>1</v>
      </c>
      <c r="I708" s="155"/>
      <c r="L708" s="151"/>
      <c r="M708" s="156"/>
      <c r="T708" s="157"/>
      <c r="AT708" s="152" t="s">
        <v>247</v>
      </c>
      <c r="AU708" s="152" t="s">
        <v>83</v>
      </c>
      <c r="AV708" s="12" t="s">
        <v>83</v>
      </c>
      <c r="AW708" s="12" t="s">
        <v>30</v>
      </c>
      <c r="AX708" s="12" t="s">
        <v>73</v>
      </c>
      <c r="AY708" s="152" t="s">
        <v>236</v>
      </c>
    </row>
    <row r="709" spans="2:65" s="15" customFormat="1" ht="11.25">
      <c r="B709" s="173"/>
      <c r="D709" s="147" t="s">
        <v>247</v>
      </c>
      <c r="E709" s="174" t="s">
        <v>1</v>
      </c>
      <c r="F709" s="175" t="s">
        <v>344</v>
      </c>
      <c r="H709" s="176">
        <v>1</v>
      </c>
      <c r="I709" s="177"/>
      <c r="L709" s="173"/>
      <c r="M709" s="178"/>
      <c r="T709" s="179"/>
      <c r="AT709" s="174" t="s">
        <v>247</v>
      </c>
      <c r="AU709" s="174" t="s">
        <v>83</v>
      </c>
      <c r="AV709" s="15" t="s">
        <v>258</v>
      </c>
      <c r="AW709" s="15" t="s">
        <v>30</v>
      </c>
      <c r="AX709" s="15" t="s">
        <v>81</v>
      </c>
      <c r="AY709" s="174" t="s">
        <v>236</v>
      </c>
    </row>
    <row r="710" spans="2:65" s="1" customFormat="1" ht="33" customHeight="1">
      <c r="B710" s="133"/>
      <c r="C710" s="134" t="s">
        <v>3316</v>
      </c>
      <c r="D710" s="134" t="s">
        <v>239</v>
      </c>
      <c r="E710" s="135" t="s">
        <v>3932</v>
      </c>
      <c r="F710" s="136" t="s">
        <v>3933</v>
      </c>
      <c r="G710" s="137" t="s">
        <v>340</v>
      </c>
      <c r="H710" s="138">
        <v>1</v>
      </c>
      <c r="I710" s="139"/>
      <c r="J710" s="140">
        <f>ROUND(I710*H710,2)</f>
        <v>0</v>
      </c>
      <c r="K710" s="136" t="s">
        <v>2868</v>
      </c>
      <c r="L710" s="33"/>
      <c r="M710" s="141" t="s">
        <v>1</v>
      </c>
      <c r="N710" s="142" t="s">
        <v>38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258</v>
      </c>
      <c r="AT710" s="145" t="s">
        <v>239</v>
      </c>
      <c r="AU710" s="145" t="s">
        <v>83</v>
      </c>
      <c r="AY710" s="18" t="s">
        <v>236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81</v>
      </c>
      <c r="BK710" s="146">
        <f>ROUND(I710*H710,2)</f>
        <v>0</v>
      </c>
      <c r="BL710" s="18" t="s">
        <v>258</v>
      </c>
      <c r="BM710" s="145" t="s">
        <v>3319</v>
      </c>
    </row>
    <row r="711" spans="2:65" s="1" customFormat="1" ht="19.5">
      <c r="B711" s="33"/>
      <c r="D711" s="147" t="s">
        <v>246</v>
      </c>
      <c r="F711" s="148" t="s">
        <v>3933</v>
      </c>
      <c r="I711" s="149"/>
      <c r="L711" s="33"/>
      <c r="M711" s="150"/>
      <c r="T711" s="57"/>
      <c r="AT711" s="18" t="s">
        <v>246</v>
      </c>
      <c r="AU711" s="18" t="s">
        <v>83</v>
      </c>
    </row>
    <row r="712" spans="2:65" s="1" customFormat="1" ht="24.2" customHeight="1">
      <c r="B712" s="133"/>
      <c r="C712" s="180" t="s">
        <v>2326</v>
      </c>
      <c r="D712" s="180" t="s">
        <v>333</v>
      </c>
      <c r="E712" s="181" t="s">
        <v>3937</v>
      </c>
      <c r="F712" s="182" t="s">
        <v>3938</v>
      </c>
      <c r="G712" s="183" t="s">
        <v>340</v>
      </c>
      <c r="H712" s="184">
        <v>1</v>
      </c>
      <c r="I712" s="185"/>
      <c r="J712" s="186">
        <f>ROUND(I712*H712,2)</f>
        <v>0</v>
      </c>
      <c r="K712" s="182" t="s">
        <v>243</v>
      </c>
      <c r="L712" s="187"/>
      <c r="M712" s="188" t="s">
        <v>1</v>
      </c>
      <c r="N712" s="189" t="s">
        <v>38</v>
      </c>
      <c r="P712" s="143">
        <f>O712*H712</f>
        <v>0</v>
      </c>
      <c r="Q712" s="143">
        <v>0</v>
      </c>
      <c r="R712" s="143">
        <f>Q712*H712</f>
        <v>0</v>
      </c>
      <c r="S712" s="143">
        <v>0</v>
      </c>
      <c r="T712" s="144">
        <f>S712*H712</f>
        <v>0</v>
      </c>
      <c r="AR712" s="145" t="s">
        <v>273</v>
      </c>
      <c r="AT712" s="145" t="s">
        <v>333</v>
      </c>
      <c r="AU712" s="145" t="s">
        <v>83</v>
      </c>
      <c r="AY712" s="18" t="s">
        <v>236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8" t="s">
        <v>81</v>
      </c>
      <c r="BK712" s="146">
        <f>ROUND(I712*H712,2)</f>
        <v>0</v>
      </c>
      <c r="BL712" s="18" t="s">
        <v>258</v>
      </c>
      <c r="BM712" s="145" t="s">
        <v>3322</v>
      </c>
    </row>
    <row r="713" spans="2:65" s="1" customFormat="1" ht="19.5">
      <c r="B713" s="33"/>
      <c r="D713" s="147" t="s">
        <v>246</v>
      </c>
      <c r="F713" s="148" t="s">
        <v>3938</v>
      </c>
      <c r="I713" s="149"/>
      <c r="L713" s="33"/>
      <c r="M713" s="150"/>
      <c r="T713" s="57"/>
      <c r="AT713" s="18" t="s">
        <v>246</v>
      </c>
      <c r="AU713" s="18" t="s">
        <v>83</v>
      </c>
    </row>
    <row r="714" spans="2:65" s="1" customFormat="1" ht="24.2" customHeight="1">
      <c r="B714" s="133"/>
      <c r="C714" s="180" t="s">
        <v>3323</v>
      </c>
      <c r="D714" s="180" t="s">
        <v>333</v>
      </c>
      <c r="E714" s="181" t="s">
        <v>3909</v>
      </c>
      <c r="F714" s="182" t="s">
        <v>3910</v>
      </c>
      <c r="G714" s="183" t="s">
        <v>340</v>
      </c>
      <c r="H714" s="184">
        <v>1.02</v>
      </c>
      <c r="I714" s="185"/>
      <c r="J714" s="186">
        <f>ROUND(I714*H714,2)</f>
        <v>0</v>
      </c>
      <c r="K714" s="182" t="s">
        <v>243</v>
      </c>
      <c r="L714" s="187"/>
      <c r="M714" s="188" t="s">
        <v>1</v>
      </c>
      <c r="N714" s="189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273</v>
      </c>
      <c r="AT714" s="145" t="s">
        <v>333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3326</v>
      </c>
    </row>
    <row r="715" spans="2:65" s="1" customFormat="1" ht="11.25">
      <c r="B715" s="33"/>
      <c r="D715" s="147" t="s">
        <v>246</v>
      </c>
      <c r="F715" s="148" t="s">
        <v>3910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2" customFormat="1" ht="11.25">
      <c r="B716" s="151"/>
      <c r="D716" s="147" t="s">
        <v>247</v>
      </c>
      <c r="E716" s="152" t="s">
        <v>1</v>
      </c>
      <c r="F716" s="153" t="s">
        <v>4367</v>
      </c>
      <c r="H716" s="154">
        <v>1.02</v>
      </c>
      <c r="I716" s="155"/>
      <c r="L716" s="151"/>
      <c r="M716" s="156"/>
      <c r="T716" s="157"/>
      <c r="AT716" s="152" t="s">
        <v>247</v>
      </c>
      <c r="AU716" s="152" t="s">
        <v>83</v>
      </c>
      <c r="AV716" s="12" t="s">
        <v>83</v>
      </c>
      <c r="AW716" s="12" t="s">
        <v>30</v>
      </c>
      <c r="AX716" s="12" t="s">
        <v>73</v>
      </c>
      <c r="AY716" s="152" t="s">
        <v>236</v>
      </c>
    </row>
    <row r="717" spans="2:65" s="15" customFormat="1" ht="11.25">
      <c r="B717" s="173"/>
      <c r="D717" s="147" t="s">
        <v>247</v>
      </c>
      <c r="E717" s="174" t="s">
        <v>1</v>
      </c>
      <c r="F717" s="175" t="s">
        <v>344</v>
      </c>
      <c r="H717" s="176">
        <v>1.02</v>
      </c>
      <c r="I717" s="177"/>
      <c r="L717" s="173"/>
      <c r="M717" s="178"/>
      <c r="T717" s="179"/>
      <c r="AT717" s="174" t="s">
        <v>247</v>
      </c>
      <c r="AU717" s="174" t="s">
        <v>83</v>
      </c>
      <c r="AV717" s="15" t="s">
        <v>258</v>
      </c>
      <c r="AW717" s="15" t="s">
        <v>30</v>
      </c>
      <c r="AX717" s="15" t="s">
        <v>81</v>
      </c>
      <c r="AY717" s="174" t="s">
        <v>236</v>
      </c>
    </row>
    <row r="718" spans="2:65" s="1" customFormat="1" ht="37.9" customHeight="1">
      <c r="B718" s="133"/>
      <c r="C718" s="134" t="s">
        <v>2329</v>
      </c>
      <c r="D718" s="134" t="s">
        <v>239</v>
      </c>
      <c r="E718" s="135" t="s">
        <v>3942</v>
      </c>
      <c r="F718" s="136" t="s">
        <v>3943</v>
      </c>
      <c r="G718" s="137" t="s">
        <v>340</v>
      </c>
      <c r="H718" s="138">
        <v>1</v>
      </c>
      <c r="I718" s="139"/>
      <c r="J718" s="140">
        <f>ROUND(I718*H718,2)</f>
        <v>0</v>
      </c>
      <c r="K718" s="136" t="s">
        <v>2868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3329</v>
      </c>
    </row>
    <row r="719" spans="2:65" s="1" customFormat="1" ht="19.5">
      <c r="B719" s="33"/>
      <c r="D719" s="147" t="s">
        <v>246</v>
      </c>
      <c r="F719" s="148" t="s">
        <v>3943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" customFormat="1" ht="37.9" customHeight="1">
      <c r="B720" s="133"/>
      <c r="C720" s="134" t="s">
        <v>3330</v>
      </c>
      <c r="D720" s="134" t="s">
        <v>239</v>
      </c>
      <c r="E720" s="135" t="s">
        <v>3946</v>
      </c>
      <c r="F720" s="136" t="s">
        <v>3947</v>
      </c>
      <c r="G720" s="137" t="s">
        <v>340</v>
      </c>
      <c r="H720" s="138">
        <v>1</v>
      </c>
      <c r="I720" s="139"/>
      <c r="J720" s="140">
        <f>ROUND(I720*H720,2)</f>
        <v>0</v>
      </c>
      <c r="K720" s="136" t="s">
        <v>243</v>
      </c>
      <c r="L720" s="33"/>
      <c r="M720" s="141" t="s">
        <v>1</v>
      </c>
      <c r="N720" s="142" t="s">
        <v>38</v>
      </c>
      <c r="P720" s="143">
        <f>O720*H720</f>
        <v>0</v>
      </c>
      <c r="Q720" s="143">
        <v>0</v>
      </c>
      <c r="R720" s="143">
        <f>Q720*H720</f>
        <v>0</v>
      </c>
      <c r="S720" s="143">
        <v>0</v>
      </c>
      <c r="T720" s="144">
        <f>S720*H720</f>
        <v>0</v>
      </c>
      <c r="AR720" s="145" t="s">
        <v>258</v>
      </c>
      <c r="AT720" s="145" t="s">
        <v>239</v>
      </c>
      <c r="AU720" s="145" t="s">
        <v>83</v>
      </c>
      <c r="AY720" s="18" t="s">
        <v>236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258</v>
      </c>
      <c r="BM720" s="145" t="s">
        <v>3333</v>
      </c>
    </row>
    <row r="721" spans="2:65" s="1" customFormat="1" ht="19.5">
      <c r="B721" s="33"/>
      <c r="D721" s="147" t="s">
        <v>246</v>
      </c>
      <c r="F721" s="148" t="s">
        <v>3947</v>
      </c>
      <c r="I721" s="149"/>
      <c r="L721" s="33"/>
      <c r="M721" s="150"/>
      <c r="T721" s="57"/>
      <c r="AT721" s="18" t="s">
        <v>246</v>
      </c>
      <c r="AU721" s="18" t="s">
        <v>83</v>
      </c>
    </row>
    <row r="722" spans="2:65" s="1" customFormat="1" ht="24.2" customHeight="1">
      <c r="B722" s="133"/>
      <c r="C722" s="180" t="s">
        <v>2334</v>
      </c>
      <c r="D722" s="180" t="s">
        <v>333</v>
      </c>
      <c r="E722" s="181" t="s">
        <v>3950</v>
      </c>
      <c r="F722" s="182" t="s">
        <v>3951</v>
      </c>
      <c r="G722" s="183" t="s">
        <v>340</v>
      </c>
      <c r="H722" s="184">
        <v>1</v>
      </c>
      <c r="I722" s="185"/>
      <c r="J722" s="186">
        <f>ROUND(I722*H722,2)</f>
        <v>0</v>
      </c>
      <c r="K722" s="182" t="s">
        <v>2868</v>
      </c>
      <c r="L722" s="187"/>
      <c r="M722" s="188" t="s">
        <v>1</v>
      </c>
      <c r="N722" s="189" t="s">
        <v>38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273</v>
      </c>
      <c r="AT722" s="145" t="s">
        <v>333</v>
      </c>
      <c r="AU722" s="145" t="s">
        <v>83</v>
      </c>
      <c r="AY722" s="18" t="s">
        <v>236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258</v>
      </c>
      <c r="BM722" s="145" t="s">
        <v>3336</v>
      </c>
    </row>
    <row r="723" spans="2:65" s="1" customFormat="1" ht="11.25">
      <c r="B723" s="33"/>
      <c r="D723" s="147" t="s">
        <v>246</v>
      </c>
      <c r="F723" s="148" t="s">
        <v>3951</v>
      </c>
      <c r="I723" s="149"/>
      <c r="L723" s="33"/>
      <c r="M723" s="150"/>
      <c r="T723" s="57"/>
      <c r="AT723" s="18" t="s">
        <v>246</v>
      </c>
      <c r="AU723" s="18" t="s">
        <v>83</v>
      </c>
    </row>
    <row r="724" spans="2:65" s="1" customFormat="1" ht="24.2" customHeight="1">
      <c r="B724" s="133"/>
      <c r="C724" s="134" t="s">
        <v>3337</v>
      </c>
      <c r="D724" s="134" t="s">
        <v>239</v>
      </c>
      <c r="E724" s="135" t="s">
        <v>3953</v>
      </c>
      <c r="F724" s="136" t="s">
        <v>3954</v>
      </c>
      <c r="G724" s="137" t="s">
        <v>340</v>
      </c>
      <c r="H724" s="138">
        <v>10</v>
      </c>
      <c r="I724" s="139"/>
      <c r="J724" s="140">
        <f>ROUND(I724*H724,2)</f>
        <v>0</v>
      </c>
      <c r="K724" s="136" t="s">
        <v>243</v>
      </c>
      <c r="L724" s="33"/>
      <c r="M724" s="141" t="s">
        <v>1</v>
      </c>
      <c r="N724" s="142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258</v>
      </c>
      <c r="AT724" s="145" t="s">
        <v>239</v>
      </c>
      <c r="AU724" s="145" t="s">
        <v>83</v>
      </c>
      <c r="AY724" s="18" t="s">
        <v>236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258</v>
      </c>
      <c r="BM724" s="145" t="s">
        <v>3338</v>
      </c>
    </row>
    <row r="725" spans="2:65" s="1" customFormat="1" ht="19.5">
      <c r="B725" s="33"/>
      <c r="D725" s="147" t="s">
        <v>246</v>
      </c>
      <c r="F725" s="148" t="s">
        <v>3954</v>
      </c>
      <c r="I725" s="149"/>
      <c r="L725" s="33"/>
      <c r="M725" s="150"/>
      <c r="T725" s="57"/>
      <c r="AT725" s="18" t="s">
        <v>246</v>
      </c>
      <c r="AU725" s="18" t="s">
        <v>83</v>
      </c>
    </row>
    <row r="726" spans="2:65" s="1" customFormat="1" ht="24.2" customHeight="1">
      <c r="B726" s="133"/>
      <c r="C726" s="134" t="s">
        <v>2337</v>
      </c>
      <c r="D726" s="134" t="s">
        <v>239</v>
      </c>
      <c r="E726" s="135" t="s">
        <v>3988</v>
      </c>
      <c r="F726" s="136" t="s">
        <v>3989</v>
      </c>
      <c r="G726" s="137" t="s">
        <v>539</v>
      </c>
      <c r="H726" s="138">
        <v>49.838000000000001</v>
      </c>
      <c r="I726" s="139"/>
      <c r="J726" s="140">
        <f>ROUND(I726*H726,2)</f>
        <v>0</v>
      </c>
      <c r="K726" s="136" t="s">
        <v>2868</v>
      </c>
      <c r="L726" s="33"/>
      <c r="M726" s="141" t="s">
        <v>1</v>
      </c>
      <c r="N726" s="142" t="s">
        <v>38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258</v>
      </c>
      <c r="AT726" s="145" t="s">
        <v>239</v>
      </c>
      <c r="AU726" s="145" t="s">
        <v>83</v>
      </c>
      <c r="AY726" s="18" t="s">
        <v>236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81</v>
      </c>
      <c r="BK726" s="146">
        <f>ROUND(I726*H726,2)</f>
        <v>0</v>
      </c>
      <c r="BL726" s="18" t="s">
        <v>258</v>
      </c>
      <c r="BM726" s="145" t="s">
        <v>3341</v>
      </c>
    </row>
    <row r="727" spans="2:65" s="1" customFormat="1" ht="19.5">
      <c r="B727" s="33"/>
      <c r="D727" s="147" t="s">
        <v>246</v>
      </c>
      <c r="F727" s="148" t="s">
        <v>3989</v>
      </c>
      <c r="I727" s="149"/>
      <c r="L727" s="33"/>
      <c r="M727" s="150"/>
      <c r="T727" s="57"/>
      <c r="AT727" s="18" t="s">
        <v>246</v>
      </c>
      <c r="AU727" s="18" t="s">
        <v>83</v>
      </c>
    </row>
    <row r="728" spans="2:65" s="14" customFormat="1" ht="11.25">
      <c r="B728" s="167"/>
      <c r="D728" s="147" t="s">
        <v>247</v>
      </c>
      <c r="E728" s="168" t="s">
        <v>1</v>
      </c>
      <c r="F728" s="169" t="s">
        <v>3991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 ht="11.25">
      <c r="B729" s="151"/>
      <c r="D729" s="147" t="s">
        <v>247</v>
      </c>
      <c r="E729" s="152" t="s">
        <v>1</v>
      </c>
      <c r="F729" s="153" t="s">
        <v>4368</v>
      </c>
      <c r="H729" s="154">
        <v>1.552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2" customFormat="1" ht="11.25">
      <c r="B730" s="151"/>
      <c r="D730" s="147" t="s">
        <v>247</v>
      </c>
      <c r="E730" s="152" t="s">
        <v>1</v>
      </c>
      <c r="F730" s="153" t="s">
        <v>4369</v>
      </c>
      <c r="H730" s="154">
        <v>6.758</v>
      </c>
      <c r="I730" s="155"/>
      <c r="L730" s="151"/>
      <c r="M730" s="156"/>
      <c r="T730" s="157"/>
      <c r="AT730" s="152" t="s">
        <v>247</v>
      </c>
      <c r="AU730" s="152" t="s">
        <v>83</v>
      </c>
      <c r="AV730" s="12" t="s">
        <v>83</v>
      </c>
      <c r="AW730" s="12" t="s">
        <v>30</v>
      </c>
      <c r="AX730" s="12" t="s">
        <v>73</v>
      </c>
      <c r="AY730" s="152" t="s">
        <v>236</v>
      </c>
    </row>
    <row r="731" spans="2:65" s="12" customFormat="1" ht="11.25">
      <c r="B731" s="151"/>
      <c r="D731" s="147" t="s">
        <v>247</v>
      </c>
      <c r="E731" s="152" t="s">
        <v>1</v>
      </c>
      <c r="F731" s="153" t="s">
        <v>4370</v>
      </c>
      <c r="H731" s="154">
        <v>0.20100000000000001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2" customFormat="1" ht="11.25">
      <c r="B732" s="151"/>
      <c r="D732" s="147" t="s">
        <v>247</v>
      </c>
      <c r="E732" s="152" t="s">
        <v>1</v>
      </c>
      <c r="F732" s="153" t="s">
        <v>4371</v>
      </c>
      <c r="H732" s="154">
        <v>0.46700000000000003</v>
      </c>
      <c r="I732" s="155"/>
      <c r="L732" s="151"/>
      <c r="M732" s="156"/>
      <c r="T732" s="157"/>
      <c r="AT732" s="152" t="s">
        <v>247</v>
      </c>
      <c r="AU732" s="152" t="s">
        <v>83</v>
      </c>
      <c r="AV732" s="12" t="s">
        <v>83</v>
      </c>
      <c r="AW732" s="12" t="s">
        <v>30</v>
      </c>
      <c r="AX732" s="12" t="s">
        <v>73</v>
      </c>
      <c r="AY732" s="152" t="s">
        <v>236</v>
      </c>
    </row>
    <row r="733" spans="2:65" s="12" customFormat="1" ht="11.25">
      <c r="B733" s="151"/>
      <c r="D733" s="147" t="s">
        <v>247</v>
      </c>
      <c r="E733" s="152" t="s">
        <v>1</v>
      </c>
      <c r="F733" s="153" t="s">
        <v>4372</v>
      </c>
      <c r="H733" s="154">
        <v>2.601</v>
      </c>
      <c r="I733" s="155"/>
      <c r="L733" s="151"/>
      <c r="M733" s="156"/>
      <c r="T733" s="157"/>
      <c r="AT733" s="152" t="s">
        <v>247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236</v>
      </c>
    </row>
    <row r="734" spans="2:65" s="12" customFormat="1" ht="11.25">
      <c r="B734" s="151"/>
      <c r="D734" s="147" t="s">
        <v>247</v>
      </c>
      <c r="E734" s="152" t="s">
        <v>1</v>
      </c>
      <c r="F734" s="153" t="s">
        <v>4373</v>
      </c>
      <c r="H734" s="154">
        <v>6.1180000000000003</v>
      </c>
      <c r="I734" s="155"/>
      <c r="L734" s="151"/>
      <c r="M734" s="156"/>
      <c r="T734" s="157"/>
      <c r="AT734" s="152" t="s">
        <v>247</v>
      </c>
      <c r="AU734" s="152" t="s">
        <v>83</v>
      </c>
      <c r="AV734" s="12" t="s">
        <v>83</v>
      </c>
      <c r="AW734" s="12" t="s">
        <v>30</v>
      </c>
      <c r="AX734" s="12" t="s">
        <v>73</v>
      </c>
      <c r="AY734" s="152" t="s">
        <v>236</v>
      </c>
    </row>
    <row r="735" spans="2:65" s="12" customFormat="1" ht="11.25">
      <c r="B735" s="151"/>
      <c r="D735" s="147" t="s">
        <v>247</v>
      </c>
      <c r="E735" s="152" t="s">
        <v>1</v>
      </c>
      <c r="F735" s="153" t="s">
        <v>4374</v>
      </c>
      <c r="H735" s="154">
        <v>6.6989999999999998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2" customFormat="1" ht="11.25">
      <c r="B736" s="151"/>
      <c r="D736" s="147" t="s">
        <v>247</v>
      </c>
      <c r="E736" s="152" t="s">
        <v>1</v>
      </c>
      <c r="F736" s="153" t="s">
        <v>4375</v>
      </c>
      <c r="H736" s="154">
        <v>6.72</v>
      </c>
      <c r="I736" s="155"/>
      <c r="L736" s="151"/>
      <c r="M736" s="156"/>
      <c r="T736" s="157"/>
      <c r="AT736" s="152" t="s">
        <v>247</v>
      </c>
      <c r="AU736" s="152" t="s">
        <v>83</v>
      </c>
      <c r="AV736" s="12" t="s">
        <v>83</v>
      </c>
      <c r="AW736" s="12" t="s">
        <v>30</v>
      </c>
      <c r="AX736" s="12" t="s">
        <v>73</v>
      </c>
      <c r="AY736" s="152" t="s">
        <v>236</v>
      </c>
    </row>
    <row r="737" spans="2:65" s="12" customFormat="1" ht="11.25">
      <c r="B737" s="151"/>
      <c r="D737" s="147" t="s">
        <v>247</v>
      </c>
      <c r="E737" s="152" t="s">
        <v>1</v>
      </c>
      <c r="F737" s="153" t="s">
        <v>4376</v>
      </c>
      <c r="H737" s="154">
        <v>7.8689999999999998</v>
      </c>
      <c r="I737" s="155"/>
      <c r="L737" s="151"/>
      <c r="M737" s="156"/>
      <c r="T737" s="157"/>
      <c r="AT737" s="152" t="s">
        <v>247</v>
      </c>
      <c r="AU737" s="152" t="s">
        <v>83</v>
      </c>
      <c r="AV737" s="12" t="s">
        <v>83</v>
      </c>
      <c r="AW737" s="12" t="s">
        <v>30</v>
      </c>
      <c r="AX737" s="12" t="s">
        <v>73</v>
      </c>
      <c r="AY737" s="152" t="s">
        <v>236</v>
      </c>
    </row>
    <row r="738" spans="2:65" s="12" customFormat="1" ht="11.25">
      <c r="B738" s="151"/>
      <c r="D738" s="147" t="s">
        <v>247</v>
      </c>
      <c r="E738" s="152" t="s">
        <v>1</v>
      </c>
      <c r="F738" s="153" t="s">
        <v>4377</v>
      </c>
      <c r="H738" s="154">
        <v>1.026</v>
      </c>
      <c r="I738" s="155"/>
      <c r="L738" s="151"/>
      <c r="M738" s="156"/>
      <c r="T738" s="157"/>
      <c r="AT738" s="152" t="s">
        <v>247</v>
      </c>
      <c r="AU738" s="152" t="s">
        <v>83</v>
      </c>
      <c r="AV738" s="12" t="s">
        <v>83</v>
      </c>
      <c r="AW738" s="12" t="s">
        <v>30</v>
      </c>
      <c r="AX738" s="12" t="s">
        <v>73</v>
      </c>
      <c r="AY738" s="152" t="s">
        <v>236</v>
      </c>
    </row>
    <row r="739" spans="2:65" s="14" customFormat="1" ht="11.25">
      <c r="B739" s="167"/>
      <c r="D739" s="147" t="s">
        <v>247</v>
      </c>
      <c r="E739" s="168" t="s">
        <v>1</v>
      </c>
      <c r="F739" s="169" t="s">
        <v>4205</v>
      </c>
      <c r="H739" s="168" t="s">
        <v>1</v>
      </c>
      <c r="I739" s="170"/>
      <c r="L739" s="167"/>
      <c r="M739" s="171"/>
      <c r="T739" s="172"/>
      <c r="AT739" s="168" t="s">
        <v>247</v>
      </c>
      <c r="AU739" s="168" t="s">
        <v>83</v>
      </c>
      <c r="AV739" s="14" t="s">
        <v>81</v>
      </c>
      <c r="AW739" s="14" t="s">
        <v>30</v>
      </c>
      <c r="AX739" s="14" t="s">
        <v>73</v>
      </c>
      <c r="AY739" s="168" t="s">
        <v>236</v>
      </c>
    </row>
    <row r="740" spans="2:65" s="12" customFormat="1" ht="11.25">
      <c r="B740" s="151"/>
      <c r="D740" s="147" t="s">
        <v>247</v>
      </c>
      <c r="E740" s="152" t="s">
        <v>1</v>
      </c>
      <c r="F740" s="153" t="s">
        <v>4378</v>
      </c>
      <c r="H740" s="154">
        <v>3.7570000000000001</v>
      </c>
      <c r="I740" s="155"/>
      <c r="L740" s="151"/>
      <c r="M740" s="156"/>
      <c r="T740" s="157"/>
      <c r="AT740" s="152" t="s">
        <v>247</v>
      </c>
      <c r="AU740" s="152" t="s">
        <v>83</v>
      </c>
      <c r="AV740" s="12" t="s">
        <v>83</v>
      </c>
      <c r="AW740" s="12" t="s">
        <v>30</v>
      </c>
      <c r="AX740" s="12" t="s">
        <v>73</v>
      </c>
      <c r="AY740" s="152" t="s">
        <v>236</v>
      </c>
    </row>
    <row r="741" spans="2:65" s="12" customFormat="1" ht="11.25">
      <c r="B741" s="151"/>
      <c r="D741" s="147" t="s">
        <v>247</v>
      </c>
      <c r="E741" s="152" t="s">
        <v>1</v>
      </c>
      <c r="F741" s="153" t="s">
        <v>4379</v>
      </c>
      <c r="H741" s="154">
        <v>6.07</v>
      </c>
      <c r="I741" s="155"/>
      <c r="L741" s="151"/>
      <c r="M741" s="156"/>
      <c r="T741" s="157"/>
      <c r="AT741" s="152" t="s">
        <v>247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236</v>
      </c>
    </row>
    <row r="742" spans="2:65" s="15" customFormat="1" ht="11.25">
      <c r="B742" s="173"/>
      <c r="D742" s="147" t="s">
        <v>247</v>
      </c>
      <c r="E742" s="174" t="s">
        <v>1</v>
      </c>
      <c r="F742" s="175" t="s">
        <v>344</v>
      </c>
      <c r="H742" s="176">
        <v>49.838000000000001</v>
      </c>
      <c r="I742" s="177"/>
      <c r="L742" s="173"/>
      <c r="M742" s="178"/>
      <c r="T742" s="179"/>
      <c r="AT742" s="174" t="s">
        <v>247</v>
      </c>
      <c r="AU742" s="174" t="s">
        <v>83</v>
      </c>
      <c r="AV742" s="15" t="s">
        <v>258</v>
      </c>
      <c r="AW742" s="15" t="s">
        <v>30</v>
      </c>
      <c r="AX742" s="15" t="s">
        <v>81</v>
      </c>
      <c r="AY742" s="174" t="s">
        <v>236</v>
      </c>
    </row>
    <row r="743" spans="2:65" s="1" customFormat="1" ht="21.75" customHeight="1">
      <c r="B743" s="133"/>
      <c r="C743" s="134" t="s">
        <v>3342</v>
      </c>
      <c r="D743" s="134" t="s">
        <v>239</v>
      </c>
      <c r="E743" s="135" t="s">
        <v>4380</v>
      </c>
      <c r="F743" s="136" t="s">
        <v>4381</v>
      </c>
      <c r="G743" s="137" t="s">
        <v>528</v>
      </c>
      <c r="H743" s="138">
        <v>351</v>
      </c>
      <c r="I743" s="139"/>
      <c r="J743" s="140">
        <f>ROUND(I743*H743,2)</f>
        <v>0</v>
      </c>
      <c r="K743" s="136" t="s">
        <v>243</v>
      </c>
      <c r="L743" s="33"/>
      <c r="M743" s="141" t="s">
        <v>1</v>
      </c>
      <c r="N743" s="142" t="s">
        <v>38</v>
      </c>
      <c r="P743" s="143">
        <f>O743*H743</f>
        <v>0</v>
      </c>
      <c r="Q743" s="143">
        <v>0</v>
      </c>
      <c r="R743" s="143">
        <f>Q743*H743</f>
        <v>0</v>
      </c>
      <c r="S743" s="143">
        <v>0</v>
      </c>
      <c r="T743" s="144">
        <f>S743*H743</f>
        <v>0</v>
      </c>
      <c r="AR743" s="145" t="s">
        <v>258</v>
      </c>
      <c r="AT743" s="145" t="s">
        <v>239</v>
      </c>
      <c r="AU743" s="145" t="s">
        <v>83</v>
      </c>
      <c r="AY743" s="18" t="s">
        <v>236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258</v>
      </c>
      <c r="BM743" s="145" t="s">
        <v>3345</v>
      </c>
    </row>
    <row r="744" spans="2:65" s="1" customFormat="1" ht="11.25">
      <c r="B744" s="33"/>
      <c r="D744" s="147" t="s">
        <v>246</v>
      </c>
      <c r="F744" s="148" t="s">
        <v>4381</v>
      </c>
      <c r="I744" s="149"/>
      <c r="L744" s="33"/>
      <c r="M744" s="150"/>
      <c r="T744" s="57"/>
      <c r="AT744" s="18" t="s">
        <v>246</v>
      </c>
      <c r="AU744" s="18" t="s">
        <v>83</v>
      </c>
    </row>
    <row r="745" spans="2:65" s="12" customFormat="1" ht="11.25">
      <c r="B745" s="151"/>
      <c r="D745" s="147" t="s">
        <v>247</v>
      </c>
      <c r="E745" s="152" t="s">
        <v>1</v>
      </c>
      <c r="F745" s="153" t="s">
        <v>4382</v>
      </c>
      <c r="H745" s="154">
        <v>351</v>
      </c>
      <c r="I745" s="155"/>
      <c r="L745" s="151"/>
      <c r="M745" s="156"/>
      <c r="T745" s="157"/>
      <c r="AT745" s="152" t="s">
        <v>247</v>
      </c>
      <c r="AU745" s="152" t="s">
        <v>83</v>
      </c>
      <c r="AV745" s="12" t="s">
        <v>83</v>
      </c>
      <c r="AW745" s="12" t="s">
        <v>30</v>
      </c>
      <c r="AX745" s="12" t="s">
        <v>73</v>
      </c>
      <c r="AY745" s="152" t="s">
        <v>236</v>
      </c>
    </row>
    <row r="746" spans="2:65" s="15" customFormat="1" ht="11.25">
      <c r="B746" s="173"/>
      <c r="D746" s="147" t="s">
        <v>247</v>
      </c>
      <c r="E746" s="174" t="s">
        <v>1</v>
      </c>
      <c r="F746" s="175" t="s">
        <v>344</v>
      </c>
      <c r="H746" s="176">
        <v>351</v>
      </c>
      <c r="I746" s="177"/>
      <c r="L746" s="173"/>
      <c r="M746" s="178"/>
      <c r="T746" s="179"/>
      <c r="AT746" s="174" t="s">
        <v>247</v>
      </c>
      <c r="AU746" s="174" t="s">
        <v>83</v>
      </c>
      <c r="AV746" s="15" t="s">
        <v>258</v>
      </c>
      <c r="AW746" s="15" t="s">
        <v>30</v>
      </c>
      <c r="AX746" s="15" t="s">
        <v>81</v>
      </c>
      <c r="AY746" s="174" t="s">
        <v>236</v>
      </c>
    </row>
    <row r="747" spans="2:65" s="1" customFormat="1" ht="24.2" customHeight="1">
      <c r="B747" s="133"/>
      <c r="C747" s="134" t="s">
        <v>2341</v>
      </c>
      <c r="D747" s="134" t="s">
        <v>239</v>
      </c>
      <c r="E747" s="135" t="s">
        <v>4383</v>
      </c>
      <c r="F747" s="136" t="s">
        <v>4384</v>
      </c>
      <c r="G747" s="137" t="s">
        <v>528</v>
      </c>
      <c r="H747" s="138">
        <v>398.4</v>
      </c>
      <c r="I747" s="139"/>
      <c r="J747" s="140">
        <f>ROUND(I747*H747,2)</f>
        <v>0</v>
      </c>
      <c r="K747" s="136" t="s">
        <v>243</v>
      </c>
      <c r="L747" s="33"/>
      <c r="M747" s="141" t="s">
        <v>1</v>
      </c>
      <c r="N747" s="142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258</v>
      </c>
      <c r="AT747" s="145" t="s">
        <v>239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258</v>
      </c>
      <c r="BM747" s="145" t="s">
        <v>3346</v>
      </c>
    </row>
    <row r="748" spans="2:65" s="1" customFormat="1" ht="11.25">
      <c r="B748" s="33"/>
      <c r="D748" s="147" t="s">
        <v>246</v>
      </c>
      <c r="F748" s="148" t="s">
        <v>4384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4" customFormat="1" ht="11.25">
      <c r="B749" s="167"/>
      <c r="D749" s="147" t="s">
        <v>247</v>
      </c>
      <c r="E749" s="168" t="s">
        <v>1</v>
      </c>
      <c r="F749" s="169" t="s">
        <v>4385</v>
      </c>
      <c r="H749" s="168" t="s">
        <v>1</v>
      </c>
      <c r="I749" s="170"/>
      <c r="L749" s="167"/>
      <c r="M749" s="171"/>
      <c r="T749" s="172"/>
      <c r="AT749" s="168" t="s">
        <v>247</v>
      </c>
      <c r="AU749" s="168" t="s">
        <v>83</v>
      </c>
      <c r="AV749" s="14" t="s">
        <v>81</v>
      </c>
      <c r="AW749" s="14" t="s">
        <v>30</v>
      </c>
      <c r="AX749" s="14" t="s">
        <v>73</v>
      </c>
      <c r="AY749" s="168" t="s">
        <v>236</v>
      </c>
    </row>
    <row r="750" spans="2:65" s="12" customFormat="1" ht="11.25">
      <c r="B750" s="151"/>
      <c r="D750" s="147" t="s">
        <v>247</v>
      </c>
      <c r="E750" s="152" t="s">
        <v>1</v>
      </c>
      <c r="F750" s="153" t="s">
        <v>4386</v>
      </c>
      <c r="H750" s="154">
        <v>381.9</v>
      </c>
      <c r="I750" s="155"/>
      <c r="L750" s="151"/>
      <c r="M750" s="156"/>
      <c r="T750" s="157"/>
      <c r="AT750" s="152" t="s">
        <v>247</v>
      </c>
      <c r="AU750" s="152" t="s">
        <v>83</v>
      </c>
      <c r="AV750" s="12" t="s">
        <v>83</v>
      </c>
      <c r="AW750" s="12" t="s">
        <v>30</v>
      </c>
      <c r="AX750" s="12" t="s">
        <v>73</v>
      </c>
      <c r="AY750" s="152" t="s">
        <v>236</v>
      </c>
    </row>
    <row r="751" spans="2:65" s="12" customFormat="1" ht="11.25">
      <c r="B751" s="151"/>
      <c r="D751" s="147" t="s">
        <v>247</v>
      </c>
      <c r="E751" s="152" t="s">
        <v>1</v>
      </c>
      <c r="F751" s="153" t="s">
        <v>4387</v>
      </c>
      <c r="H751" s="154">
        <v>16.5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 ht="11.25">
      <c r="B752" s="173"/>
      <c r="D752" s="147" t="s">
        <v>247</v>
      </c>
      <c r="E752" s="174" t="s">
        <v>1</v>
      </c>
      <c r="F752" s="175" t="s">
        <v>344</v>
      </c>
      <c r="H752" s="176">
        <v>398.4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24.2" customHeight="1">
      <c r="B753" s="133"/>
      <c r="C753" s="134" t="s">
        <v>3347</v>
      </c>
      <c r="D753" s="134" t="s">
        <v>239</v>
      </c>
      <c r="E753" s="135" t="s">
        <v>4388</v>
      </c>
      <c r="F753" s="136" t="s">
        <v>4389</v>
      </c>
      <c r="G753" s="137" t="s">
        <v>528</v>
      </c>
      <c r="H753" s="138">
        <v>48.8</v>
      </c>
      <c r="I753" s="139"/>
      <c r="J753" s="140">
        <f>ROUND(I753*H753,2)</f>
        <v>0</v>
      </c>
      <c r="K753" s="136" t="s">
        <v>243</v>
      </c>
      <c r="L753" s="33"/>
      <c r="M753" s="141" t="s">
        <v>1</v>
      </c>
      <c r="N753" s="142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258</v>
      </c>
      <c r="AT753" s="145" t="s">
        <v>239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258</v>
      </c>
      <c r="BM753" s="145" t="s">
        <v>3348</v>
      </c>
    </row>
    <row r="754" spans="2:65" s="1" customFormat="1" ht="11.25">
      <c r="B754" s="33"/>
      <c r="D754" s="147" t="s">
        <v>246</v>
      </c>
      <c r="F754" s="148" t="s">
        <v>4389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 ht="11.25">
      <c r="B755" s="167"/>
      <c r="D755" s="147" t="s">
        <v>247</v>
      </c>
      <c r="E755" s="168" t="s">
        <v>1</v>
      </c>
      <c r="F755" s="169" t="s">
        <v>4385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2" customFormat="1" ht="11.25">
      <c r="B756" s="151"/>
      <c r="D756" s="147" t="s">
        <v>247</v>
      </c>
      <c r="E756" s="152" t="s">
        <v>1</v>
      </c>
      <c r="F756" s="153" t="s">
        <v>4390</v>
      </c>
      <c r="H756" s="154">
        <v>26.2</v>
      </c>
      <c r="I756" s="155"/>
      <c r="L756" s="151"/>
      <c r="M756" s="156"/>
      <c r="T756" s="157"/>
      <c r="AT756" s="152" t="s">
        <v>247</v>
      </c>
      <c r="AU756" s="152" t="s">
        <v>83</v>
      </c>
      <c r="AV756" s="12" t="s">
        <v>83</v>
      </c>
      <c r="AW756" s="12" t="s">
        <v>30</v>
      </c>
      <c r="AX756" s="12" t="s">
        <v>73</v>
      </c>
      <c r="AY756" s="152" t="s">
        <v>236</v>
      </c>
    </row>
    <row r="757" spans="2:65" s="12" customFormat="1" ht="11.25">
      <c r="B757" s="151"/>
      <c r="D757" s="147" t="s">
        <v>247</v>
      </c>
      <c r="E757" s="152" t="s">
        <v>1</v>
      </c>
      <c r="F757" s="153" t="s">
        <v>4391</v>
      </c>
      <c r="H757" s="154">
        <v>22.6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5" customFormat="1" ht="11.25">
      <c r="B758" s="173"/>
      <c r="D758" s="147" t="s">
        <v>247</v>
      </c>
      <c r="E758" s="174" t="s">
        <v>1</v>
      </c>
      <c r="F758" s="175" t="s">
        <v>344</v>
      </c>
      <c r="H758" s="176">
        <v>48.8</v>
      </c>
      <c r="I758" s="177"/>
      <c r="L758" s="173"/>
      <c r="M758" s="178"/>
      <c r="T758" s="179"/>
      <c r="AT758" s="174" t="s">
        <v>247</v>
      </c>
      <c r="AU758" s="174" t="s">
        <v>83</v>
      </c>
      <c r="AV758" s="15" t="s">
        <v>258</v>
      </c>
      <c r="AW758" s="15" t="s">
        <v>30</v>
      </c>
      <c r="AX758" s="15" t="s">
        <v>81</v>
      </c>
      <c r="AY758" s="174" t="s">
        <v>236</v>
      </c>
    </row>
    <row r="759" spans="2:65" s="1" customFormat="1" ht="21.75" customHeight="1">
      <c r="B759" s="133"/>
      <c r="C759" s="134" t="s">
        <v>2342</v>
      </c>
      <c r="D759" s="134" t="s">
        <v>239</v>
      </c>
      <c r="E759" s="135" t="s">
        <v>4392</v>
      </c>
      <c r="F759" s="136" t="s">
        <v>4393</v>
      </c>
      <c r="G759" s="137" t="s">
        <v>528</v>
      </c>
      <c r="H759" s="138">
        <v>62.1</v>
      </c>
      <c r="I759" s="139"/>
      <c r="J759" s="140">
        <f>ROUND(I759*H759,2)</f>
        <v>0</v>
      </c>
      <c r="K759" s="136" t="s">
        <v>243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258</v>
      </c>
      <c r="AT759" s="145" t="s">
        <v>239</v>
      </c>
      <c r="AU759" s="145" t="s">
        <v>83</v>
      </c>
      <c r="AY759" s="18" t="s">
        <v>236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258</v>
      </c>
      <c r="BM759" s="145" t="s">
        <v>3351</v>
      </c>
    </row>
    <row r="760" spans="2:65" s="1" customFormat="1" ht="11.25">
      <c r="B760" s="33"/>
      <c r="D760" s="147" t="s">
        <v>246</v>
      </c>
      <c r="F760" s="148" t="s">
        <v>4393</v>
      </c>
      <c r="I760" s="149"/>
      <c r="L760" s="33"/>
      <c r="M760" s="150"/>
      <c r="T760" s="57"/>
      <c r="AT760" s="18" t="s">
        <v>246</v>
      </c>
      <c r="AU760" s="18" t="s">
        <v>83</v>
      </c>
    </row>
    <row r="761" spans="2:65" s="14" customFormat="1" ht="11.25">
      <c r="B761" s="167"/>
      <c r="D761" s="147" t="s">
        <v>247</v>
      </c>
      <c r="E761" s="168" t="s">
        <v>1</v>
      </c>
      <c r="F761" s="169" t="s">
        <v>4394</v>
      </c>
      <c r="H761" s="168" t="s">
        <v>1</v>
      </c>
      <c r="I761" s="170"/>
      <c r="L761" s="167"/>
      <c r="M761" s="171"/>
      <c r="T761" s="172"/>
      <c r="AT761" s="168" t="s">
        <v>247</v>
      </c>
      <c r="AU761" s="168" t="s">
        <v>83</v>
      </c>
      <c r="AV761" s="14" t="s">
        <v>81</v>
      </c>
      <c r="AW761" s="14" t="s">
        <v>30</v>
      </c>
      <c r="AX761" s="14" t="s">
        <v>73</v>
      </c>
      <c r="AY761" s="168" t="s">
        <v>236</v>
      </c>
    </row>
    <row r="762" spans="2:65" s="12" customFormat="1" ht="11.25">
      <c r="B762" s="151"/>
      <c r="D762" s="147" t="s">
        <v>247</v>
      </c>
      <c r="E762" s="152" t="s">
        <v>1</v>
      </c>
      <c r="F762" s="153" t="s">
        <v>4395</v>
      </c>
      <c r="H762" s="154">
        <v>27.6</v>
      </c>
      <c r="I762" s="155"/>
      <c r="L762" s="151"/>
      <c r="M762" s="156"/>
      <c r="T762" s="157"/>
      <c r="AT762" s="152" t="s">
        <v>247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236</v>
      </c>
    </row>
    <row r="763" spans="2:65" s="12" customFormat="1" ht="11.25">
      <c r="B763" s="151"/>
      <c r="D763" s="147" t="s">
        <v>247</v>
      </c>
      <c r="E763" s="152" t="s">
        <v>1</v>
      </c>
      <c r="F763" s="153" t="s">
        <v>4396</v>
      </c>
      <c r="H763" s="154">
        <v>34.5</v>
      </c>
      <c r="I763" s="155"/>
      <c r="L763" s="151"/>
      <c r="M763" s="156"/>
      <c r="T763" s="157"/>
      <c r="AT763" s="152" t="s">
        <v>247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236</v>
      </c>
    </row>
    <row r="764" spans="2:65" s="15" customFormat="1" ht="11.25">
      <c r="B764" s="173"/>
      <c r="D764" s="147" t="s">
        <v>247</v>
      </c>
      <c r="E764" s="174" t="s">
        <v>1</v>
      </c>
      <c r="F764" s="175" t="s">
        <v>344</v>
      </c>
      <c r="H764" s="176">
        <v>62.1</v>
      </c>
      <c r="I764" s="177"/>
      <c r="L764" s="173"/>
      <c r="M764" s="178"/>
      <c r="T764" s="179"/>
      <c r="AT764" s="174" t="s">
        <v>247</v>
      </c>
      <c r="AU764" s="174" t="s">
        <v>83</v>
      </c>
      <c r="AV764" s="15" t="s">
        <v>258</v>
      </c>
      <c r="AW764" s="15" t="s">
        <v>30</v>
      </c>
      <c r="AX764" s="15" t="s">
        <v>81</v>
      </c>
      <c r="AY764" s="174" t="s">
        <v>236</v>
      </c>
    </row>
    <row r="765" spans="2:65" s="1" customFormat="1" ht="24.2" customHeight="1">
      <c r="B765" s="133"/>
      <c r="C765" s="134" t="s">
        <v>3358</v>
      </c>
      <c r="D765" s="134" t="s">
        <v>239</v>
      </c>
      <c r="E765" s="135" t="s">
        <v>4013</v>
      </c>
      <c r="F765" s="136" t="s">
        <v>4397</v>
      </c>
      <c r="G765" s="137" t="s">
        <v>528</v>
      </c>
      <c r="H765" s="138">
        <v>20.6</v>
      </c>
      <c r="I765" s="139"/>
      <c r="J765" s="140">
        <f>ROUND(I765*H765,2)</f>
        <v>0</v>
      </c>
      <c r="K765" s="136" t="s">
        <v>2868</v>
      </c>
      <c r="L765" s="33"/>
      <c r="M765" s="141" t="s">
        <v>1</v>
      </c>
      <c r="N765" s="142" t="s">
        <v>38</v>
      </c>
      <c r="P765" s="143">
        <f>O765*H765</f>
        <v>0</v>
      </c>
      <c r="Q765" s="143">
        <v>0</v>
      </c>
      <c r="R765" s="143">
        <f>Q765*H765</f>
        <v>0</v>
      </c>
      <c r="S765" s="143">
        <v>0</v>
      </c>
      <c r="T765" s="144">
        <f>S765*H765</f>
        <v>0</v>
      </c>
      <c r="AR765" s="145" t="s">
        <v>258</v>
      </c>
      <c r="AT765" s="145" t="s">
        <v>239</v>
      </c>
      <c r="AU765" s="145" t="s">
        <v>83</v>
      </c>
      <c r="AY765" s="18" t="s">
        <v>236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8" t="s">
        <v>81</v>
      </c>
      <c r="BK765" s="146">
        <f>ROUND(I765*H765,2)</f>
        <v>0</v>
      </c>
      <c r="BL765" s="18" t="s">
        <v>258</v>
      </c>
      <c r="BM765" s="145" t="s">
        <v>3361</v>
      </c>
    </row>
    <row r="766" spans="2:65" s="1" customFormat="1" ht="19.5">
      <c r="B766" s="33"/>
      <c r="D766" s="147" t="s">
        <v>246</v>
      </c>
      <c r="F766" s="148" t="s">
        <v>4397</v>
      </c>
      <c r="I766" s="149"/>
      <c r="L766" s="33"/>
      <c r="M766" s="150"/>
      <c r="T766" s="57"/>
      <c r="AT766" s="18" t="s">
        <v>246</v>
      </c>
      <c r="AU766" s="18" t="s">
        <v>83</v>
      </c>
    </row>
    <row r="767" spans="2:65" s="14" customFormat="1" ht="11.25">
      <c r="B767" s="167"/>
      <c r="D767" s="147" t="s">
        <v>247</v>
      </c>
      <c r="E767" s="168" t="s">
        <v>1</v>
      </c>
      <c r="F767" s="169" t="s">
        <v>4394</v>
      </c>
      <c r="H767" s="168" t="s">
        <v>1</v>
      </c>
      <c r="I767" s="170"/>
      <c r="L767" s="167"/>
      <c r="M767" s="171"/>
      <c r="T767" s="172"/>
      <c r="AT767" s="168" t="s">
        <v>247</v>
      </c>
      <c r="AU767" s="168" t="s">
        <v>83</v>
      </c>
      <c r="AV767" s="14" t="s">
        <v>81</v>
      </c>
      <c r="AW767" s="14" t="s">
        <v>30</v>
      </c>
      <c r="AX767" s="14" t="s">
        <v>73</v>
      </c>
      <c r="AY767" s="168" t="s">
        <v>236</v>
      </c>
    </row>
    <row r="768" spans="2:65" s="12" customFormat="1" ht="11.25">
      <c r="B768" s="151"/>
      <c r="D768" s="147" t="s">
        <v>247</v>
      </c>
      <c r="E768" s="152" t="s">
        <v>1</v>
      </c>
      <c r="F768" s="153" t="s">
        <v>4398</v>
      </c>
      <c r="H768" s="154">
        <v>20.6</v>
      </c>
      <c r="I768" s="155"/>
      <c r="L768" s="151"/>
      <c r="M768" s="156"/>
      <c r="T768" s="157"/>
      <c r="AT768" s="152" t="s">
        <v>247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236</v>
      </c>
    </row>
    <row r="769" spans="2:65" s="15" customFormat="1" ht="11.25">
      <c r="B769" s="173"/>
      <c r="D769" s="147" t="s">
        <v>247</v>
      </c>
      <c r="E769" s="174" t="s">
        <v>1</v>
      </c>
      <c r="F769" s="175" t="s">
        <v>344</v>
      </c>
      <c r="H769" s="176">
        <v>20.6</v>
      </c>
      <c r="I769" s="177"/>
      <c r="L769" s="173"/>
      <c r="M769" s="178"/>
      <c r="T769" s="179"/>
      <c r="AT769" s="174" t="s">
        <v>247</v>
      </c>
      <c r="AU769" s="174" t="s">
        <v>83</v>
      </c>
      <c r="AV769" s="15" t="s">
        <v>258</v>
      </c>
      <c r="AW769" s="15" t="s">
        <v>30</v>
      </c>
      <c r="AX769" s="15" t="s">
        <v>81</v>
      </c>
      <c r="AY769" s="174" t="s">
        <v>236</v>
      </c>
    </row>
    <row r="770" spans="2:65" s="1" customFormat="1" ht="24.2" customHeight="1">
      <c r="B770" s="133"/>
      <c r="C770" s="134" t="s">
        <v>2346</v>
      </c>
      <c r="D770" s="134" t="s">
        <v>239</v>
      </c>
      <c r="E770" s="135" t="s">
        <v>4018</v>
      </c>
      <c r="F770" s="136" t="s">
        <v>4019</v>
      </c>
      <c r="G770" s="137" t="s">
        <v>528</v>
      </c>
      <c r="H770" s="138">
        <v>34.1</v>
      </c>
      <c r="I770" s="139"/>
      <c r="J770" s="140">
        <f>ROUND(I770*H770,2)</f>
        <v>0</v>
      </c>
      <c r="K770" s="136" t="s">
        <v>2868</v>
      </c>
      <c r="L770" s="33"/>
      <c r="M770" s="141" t="s">
        <v>1</v>
      </c>
      <c r="N770" s="142" t="s">
        <v>38</v>
      </c>
      <c r="P770" s="143">
        <f>O770*H770</f>
        <v>0</v>
      </c>
      <c r="Q770" s="143">
        <v>0</v>
      </c>
      <c r="R770" s="143">
        <f>Q770*H770</f>
        <v>0</v>
      </c>
      <c r="S770" s="143">
        <v>0</v>
      </c>
      <c r="T770" s="144">
        <f>S770*H770</f>
        <v>0</v>
      </c>
      <c r="AR770" s="145" t="s">
        <v>258</v>
      </c>
      <c r="AT770" s="145" t="s">
        <v>239</v>
      </c>
      <c r="AU770" s="145" t="s">
        <v>83</v>
      </c>
      <c r="AY770" s="18" t="s">
        <v>236</v>
      </c>
      <c r="BE770" s="146">
        <f>IF(N770="základní",J770,0)</f>
        <v>0</v>
      </c>
      <c r="BF770" s="146">
        <f>IF(N770="snížená",J770,0)</f>
        <v>0</v>
      </c>
      <c r="BG770" s="146">
        <f>IF(N770="zákl. přenesená",J770,0)</f>
        <v>0</v>
      </c>
      <c r="BH770" s="146">
        <f>IF(N770="sníž. přenesená",J770,0)</f>
        <v>0</v>
      </c>
      <c r="BI770" s="146">
        <f>IF(N770="nulová",J770,0)</f>
        <v>0</v>
      </c>
      <c r="BJ770" s="18" t="s">
        <v>81</v>
      </c>
      <c r="BK770" s="146">
        <f>ROUND(I770*H770,2)</f>
        <v>0</v>
      </c>
      <c r="BL770" s="18" t="s">
        <v>258</v>
      </c>
      <c r="BM770" s="145" t="s">
        <v>3365</v>
      </c>
    </row>
    <row r="771" spans="2:65" s="1" customFormat="1" ht="19.5">
      <c r="B771" s="33"/>
      <c r="D771" s="147" t="s">
        <v>246</v>
      </c>
      <c r="F771" s="148" t="s">
        <v>4019</v>
      </c>
      <c r="I771" s="149"/>
      <c r="L771" s="33"/>
      <c r="M771" s="150"/>
      <c r="T771" s="57"/>
      <c r="AT771" s="18" t="s">
        <v>246</v>
      </c>
      <c r="AU771" s="18" t="s">
        <v>83</v>
      </c>
    </row>
    <row r="772" spans="2:65" s="14" customFormat="1" ht="11.25">
      <c r="B772" s="167"/>
      <c r="D772" s="147" t="s">
        <v>247</v>
      </c>
      <c r="E772" s="168" t="s">
        <v>1</v>
      </c>
      <c r="F772" s="169" t="s">
        <v>4399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 ht="11.25">
      <c r="B773" s="151"/>
      <c r="D773" s="147" t="s">
        <v>247</v>
      </c>
      <c r="E773" s="152" t="s">
        <v>1</v>
      </c>
      <c r="F773" s="153" t="s">
        <v>4400</v>
      </c>
      <c r="H773" s="154">
        <v>6.6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2" customFormat="1" ht="11.25">
      <c r="B774" s="151"/>
      <c r="D774" s="147" t="s">
        <v>247</v>
      </c>
      <c r="E774" s="152" t="s">
        <v>1</v>
      </c>
      <c r="F774" s="153" t="s">
        <v>4401</v>
      </c>
      <c r="H774" s="154">
        <v>14.3</v>
      </c>
      <c r="I774" s="155"/>
      <c r="L774" s="151"/>
      <c r="M774" s="156"/>
      <c r="T774" s="157"/>
      <c r="AT774" s="152" t="s">
        <v>247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236</v>
      </c>
    </row>
    <row r="775" spans="2:65" s="12" customFormat="1" ht="11.25">
      <c r="B775" s="151"/>
      <c r="D775" s="147" t="s">
        <v>247</v>
      </c>
      <c r="E775" s="152" t="s">
        <v>1</v>
      </c>
      <c r="F775" s="153" t="s">
        <v>4402</v>
      </c>
      <c r="H775" s="154">
        <v>13.2</v>
      </c>
      <c r="I775" s="155"/>
      <c r="L775" s="151"/>
      <c r="M775" s="156"/>
      <c r="T775" s="157"/>
      <c r="AT775" s="152" t="s">
        <v>247</v>
      </c>
      <c r="AU775" s="152" t="s">
        <v>83</v>
      </c>
      <c r="AV775" s="12" t="s">
        <v>83</v>
      </c>
      <c r="AW775" s="12" t="s">
        <v>30</v>
      </c>
      <c r="AX775" s="12" t="s">
        <v>73</v>
      </c>
      <c r="AY775" s="152" t="s">
        <v>236</v>
      </c>
    </row>
    <row r="776" spans="2:65" s="15" customFormat="1" ht="11.25">
      <c r="B776" s="173"/>
      <c r="D776" s="147" t="s">
        <v>247</v>
      </c>
      <c r="E776" s="174" t="s">
        <v>1</v>
      </c>
      <c r="F776" s="175" t="s">
        <v>344</v>
      </c>
      <c r="H776" s="176">
        <v>34.099999999999994</v>
      </c>
      <c r="I776" s="177"/>
      <c r="L776" s="173"/>
      <c r="M776" s="178"/>
      <c r="T776" s="179"/>
      <c r="AT776" s="174" t="s">
        <v>247</v>
      </c>
      <c r="AU776" s="174" t="s">
        <v>83</v>
      </c>
      <c r="AV776" s="15" t="s">
        <v>258</v>
      </c>
      <c r="AW776" s="15" t="s">
        <v>30</v>
      </c>
      <c r="AX776" s="15" t="s">
        <v>81</v>
      </c>
      <c r="AY776" s="174" t="s">
        <v>236</v>
      </c>
    </row>
    <row r="777" spans="2:65" s="1" customFormat="1" ht="24.2" customHeight="1">
      <c r="B777" s="133"/>
      <c r="C777" s="134" t="s">
        <v>3374</v>
      </c>
      <c r="D777" s="134" t="s">
        <v>239</v>
      </c>
      <c r="E777" s="135" t="s">
        <v>3999</v>
      </c>
      <c r="F777" s="136" t="s">
        <v>4000</v>
      </c>
      <c r="G777" s="137" t="s">
        <v>340</v>
      </c>
      <c r="H777" s="138">
        <v>1</v>
      </c>
      <c r="I777" s="139"/>
      <c r="J777" s="140">
        <f>ROUND(I777*H777,2)</f>
        <v>0</v>
      </c>
      <c r="K777" s="136" t="s">
        <v>243</v>
      </c>
      <c r="L777" s="33"/>
      <c r="M777" s="141" t="s">
        <v>1</v>
      </c>
      <c r="N777" s="142" t="s">
        <v>38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258</v>
      </c>
      <c r="AT777" s="145" t="s">
        <v>239</v>
      </c>
      <c r="AU777" s="145" t="s">
        <v>83</v>
      </c>
      <c r="AY777" s="18" t="s">
        <v>236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81</v>
      </c>
      <c r="BK777" s="146">
        <f>ROUND(I777*H777,2)</f>
        <v>0</v>
      </c>
      <c r="BL777" s="18" t="s">
        <v>258</v>
      </c>
      <c r="BM777" s="145" t="s">
        <v>3377</v>
      </c>
    </row>
    <row r="778" spans="2:65" s="1" customFormat="1" ht="19.5">
      <c r="B778" s="33"/>
      <c r="D778" s="147" t="s">
        <v>246</v>
      </c>
      <c r="F778" s="148" t="s">
        <v>4000</v>
      </c>
      <c r="I778" s="149"/>
      <c r="L778" s="33"/>
      <c r="M778" s="150"/>
      <c r="T778" s="57"/>
      <c r="AT778" s="18" t="s">
        <v>246</v>
      </c>
      <c r="AU778" s="18" t="s">
        <v>83</v>
      </c>
    </row>
    <row r="779" spans="2:65" s="12" customFormat="1" ht="11.25">
      <c r="B779" s="151"/>
      <c r="D779" s="147" t="s">
        <v>247</v>
      </c>
      <c r="E779" s="152" t="s">
        <v>1</v>
      </c>
      <c r="F779" s="153" t="s">
        <v>4403</v>
      </c>
      <c r="H779" s="154">
        <v>1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 ht="11.25">
      <c r="B780" s="173"/>
      <c r="D780" s="147" t="s">
        <v>247</v>
      </c>
      <c r="E780" s="174" t="s">
        <v>1</v>
      </c>
      <c r="F780" s="175" t="s">
        <v>344</v>
      </c>
      <c r="H780" s="176">
        <v>1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24.2" customHeight="1">
      <c r="B781" s="133"/>
      <c r="C781" s="134" t="s">
        <v>2350</v>
      </c>
      <c r="D781" s="134" t="s">
        <v>239</v>
      </c>
      <c r="E781" s="135" t="s">
        <v>4004</v>
      </c>
      <c r="F781" s="136" t="s">
        <v>4005</v>
      </c>
      <c r="G781" s="137" t="s">
        <v>424</v>
      </c>
      <c r="H781" s="138">
        <v>0.15</v>
      </c>
      <c r="I781" s="139"/>
      <c r="J781" s="140">
        <f>ROUND(I781*H781,2)</f>
        <v>0</v>
      </c>
      <c r="K781" s="136" t="s">
        <v>2868</v>
      </c>
      <c r="L781" s="33"/>
      <c r="M781" s="141" t="s">
        <v>1</v>
      </c>
      <c r="N781" s="142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258</v>
      </c>
      <c r="AT781" s="145" t="s">
        <v>239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258</v>
      </c>
      <c r="BM781" s="145" t="s">
        <v>3384</v>
      </c>
    </row>
    <row r="782" spans="2:65" s="1" customFormat="1" ht="11.25">
      <c r="B782" s="33"/>
      <c r="D782" s="147" t="s">
        <v>246</v>
      </c>
      <c r="F782" s="148" t="s">
        <v>4005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" customFormat="1" ht="24.2" customHeight="1">
      <c r="B783" s="133"/>
      <c r="C783" s="134" t="s">
        <v>3390</v>
      </c>
      <c r="D783" s="134" t="s">
        <v>239</v>
      </c>
      <c r="E783" s="135" t="s">
        <v>4404</v>
      </c>
      <c r="F783" s="136" t="s">
        <v>4405</v>
      </c>
      <c r="G783" s="137" t="s">
        <v>539</v>
      </c>
      <c r="H783" s="138">
        <v>4.5629999999999997</v>
      </c>
      <c r="I783" s="139"/>
      <c r="J783" s="140">
        <f>ROUND(I783*H783,2)</f>
        <v>0</v>
      </c>
      <c r="K783" s="136" t="s">
        <v>243</v>
      </c>
      <c r="L783" s="33"/>
      <c r="M783" s="141" t="s">
        <v>1</v>
      </c>
      <c r="N783" s="142" t="s">
        <v>38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258</v>
      </c>
      <c r="AT783" s="145" t="s">
        <v>239</v>
      </c>
      <c r="AU783" s="145" t="s">
        <v>83</v>
      </c>
      <c r="AY783" s="18" t="s">
        <v>236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81</v>
      </c>
      <c r="BK783" s="146">
        <f>ROUND(I783*H783,2)</f>
        <v>0</v>
      </c>
      <c r="BL783" s="18" t="s">
        <v>258</v>
      </c>
      <c r="BM783" s="145" t="s">
        <v>3393</v>
      </c>
    </row>
    <row r="784" spans="2:65" s="1" customFormat="1" ht="11.25">
      <c r="B784" s="33"/>
      <c r="D784" s="147" t="s">
        <v>246</v>
      </c>
      <c r="F784" s="148" t="s">
        <v>4405</v>
      </c>
      <c r="I784" s="149"/>
      <c r="L784" s="33"/>
      <c r="M784" s="150"/>
      <c r="T784" s="57"/>
      <c r="AT784" s="18" t="s">
        <v>246</v>
      </c>
      <c r="AU784" s="18" t="s">
        <v>83</v>
      </c>
    </row>
    <row r="785" spans="2:65" s="12" customFormat="1" ht="11.25">
      <c r="B785" s="151"/>
      <c r="D785" s="147" t="s">
        <v>247</v>
      </c>
      <c r="E785" s="152" t="s">
        <v>1</v>
      </c>
      <c r="F785" s="153" t="s">
        <v>4406</v>
      </c>
      <c r="H785" s="154">
        <v>4.5629999999999997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 ht="11.25">
      <c r="B786" s="173"/>
      <c r="D786" s="147" t="s">
        <v>247</v>
      </c>
      <c r="E786" s="174" t="s">
        <v>1</v>
      </c>
      <c r="F786" s="175" t="s">
        <v>344</v>
      </c>
      <c r="H786" s="176">
        <v>4.5629999999999997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24.2" customHeight="1">
      <c r="B787" s="133"/>
      <c r="C787" s="134" t="s">
        <v>2355</v>
      </c>
      <c r="D787" s="134" t="s">
        <v>239</v>
      </c>
      <c r="E787" s="135" t="s">
        <v>4041</v>
      </c>
      <c r="F787" s="136" t="s">
        <v>4042</v>
      </c>
      <c r="G787" s="137" t="s">
        <v>424</v>
      </c>
      <c r="H787" s="138">
        <v>178.58099999999999</v>
      </c>
      <c r="I787" s="139"/>
      <c r="J787" s="140">
        <f>ROUND(I787*H787,2)</f>
        <v>0</v>
      </c>
      <c r="K787" s="136" t="s">
        <v>243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258</v>
      </c>
      <c r="AT787" s="145" t="s">
        <v>239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258</v>
      </c>
      <c r="BM787" s="145" t="s">
        <v>3400</v>
      </c>
    </row>
    <row r="788" spans="2:65" s="1" customFormat="1" ht="19.5">
      <c r="B788" s="33"/>
      <c r="D788" s="147" t="s">
        <v>246</v>
      </c>
      <c r="F788" s="148" t="s">
        <v>4042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" customFormat="1" ht="24.2" customHeight="1">
      <c r="B789" s="133"/>
      <c r="C789" s="134" t="s">
        <v>3403</v>
      </c>
      <c r="D789" s="134" t="s">
        <v>239</v>
      </c>
      <c r="E789" s="135" t="s">
        <v>3144</v>
      </c>
      <c r="F789" s="136" t="s">
        <v>3145</v>
      </c>
      <c r="G789" s="137" t="s">
        <v>424</v>
      </c>
      <c r="H789" s="138">
        <v>178.58099999999999</v>
      </c>
      <c r="I789" s="139"/>
      <c r="J789" s="140">
        <f>ROUND(I789*H789,2)</f>
        <v>0</v>
      </c>
      <c r="K789" s="136" t="s">
        <v>243</v>
      </c>
      <c r="L789" s="33"/>
      <c r="M789" s="141" t="s">
        <v>1</v>
      </c>
      <c r="N789" s="142" t="s">
        <v>38</v>
      </c>
      <c r="P789" s="143">
        <f>O789*H789</f>
        <v>0</v>
      </c>
      <c r="Q789" s="143">
        <v>0</v>
      </c>
      <c r="R789" s="143">
        <f>Q789*H789</f>
        <v>0</v>
      </c>
      <c r="S789" s="143">
        <v>0</v>
      </c>
      <c r="T789" s="144">
        <f>S789*H789</f>
        <v>0</v>
      </c>
      <c r="AR789" s="145" t="s">
        <v>258</v>
      </c>
      <c r="AT789" s="145" t="s">
        <v>239</v>
      </c>
      <c r="AU789" s="145" t="s">
        <v>83</v>
      </c>
      <c r="AY789" s="18" t="s">
        <v>236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81</v>
      </c>
      <c r="BK789" s="146">
        <f>ROUND(I789*H789,2)</f>
        <v>0</v>
      </c>
      <c r="BL789" s="18" t="s">
        <v>258</v>
      </c>
      <c r="BM789" s="145" t="s">
        <v>3406</v>
      </c>
    </row>
    <row r="790" spans="2:65" s="1" customFormat="1" ht="19.5">
      <c r="B790" s="33"/>
      <c r="D790" s="147" t="s">
        <v>246</v>
      </c>
      <c r="F790" s="148" t="s">
        <v>3145</v>
      </c>
      <c r="I790" s="149"/>
      <c r="L790" s="33"/>
      <c r="M790" s="150"/>
      <c r="T790" s="57"/>
      <c r="AT790" s="18" t="s">
        <v>246</v>
      </c>
      <c r="AU790" s="18" t="s">
        <v>83</v>
      </c>
    </row>
    <row r="791" spans="2:65" s="1" customFormat="1" ht="24.2" customHeight="1">
      <c r="B791" s="133"/>
      <c r="C791" s="134" t="s">
        <v>2358</v>
      </c>
      <c r="D791" s="134" t="s">
        <v>239</v>
      </c>
      <c r="E791" s="135" t="s">
        <v>3146</v>
      </c>
      <c r="F791" s="136" t="s">
        <v>3147</v>
      </c>
      <c r="G791" s="137" t="s">
        <v>424</v>
      </c>
      <c r="H791" s="138">
        <v>1607.229</v>
      </c>
      <c r="I791" s="139"/>
      <c r="J791" s="140">
        <f>ROUND(I791*H791,2)</f>
        <v>0</v>
      </c>
      <c r="K791" s="136" t="s">
        <v>243</v>
      </c>
      <c r="L791" s="33"/>
      <c r="M791" s="141" t="s">
        <v>1</v>
      </c>
      <c r="N791" s="142" t="s">
        <v>38</v>
      </c>
      <c r="P791" s="143">
        <f>O791*H791</f>
        <v>0</v>
      </c>
      <c r="Q791" s="143">
        <v>0</v>
      </c>
      <c r="R791" s="143">
        <f>Q791*H791</f>
        <v>0</v>
      </c>
      <c r="S791" s="143">
        <v>0</v>
      </c>
      <c r="T791" s="144">
        <f>S791*H791</f>
        <v>0</v>
      </c>
      <c r="AR791" s="145" t="s">
        <v>258</v>
      </c>
      <c r="AT791" s="145" t="s">
        <v>239</v>
      </c>
      <c r="AU791" s="145" t="s">
        <v>83</v>
      </c>
      <c r="AY791" s="18" t="s">
        <v>236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81</v>
      </c>
      <c r="BK791" s="146">
        <f>ROUND(I791*H791,2)</f>
        <v>0</v>
      </c>
      <c r="BL791" s="18" t="s">
        <v>258</v>
      </c>
      <c r="BM791" s="145" t="s">
        <v>3408</v>
      </c>
    </row>
    <row r="792" spans="2:65" s="1" customFormat="1" ht="19.5">
      <c r="B792" s="33"/>
      <c r="D792" s="147" t="s">
        <v>246</v>
      </c>
      <c r="F792" s="148" t="s">
        <v>3147</v>
      </c>
      <c r="I792" s="149"/>
      <c r="L792" s="33"/>
      <c r="M792" s="150"/>
      <c r="T792" s="57"/>
      <c r="AT792" s="18" t="s">
        <v>246</v>
      </c>
      <c r="AU792" s="18" t="s">
        <v>83</v>
      </c>
    </row>
    <row r="793" spans="2:65" s="12" customFormat="1" ht="11.25">
      <c r="B793" s="151"/>
      <c r="D793" s="147" t="s">
        <v>247</v>
      </c>
      <c r="E793" s="152" t="s">
        <v>1</v>
      </c>
      <c r="F793" s="153" t="s">
        <v>4407</v>
      </c>
      <c r="H793" s="154">
        <v>1607.229</v>
      </c>
      <c r="I793" s="155"/>
      <c r="L793" s="151"/>
      <c r="M793" s="156"/>
      <c r="T793" s="157"/>
      <c r="AT793" s="152" t="s">
        <v>247</v>
      </c>
      <c r="AU793" s="152" t="s">
        <v>83</v>
      </c>
      <c r="AV793" s="12" t="s">
        <v>83</v>
      </c>
      <c r="AW793" s="12" t="s">
        <v>30</v>
      </c>
      <c r="AX793" s="12" t="s">
        <v>73</v>
      </c>
      <c r="AY793" s="152" t="s">
        <v>236</v>
      </c>
    </row>
    <row r="794" spans="2:65" s="15" customFormat="1" ht="11.25">
      <c r="B794" s="173"/>
      <c r="D794" s="147" t="s">
        <v>247</v>
      </c>
      <c r="E794" s="174" t="s">
        <v>1</v>
      </c>
      <c r="F794" s="175" t="s">
        <v>344</v>
      </c>
      <c r="H794" s="176">
        <v>1607.229</v>
      </c>
      <c r="I794" s="177"/>
      <c r="L794" s="173"/>
      <c r="M794" s="178"/>
      <c r="T794" s="179"/>
      <c r="AT794" s="174" t="s">
        <v>247</v>
      </c>
      <c r="AU794" s="174" t="s">
        <v>83</v>
      </c>
      <c r="AV794" s="15" t="s">
        <v>258</v>
      </c>
      <c r="AW794" s="15" t="s">
        <v>30</v>
      </c>
      <c r="AX794" s="15" t="s">
        <v>81</v>
      </c>
      <c r="AY794" s="174" t="s">
        <v>236</v>
      </c>
    </row>
    <row r="795" spans="2:65" s="1" customFormat="1" ht="24.2" customHeight="1">
      <c r="B795" s="133"/>
      <c r="C795" s="134" t="s">
        <v>3411</v>
      </c>
      <c r="D795" s="134" t="s">
        <v>239</v>
      </c>
      <c r="E795" s="135" t="s">
        <v>4048</v>
      </c>
      <c r="F795" s="136" t="s">
        <v>4049</v>
      </c>
      <c r="G795" s="137" t="s">
        <v>424</v>
      </c>
      <c r="H795" s="138">
        <v>178.58099999999999</v>
      </c>
      <c r="I795" s="139"/>
      <c r="J795" s="140">
        <f>ROUND(I795*H795,2)</f>
        <v>0</v>
      </c>
      <c r="K795" s="136" t="s">
        <v>2868</v>
      </c>
      <c r="L795" s="33"/>
      <c r="M795" s="141" t="s">
        <v>1</v>
      </c>
      <c r="N795" s="142" t="s">
        <v>38</v>
      </c>
      <c r="P795" s="143">
        <f>O795*H795</f>
        <v>0</v>
      </c>
      <c r="Q795" s="143">
        <v>0</v>
      </c>
      <c r="R795" s="143">
        <f>Q795*H795</f>
        <v>0</v>
      </c>
      <c r="S795" s="143">
        <v>0</v>
      </c>
      <c r="T795" s="144">
        <f>S795*H795</f>
        <v>0</v>
      </c>
      <c r="AR795" s="145" t="s">
        <v>258</v>
      </c>
      <c r="AT795" s="145" t="s">
        <v>239</v>
      </c>
      <c r="AU795" s="145" t="s">
        <v>83</v>
      </c>
      <c r="AY795" s="18" t="s">
        <v>236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81</v>
      </c>
      <c r="BK795" s="146">
        <f>ROUND(I795*H795,2)</f>
        <v>0</v>
      </c>
      <c r="BL795" s="18" t="s">
        <v>258</v>
      </c>
      <c r="BM795" s="145" t="s">
        <v>3412</v>
      </c>
    </row>
    <row r="796" spans="2:65" s="1" customFormat="1" ht="19.5">
      <c r="B796" s="33"/>
      <c r="D796" s="147" t="s">
        <v>246</v>
      </c>
      <c r="F796" s="148" t="s">
        <v>4049</v>
      </c>
      <c r="I796" s="149"/>
      <c r="L796" s="33"/>
      <c r="M796" s="150"/>
      <c r="T796" s="57"/>
      <c r="AT796" s="18" t="s">
        <v>246</v>
      </c>
      <c r="AU796" s="18" t="s">
        <v>83</v>
      </c>
    </row>
    <row r="797" spans="2:65" s="11" customFormat="1" ht="22.9" customHeight="1">
      <c r="B797" s="121"/>
      <c r="D797" s="122" t="s">
        <v>72</v>
      </c>
      <c r="E797" s="131" t="s">
        <v>280</v>
      </c>
      <c r="F797" s="131" t="s">
        <v>4054</v>
      </c>
      <c r="I797" s="124"/>
      <c r="J797" s="132">
        <f>BK797</f>
        <v>0</v>
      </c>
      <c r="L797" s="121"/>
      <c r="M797" s="126"/>
      <c r="P797" s="127">
        <f>SUM(P798:P803)</f>
        <v>0</v>
      </c>
      <c r="R797" s="127">
        <f>SUM(R798:R803)</f>
        <v>0</v>
      </c>
      <c r="T797" s="128">
        <f>SUM(T798:T803)</f>
        <v>0</v>
      </c>
      <c r="AR797" s="122" t="s">
        <v>81</v>
      </c>
      <c r="AT797" s="129" t="s">
        <v>72</v>
      </c>
      <c r="AU797" s="129" t="s">
        <v>81</v>
      </c>
      <c r="AY797" s="122" t="s">
        <v>236</v>
      </c>
      <c r="BK797" s="130">
        <f>SUM(BK798:BK803)</f>
        <v>0</v>
      </c>
    </row>
    <row r="798" spans="2:65" s="1" customFormat="1" ht="37.9" customHeight="1">
      <c r="B798" s="133"/>
      <c r="C798" s="134" t="s">
        <v>2362</v>
      </c>
      <c r="D798" s="134" t="s">
        <v>239</v>
      </c>
      <c r="E798" s="135" t="s">
        <v>4408</v>
      </c>
      <c r="F798" s="136" t="s">
        <v>4409</v>
      </c>
      <c r="G798" s="137" t="s">
        <v>340</v>
      </c>
      <c r="H798" s="138">
        <v>122</v>
      </c>
      <c r="I798" s="139"/>
      <c r="J798" s="140">
        <f>ROUND(I798*H798,2)</f>
        <v>0</v>
      </c>
      <c r="K798" s="136" t="s">
        <v>1</v>
      </c>
      <c r="L798" s="33"/>
      <c r="M798" s="141" t="s">
        <v>1</v>
      </c>
      <c r="N798" s="142" t="s">
        <v>38</v>
      </c>
      <c r="P798" s="143">
        <f>O798*H798</f>
        <v>0</v>
      </c>
      <c r="Q798" s="143">
        <v>0</v>
      </c>
      <c r="R798" s="143">
        <f>Q798*H798</f>
        <v>0</v>
      </c>
      <c r="S798" s="143">
        <v>0</v>
      </c>
      <c r="T798" s="144">
        <f>S798*H798</f>
        <v>0</v>
      </c>
      <c r="AR798" s="145" t="s">
        <v>258</v>
      </c>
      <c r="AT798" s="145" t="s">
        <v>239</v>
      </c>
      <c r="AU798" s="145" t="s">
        <v>83</v>
      </c>
      <c r="AY798" s="18" t="s">
        <v>236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81</v>
      </c>
      <c r="BK798" s="146">
        <f>ROUND(I798*H798,2)</f>
        <v>0</v>
      </c>
      <c r="BL798" s="18" t="s">
        <v>258</v>
      </c>
      <c r="BM798" s="145" t="s">
        <v>4410</v>
      </c>
    </row>
    <row r="799" spans="2:65" s="1" customFormat="1" ht="19.5">
      <c r="B799" s="33"/>
      <c r="D799" s="147" t="s">
        <v>246</v>
      </c>
      <c r="F799" s="148" t="s">
        <v>4409</v>
      </c>
      <c r="I799" s="149"/>
      <c r="L799" s="33"/>
      <c r="M799" s="150"/>
      <c r="T799" s="57"/>
      <c r="AT799" s="18" t="s">
        <v>246</v>
      </c>
      <c r="AU799" s="18" t="s">
        <v>83</v>
      </c>
    </row>
    <row r="800" spans="2:65" s="1" customFormat="1" ht="24.2" customHeight="1">
      <c r="B800" s="133"/>
      <c r="C800" s="134" t="s">
        <v>3418</v>
      </c>
      <c r="D800" s="134" t="s">
        <v>239</v>
      </c>
      <c r="E800" s="135" t="s">
        <v>4411</v>
      </c>
      <c r="F800" s="136" t="s">
        <v>4412</v>
      </c>
      <c r="G800" s="137" t="s">
        <v>467</v>
      </c>
      <c r="H800" s="138">
        <v>54.6</v>
      </c>
      <c r="I800" s="139"/>
      <c r="J800" s="140">
        <f>ROUND(I800*H800,2)</f>
        <v>0</v>
      </c>
      <c r="K800" s="136" t="s">
        <v>243</v>
      </c>
      <c r="L800" s="33"/>
      <c r="M800" s="141" t="s">
        <v>1</v>
      </c>
      <c r="N800" s="142" t="s">
        <v>38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258</v>
      </c>
      <c r="AT800" s="145" t="s">
        <v>239</v>
      </c>
      <c r="AU800" s="145" t="s">
        <v>83</v>
      </c>
      <c r="AY800" s="18" t="s">
        <v>236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81</v>
      </c>
      <c r="BK800" s="146">
        <f>ROUND(I800*H800,2)</f>
        <v>0</v>
      </c>
      <c r="BL800" s="18" t="s">
        <v>258</v>
      </c>
      <c r="BM800" s="145" t="s">
        <v>3416</v>
      </c>
    </row>
    <row r="801" spans="2:65" s="1" customFormat="1" ht="19.5">
      <c r="B801" s="33"/>
      <c r="D801" s="147" t="s">
        <v>246</v>
      </c>
      <c r="F801" s="148" t="s">
        <v>4412</v>
      </c>
      <c r="I801" s="149"/>
      <c r="L801" s="33"/>
      <c r="M801" s="150"/>
      <c r="T801" s="57"/>
      <c r="AT801" s="18" t="s">
        <v>246</v>
      </c>
      <c r="AU801" s="18" t="s">
        <v>83</v>
      </c>
    </row>
    <row r="802" spans="2:65" s="12" customFormat="1" ht="11.25">
      <c r="B802" s="151"/>
      <c r="D802" s="147" t="s">
        <v>247</v>
      </c>
      <c r="E802" s="152" t="s">
        <v>1</v>
      </c>
      <c r="F802" s="153" t="s">
        <v>4413</v>
      </c>
      <c r="H802" s="154">
        <v>54.6</v>
      </c>
      <c r="I802" s="155"/>
      <c r="L802" s="151"/>
      <c r="M802" s="156"/>
      <c r="T802" s="157"/>
      <c r="AT802" s="152" t="s">
        <v>247</v>
      </c>
      <c r="AU802" s="152" t="s">
        <v>83</v>
      </c>
      <c r="AV802" s="12" t="s">
        <v>83</v>
      </c>
      <c r="AW802" s="12" t="s">
        <v>30</v>
      </c>
      <c r="AX802" s="12" t="s">
        <v>73</v>
      </c>
      <c r="AY802" s="152" t="s">
        <v>236</v>
      </c>
    </row>
    <row r="803" spans="2:65" s="15" customFormat="1" ht="11.25">
      <c r="B803" s="173"/>
      <c r="D803" s="147" t="s">
        <v>247</v>
      </c>
      <c r="E803" s="174" t="s">
        <v>1</v>
      </c>
      <c r="F803" s="175" t="s">
        <v>344</v>
      </c>
      <c r="H803" s="176">
        <v>54.6</v>
      </c>
      <c r="I803" s="177"/>
      <c r="L803" s="173"/>
      <c r="M803" s="178"/>
      <c r="T803" s="179"/>
      <c r="AT803" s="174" t="s">
        <v>247</v>
      </c>
      <c r="AU803" s="174" t="s">
        <v>83</v>
      </c>
      <c r="AV803" s="15" t="s">
        <v>258</v>
      </c>
      <c r="AW803" s="15" t="s">
        <v>30</v>
      </c>
      <c r="AX803" s="15" t="s">
        <v>81</v>
      </c>
      <c r="AY803" s="174" t="s">
        <v>236</v>
      </c>
    </row>
    <row r="804" spans="2:65" s="11" customFormat="1" ht="22.9" customHeight="1">
      <c r="B804" s="121"/>
      <c r="D804" s="122" t="s">
        <v>72</v>
      </c>
      <c r="E804" s="131" t="s">
        <v>2403</v>
      </c>
      <c r="F804" s="131" t="s">
        <v>966</v>
      </c>
      <c r="I804" s="124"/>
      <c r="J804" s="132">
        <f>BK804</f>
        <v>0</v>
      </c>
      <c r="L804" s="121"/>
      <c r="M804" s="126"/>
      <c r="P804" s="127">
        <f>SUM(P805:P806)</f>
        <v>0</v>
      </c>
      <c r="R804" s="127">
        <f>SUM(R805:R806)</f>
        <v>0</v>
      </c>
      <c r="T804" s="128">
        <f>SUM(T805:T806)</f>
        <v>0</v>
      </c>
      <c r="AR804" s="122" t="s">
        <v>81</v>
      </c>
      <c r="AT804" s="129" t="s">
        <v>72</v>
      </c>
      <c r="AU804" s="129" t="s">
        <v>81</v>
      </c>
      <c r="AY804" s="122" t="s">
        <v>236</v>
      </c>
      <c r="BK804" s="130">
        <f>SUM(BK805:BK806)</f>
        <v>0</v>
      </c>
    </row>
    <row r="805" spans="2:65" s="1" customFormat="1" ht="24.2" customHeight="1">
      <c r="B805" s="133"/>
      <c r="C805" s="134" t="s">
        <v>2369</v>
      </c>
      <c r="D805" s="134" t="s">
        <v>239</v>
      </c>
      <c r="E805" s="135" t="s">
        <v>1762</v>
      </c>
      <c r="F805" s="136" t="s">
        <v>1763</v>
      </c>
      <c r="G805" s="137" t="s">
        <v>424</v>
      </c>
      <c r="H805" s="138">
        <v>842.03200000000004</v>
      </c>
      <c r="I805" s="139"/>
      <c r="J805" s="140">
        <f>ROUND(I805*H805,2)</f>
        <v>0</v>
      </c>
      <c r="K805" s="136" t="s">
        <v>243</v>
      </c>
      <c r="L805" s="33"/>
      <c r="M805" s="141" t="s">
        <v>1</v>
      </c>
      <c r="N805" s="142" t="s">
        <v>38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258</v>
      </c>
      <c r="AT805" s="145" t="s">
        <v>239</v>
      </c>
      <c r="AU805" s="145" t="s">
        <v>83</v>
      </c>
      <c r="AY805" s="18" t="s">
        <v>236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81</v>
      </c>
      <c r="BK805" s="146">
        <f>ROUND(I805*H805,2)</f>
        <v>0</v>
      </c>
      <c r="BL805" s="18" t="s">
        <v>258</v>
      </c>
      <c r="BM805" s="145" t="s">
        <v>3421</v>
      </c>
    </row>
    <row r="806" spans="2:65" s="1" customFormat="1" ht="11.25">
      <c r="B806" s="33"/>
      <c r="D806" s="147" t="s">
        <v>246</v>
      </c>
      <c r="F806" s="148" t="s">
        <v>1763</v>
      </c>
      <c r="I806" s="149"/>
      <c r="L806" s="33"/>
      <c r="M806" s="150"/>
      <c r="T806" s="57"/>
      <c r="AT806" s="18" t="s">
        <v>246</v>
      </c>
      <c r="AU806" s="18" t="s">
        <v>83</v>
      </c>
    </row>
    <row r="807" spans="2:65" s="11" customFormat="1" ht="25.9" customHeight="1">
      <c r="B807" s="121"/>
      <c r="D807" s="122" t="s">
        <v>72</v>
      </c>
      <c r="E807" s="123" t="s">
        <v>2058</v>
      </c>
      <c r="F807" s="123" t="s">
        <v>2059</v>
      </c>
      <c r="I807" s="124"/>
      <c r="J807" s="125">
        <f>BK807</f>
        <v>0</v>
      </c>
      <c r="L807" s="121"/>
      <c r="M807" s="126"/>
      <c r="P807" s="127">
        <f>P808+P815</f>
        <v>0</v>
      </c>
      <c r="R807" s="127">
        <f>R808+R815</f>
        <v>0</v>
      </c>
      <c r="T807" s="128">
        <f>T808+T815</f>
        <v>0</v>
      </c>
      <c r="AR807" s="122" t="s">
        <v>83</v>
      </c>
      <c r="AT807" s="129" t="s">
        <v>72</v>
      </c>
      <c r="AU807" s="129" t="s">
        <v>73</v>
      </c>
      <c r="AY807" s="122" t="s">
        <v>236</v>
      </c>
      <c r="BK807" s="130">
        <f>BK808+BK815</f>
        <v>0</v>
      </c>
    </row>
    <row r="808" spans="2:65" s="11" customFormat="1" ht="22.9" customHeight="1">
      <c r="B808" s="121"/>
      <c r="D808" s="122" t="s">
        <v>72</v>
      </c>
      <c r="E808" s="131" t="s">
        <v>4414</v>
      </c>
      <c r="F808" s="131" t="s">
        <v>4415</v>
      </c>
      <c r="I808" s="124"/>
      <c r="J808" s="132">
        <f>BK808</f>
        <v>0</v>
      </c>
      <c r="L808" s="121"/>
      <c r="M808" s="126"/>
      <c r="P808" s="127">
        <f>SUM(P809:P814)</f>
        <v>0</v>
      </c>
      <c r="R808" s="127">
        <f>SUM(R809:R814)</f>
        <v>0</v>
      </c>
      <c r="T808" s="128">
        <f>SUM(T809:T814)</f>
        <v>0</v>
      </c>
      <c r="AR808" s="122" t="s">
        <v>83</v>
      </c>
      <c r="AT808" s="129" t="s">
        <v>72</v>
      </c>
      <c r="AU808" s="129" t="s">
        <v>81</v>
      </c>
      <c r="AY808" s="122" t="s">
        <v>236</v>
      </c>
      <c r="BK808" s="130">
        <f>SUM(BK809:BK814)</f>
        <v>0</v>
      </c>
    </row>
    <row r="809" spans="2:65" s="1" customFormat="1" ht="16.5" customHeight="1">
      <c r="B809" s="133"/>
      <c r="C809" s="134" t="s">
        <v>3425</v>
      </c>
      <c r="D809" s="134" t="s">
        <v>239</v>
      </c>
      <c r="E809" s="135" t="s">
        <v>4416</v>
      </c>
      <c r="F809" s="136" t="s">
        <v>4417</v>
      </c>
      <c r="G809" s="137" t="s">
        <v>340</v>
      </c>
      <c r="H809" s="138">
        <v>17</v>
      </c>
      <c r="I809" s="139"/>
      <c r="J809" s="140">
        <f>ROUND(I809*H809,2)</f>
        <v>0</v>
      </c>
      <c r="K809" s="136" t="s">
        <v>2868</v>
      </c>
      <c r="L809" s="33"/>
      <c r="M809" s="141" t="s">
        <v>1</v>
      </c>
      <c r="N809" s="142" t="s">
        <v>38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316</v>
      </c>
      <c r="AT809" s="145" t="s">
        <v>239</v>
      </c>
      <c r="AU809" s="145" t="s">
        <v>83</v>
      </c>
      <c r="AY809" s="18" t="s">
        <v>236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81</v>
      </c>
      <c r="BK809" s="146">
        <f>ROUND(I809*H809,2)</f>
        <v>0</v>
      </c>
      <c r="BL809" s="18" t="s">
        <v>316</v>
      </c>
      <c r="BM809" s="145" t="s">
        <v>3424</v>
      </c>
    </row>
    <row r="810" spans="2:65" s="1" customFormat="1" ht="11.25">
      <c r="B810" s="33"/>
      <c r="D810" s="147" t="s">
        <v>246</v>
      </c>
      <c r="F810" s="148" t="s">
        <v>4417</v>
      </c>
      <c r="I810" s="149"/>
      <c r="L810" s="33"/>
      <c r="M810" s="150"/>
      <c r="T810" s="57"/>
      <c r="AT810" s="18" t="s">
        <v>246</v>
      </c>
      <c r="AU810" s="18" t="s">
        <v>83</v>
      </c>
    </row>
    <row r="811" spans="2:65" s="1" customFormat="1" ht="16.5" customHeight="1">
      <c r="B811" s="133"/>
      <c r="C811" s="134" t="s">
        <v>2376</v>
      </c>
      <c r="D811" s="134" t="s">
        <v>239</v>
      </c>
      <c r="E811" s="135" t="s">
        <v>4418</v>
      </c>
      <c r="F811" s="136" t="s">
        <v>4419</v>
      </c>
      <c r="G811" s="137" t="s">
        <v>340</v>
      </c>
      <c r="H811" s="138">
        <v>35</v>
      </c>
      <c r="I811" s="139"/>
      <c r="J811" s="140">
        <f>ROUND(I811*H811,2)</f>
        <v>0</v>
      </c>
      <c r="K811" s="136" t="s">
        <v>243</v>
      </c>
      <c r="L811" s="33"/>
      <c r="M811" s="141" t="s">
        <v>1</v>
      </c>
      <c r="N811" s="142" t="s">
        <v>38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316</v>
      </c>
      <c r="AT811" s="145" t="s">
        <v>239</v>
      </c>
      <c r="AU811" s="145" t="s">
        <v>83</v>
      </c>
      <c r="AY811" s="18" t="s">
        <v>236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81</v>
      </c>
      <c r="BK811" s="146">
        <f>ROUND(I811*H811,2)</f>
        <v>0</v>
      </c>
      <c r="BL811" s="18" t="s">
        <v>316</v>
      </c>
      <c r="BM811" s="145" t="s">
        <v>3426</v>
      </c>
    </row>
    <row r="812" spans="2:65" s="1" customFormat="1" ht="11.25">
      <c r="B812" s="33"/>
      <c r="D812" s="147" t="s">
        <v>246</v>
      </c>
      <c r="F812" s="148" t="s">
        <v>4419</v>
      </c>
      <c r="I812" s="149"/>
      <c r="L812" s="33"/>
      <c r="M812" s="150"/>
      <c r="T812" s="57"/>
      <c r="AT812" s="18" t="s">
        <v>246</v>
      </c>
      <c r="AU812" s="18" t="s">
        <v>83</v>
      </c>
    </row>
    <row r="813" spans="2:65" s="1" customFormat="1" ht="24.2" customHeight="1">
      <c r="B813" s="133"/>
      <c r="C813" s="134" t="s">
        <v>3432</v>
      </c>
      <c r="D813" s="134" t="s">
        <v>239</v>
      </c>
      <c r="E813" s="135" t="s">
        <v>4420</v>
      </c>
      <c r="F813" s="136" t="s">
        <v>4421</v>
      </c>
      <c r="G813" s="137" t="s">
        <v>424</v>
      </c>
      <c r="H813" s="138">
        <v>1.379</v>
      </c>
      <c r="I813" s="139"/>
      <c r="J813" s="140">
        <f>ROUND(I813*H813,2)</f>
        <v>0</v>
      </c>
      <c r="K813" s="136" t="s">
        <v>243</v>
      </c>
      <c r="L813" s="33"/>
      <c r="M813" s="141" t="s">
        <v>1</v>
      </c>
      <c r="N813" s="142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316</v>
      </c>
      <c r="AT813" s="145" t="s">
        <v>239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316</v>
      </c>
      <c r="BM813" s="145" t="s">
        <v>3430</v>
      </c>
    </row>
    <row r="814" spans="2:65" s="1" customFormat="1" ht="11.25">
      <c r="B814" s="33"/>
      <c r="D814" s="147" t="s">
        <v>246</v>
      </c>
      <c r="F814" s="148" t="s">
        <v>4421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1" customFormat="1" ht="22.9" customHeight="1">
      <c r="B815" s="121"/>
      <c r="D815" s="122" t="s">
        <v>72</v>
      </c>
      <c r="E815" s="131" t="s">
        <v>4422</v>
      </c>
      <c r="F815" s="131" t="s">
        <v>4423</v>
      </c>
      <c r="I815" s="124"/>
      <c r="J815" s="132">
        <f>BK815</f>
        <v>0</v>
      </c>
      <c r="L815" s="121"/>
      <c r="M815" s="126"/>
      <c r="P815" s="127">
        <f>SUM(P816:P821)</f>
        <v>0</v>
      </c>
      <c r="R815" s="127">
        <f>SUM(R816:R821)</f>
        <v>0</v>
      </c>
      <c r="T815" s="128">
        <f>SUM(T816:T821)</f>
        <v>0</v>
      </c>
      <c r="AR815" s="122" t="s">
        <v>83</v>
      </c>
      <c r="AT815" s="129" t="s">
        <v>72</v>
      </c>
      <c r="AU815" s="129" t="s">
        <v>81</v>
      </c>
      <c r="AY815" s="122" t="s">
        <v>236</v>
      </c>
      <c r="BK815" s="130">
        <f>SUM(BK816:BK821)</f>
        <v>0</v>
      </c>
    </row>
    <row r="816" spans="2:65" s="1" customFormat="1" ht="24.2" customHeight="1">
      <c r="B816" s="133"/>
      <c r="C816" s="134" t="s">
        <v>2379</v>
      </c>
      <c r="D816" s="134" t="s">
        <v>239</v>
      </c>
      <c r="E816" s="135" t="s">
        <v>4424</v>
      </c>
      <c r="F816" s="136" t="s">
        <v>4425</v>
      </c>
      <c r="G816" s="137" t="s">
        <v>340</v>
      </c>
      <c r="H816" s="138">
        <v>17</v>
      </c>
      <c r="I816" s="139"/>
      <c r="J816" s="140">
        <f>ROUND(I816*H816,2)</f>
        <v>0</v>
      </c>
      <c r="K816" s="136" t="s">
        <v>2868</v>
      </c>
      <c r="L816" s="33"/>
      <c r="M816" s="141" t="s">
        <v>1</v>
      </c>
      <c r="N816" s="142" t="s">
        <v>38</v>
      </c>
      <c r="P816" s="143">
        <f>O816*H816</f>
        <v>0</v>
      </c>
      <c r="Q816" s="143">
        <v>0</v>
      </c>
      <c r="R816" s="143">
        <f>Q816*H816</f>
        <v>0</v>
      </c>
      <c r="S816" s="143">
        <v>0</v>
      </c>
      <c r="T816" s="144">
        <f>S816*H816</f>
        <v>0</v>
      </c>
      <c r="AR816" s="145" t="s">
        <v>316</v>
      </c>
      <c r="AT816" s="145" t="s">
        <v>239</v>
      </c>
      <c r="AU816" s="145" t="s">
        <v>83</v>
      </c>
      <c r="AY816" s="18" t="s">
        <v>236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81</v>
      </c>
      <c r="BK816" s="146">
        <f>ROUND(I816*H816,2)</f>
        <v>0</v>
      </c>
      <c r="BL816" s="18" t="s">
        <v>316</v>
      </c>
      <c r="BM816" s="145" t="s">
        <v>3435</v>
      </c>
    </row>
    <row r="817" spans="2:65" s="1" customFormat="1" ht="19.5">
      <c r="B817" s="33"/>
      <c r="D817" s="147" t="s">
        <v>246</v>
      </c>
      <c r="F817" s="148" t="s">
        <v>4425</v>
      </c>
      <c r="I817" s="149"/>
      <c r="L817" s="33"/>
      <c r="M817" s="150"/>
      <c r="T817" s="57"/>
      <c r="AT817" s="18" t="s">
        <v>246</v>
      </c>
      <c r="AU817" s="18" t="s">
        <v>83</v>
      </c>
    </row>
    <row r="818" spans="2:65" s="1" customFormat="1" ht="24.2" customHeight="1">
      <c r="B818" s="133"/>
      <c r="C818" s="134" t="s">
        <v>3443</v>
      </c>
      <c r="D818" s="134" t="s">
        <v>239</v>
      </c>
      <c r="E818" s="135" t="s">
        <v>4426</v>
      </c>
      <c r="F818" s="136" t="s">
        <v>4427</v>
      </c>
      <c r="G818" s="137" t="s">
        <v>340</v>
      </c>
      <c r="H818" s="138">
        <v>35</v>
      </c>
      <c r="I818" s="139"/>
      <c r="J818" s="140">
        <f>ROUND(I818*H818,2)</f>
        <v>0</v>
      </c>
      <c r="K818" s="136" t="s">
        <v>2868</v>
      </c>
      <c r="L818" s="33"/>
      <c r="M818" s="141" t="s">
        <v>1</v>
      </c>
      <c r="N818" s="142" t="s">
        <v>38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316</v>
      </c>
      <c r="AT818" s="145" t="s">
        <v>239</v>
      </c>
      <c r="AU818" s="145" t="s">
        <v>83</v>
      </c>
      <c r="AY818" s="18" t="s">
        <v>236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81</v>
      </c>
      <c r="BK818" s="146">
        <f>ROUND(I818*H818,2)</f>
        <v>0</v>
      </c>
      <c r="BL818" s="18" t="s">
        <v>316</v>
      </c>
      <c r="BM818" s="145" t="s">
        <v>3441</v>
      </c>
    </row>
    <row r="819" spans="2:65" s="1" customFormat="1" ht="19.5">
      <c r="B819" s="33"/>
      <c r="D819" s="147" t="s">
        <v>246</v>
      </c>
      <c r="F819" s="148" t="s">
        <v>4427</v>
      </c>
      <c r="I819" s="149"/>
      <c r="L819" s="33"/>
      <c r="M819" s="150"/>
      <c r="T819" s="57"/>
      <c r="AT819" s="18" t="s">
        <v>246</v>
      </c>
      <c r="AU819" s="18" t="s">
        <v>83</v>
      </c>
    </row>
    <row r="820" spans="2:65" s="1" customFormat="1" ht="24.2" customHeight="1">
      <c r="B820" s="133"/>
      <c r="C820" s="134" t="s">
        <v>2383</v>
      </c>
      <c r="D820" s="134" t="s">
        <v>239</v>
      </c>
      <c r="E820" s="135" t="s">
        <v>4428</v>
      </c>
      <c r="F820" s="136" t="s">
        <v>4429</v>
      </c>
      <c r="G820" s="137" t="s">
        <v>424</v>
      </c>
      <c r="H820" s="138">
        <v>0.16800000000000001</v>
      </c>
      <c r="I820" s="139"/>
      <c r="J820" s="140">
        <f>ROUND(I820*H820,2)</f>
        <v>0</v>
      </c>
      <c r="K820" s="136" t="s">
        <v>243</v>
      </c>
      <c r="L820" s="33"/>
      <c r="M820" s="141" t="s">
        <v>1</v>
      </c>
      <c r="N820" s="142" t="s">
        <v>38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316</v>
      </c>
      <c r="AT820" s="145" t="s">
        <v>239</v>
      </c>
      <c r="AU820" s="145" t="s">
        <v>83</v>
      </c>
      <c r="AY820" s="18" t="s">
        <v>236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316</v>
      </c>
      <c r="BM820" s="145" t="s">
        <v>3446</v>
      </c>
    </row>
    <row r="821" spans="2:65" s="1" customFormat="1" ht="19.5">
      <c r="B821" s="33"/>
      <c r="D821" s="147" t="s">
        <v>246</v>
      </c>
      <c r="F821" s="148" t="s">
        <v>4429</v>
      </c>
      <c r="I821" s="149"/>
      <c r="L821" s="33"/>
      <c r="M821" s="150"/>
      <c r="T821" s="57"/>
      <c r="AT821" s="18" t="s">
        <v>246</v>
      </c>
      <c r="AU821" s="18" t="s">
        <v>83</v>
      </c>
    </row>
    <row r="822" spans="2:65" s="11" customFormat="1" ht="25.9" customHeight="1">
      <c r="B822" s="121"/>
      <c r="D822" s="122" t="s">
        <v>72</v>
      </c>
      <c r="E822" s="123" t="s">
        <v>333</v>
      </c>
      <c r="F822" s="123" t="s">
        <v>334</v>
      </c>
      <c r="I822" s="124"/>
      <c r="J822" s="125">
        <f>BK822</f>
        <v>0</v>
      </c>
      <c r="L822" s="121"/>
      <c r="M822" s="126"/>
      <c r="P822" s="127">
        <f>P823</f>
        <v>0</v>
      </c>
      <c r="R822" s="127">
        <f>R823</f>
        <v>0</v>
      </c>
      <c r="T822" s="128">
        <f>T823</f>
        <v>0</v>
      </c>
      <c r="AR822" s="122" t="s">
        <v>253</v>
      </c>
      <c r="AT822" s="129" t="s">
        <v>72</v>
      </c>
      <c r="AU822" s="129" t="s">
        <v>73</v>
      </c>
      <c r="AY822" s="122" t="s">
        <v>236</v>
      </c>
      <c r="BK822" s="130">
        <f>BK823</f>
        <v>0</v>
      </c>
    </row>
    <row r="823" spans="2:65" s="11" customFormat="1" ht="22.9" customHeight="1">
      <c r="B823" s="121"/>
      <c r="D823" s="122" t="s">
        <v>72</v>
      </c>
      <c r="E823" s="131" t="s">
        <v>2487</v>
      </c>
      <c r="F823" s="131" t="s">
        <v>2488</v>
      </c>
      <c r="I823" s="124"/>
      <c r="J823" s="132">
        <f>BK823</f>
        <v>0</v>
      </c>
      <c r="L823" s="121"/>
      <c r="M823" s="126"/>
      <c r="P823" s="127">
        <f>SUM(P824:P827)</f>
        <v>0</v>
      </c>
      <c r="R823" s="127">
        <f>SUM(R824:R827)</f>
        <v>0</v>
      </c>
      <c r="T823" s="128">
        <f>SUM(T824:T827)</f>
        <v>0</v>
      </c>
      <c r="AR823" s="122" t="s">
        <v>253</v>
      </c>
      <c r="AT823" s="129" t="s">
        <v>72</v>
      </c>
      <c r="AU823" s="129" t="s">
        <v>81</v>
      </c>
      <c r="AY823" s="122" t="s">
        <v>236</v>
      </c>
      <c r="BK823" s="130">
        <f>SUM(BK824:BK827)</f>
        <v>0</v>
      </c>
    </row>
    <row r="824" spans="2:65" s="1" customFormat="1" ht="16.5" customHeight="1">
      <c r="B824" s="133"/>
      <c r="C824" s="134" t="s">
        <v>3455</v>
      </c>
      <c r="D824" s="134" t="s">
        <v>239</v>
      </c>
      <c r="E824" s="135" t="s">
        <v>4080</v>
      </c>
      <c r="F824" s="136" t="s">
        <v>4081</v>
      </c>
      <c r="G824" s="137" t="s">
        <v>528</v>
      </c>
      <c r="H824" s="138">
        <v>1243</v>
      </c>
      <c r="I824" s="139"/>
      <c r="J824" s="140">
        <f>ROUND(I824*H824,2)</f>
        <v>0</v>
      </c>
      <c r="K824" s="136" t="s">
        <v>243</v>
      </c>
      <c r="L824" s="33"/>
      <c r="M824" s="141" t="s">
        <v>1</v>
      </c>
      <c r="N824" s="142" t="s">
        <v>38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341</v>
      </c>
      <c r="AT824" s="145" t="s">
        <v>239</v>
      </c>
      <c r="AU824" s="145" t="s">
        <v>83</v>
      </c>
      <c r="AY824" s="18" t="s">
        <v>236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81</v>
      </c>
      <c r="BK824" s="146">
        <f>ROUND(I824*H824,2)</f>
        <v>0</v>
      </c>
      <c r="BL824" s="18" t="s">
        <v>341</v>
      </c>
      <c r="BM824" s="145" t="s">
        <v>3452</v>
      </c>
    </row>
    <row r="825" spans="2:65" s="1" customFormat="1" ht="11.25">
      <c r="B825" s="33"/>
      <c r="D825" s="147" t="s">
        <v>246</v>
      </c>
      <c r="F825" s="148" t="s">
        <v>4081</v>
      </c>
      <c r="I825" s="149"/>
      <c r="L825" s="33"/>
      <c r="M825" s="150"/>
      <c r="T825" s="57"/>
      <c r="AT825" s="18" t="s">
        <v>246</v>
      </c>
      <c r="AU825" s="18" t="s">
        <v>83</v>
      </c>
    </row>
    <row r="826" spans="2:65" s="1" customFormat="1" ht="24.2" customHeight="1">
      <c r="B826" s="133"/>
      <c r="C826" s="134" t="s">
        <v>2386</v>
      </c>
      <c r="D826" s="134" t="s">
        <v>239</v>
      </c>
      <c r="E826" s="135" t="s">
        <v>4084</v>
      </c>
      <c r="F826" s="136" t="s">
        <v>4085</v>
      </c>
      <c r="G826" s="137" t="s">
        <v>528</v>
      </c>
      <c r="H826" s="138">
        <v>1563.2</v>
      </c>
      <c r="I826" s="139"/>
      <c r="J826" s="140">
        <f>ROUND(I826*H826,2)</f>
        <v>0</v>
      </c>
      <c r="K826" s="136" t="s">
        <v>2868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341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341</v>
      </c>
      <c r="BM826" s="145" t="s">
        <v>3458</v>
      </c>
    </row>
    <row r="827" spans="2:65" s="1" customFormat="1" ht="19.5">
      <c r="B827" s="33"/>
      <c r="D827" s="147" t="s">
        <v>246</v>
      </c>
      <c r="F827" s="148" t="s">
        <v>4085</v>
      </c>
      <c r="I827" s="149"/>
      <c r="L827" s="33"/>
      <c r="M827" s="195"/>
      <c r="N827" s="196"/>
      <c r="O827" s="196"/>
      <c r="P827" s="196"/>
      <c r="Q827" s="196"/>
      <c r="R827" s="196"/>
      <c r="S827" s="196"/>
      <c r="T827" s="197"/>
      <c r="AT827" s="18" t="s">
        <v>246</v>
      </c>
      <c r="AU827" s="18" t="s">
        <v>83</v>
      </c>
    </row>
    <row r="828" spans="2:65" s="1" customFormat="1" ht="6.95" customHeight="1">
      <c r="B828" s="45"/>
      <c r="C828" s="46"/>
      <c r="D828" s="46"/>
      <c r="E828" s="46"/>
      <c r="F828" s="46"/>
      <c r="G828" s="46"/>
      <c r="H828" s="46"/>
      <c r="I828" s="46"/>
      <c r="J828" s="46"/>
      <c r="K828" s="46"/>
      <c r="L828" s="33"/>
    </row>
  </sheetData>
  <autoFilter ref="C128:K827" xr:uid="{00000000-0009-0000-0000-00000D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122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4430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ROUND((SUM(BE127:BE288)),  2)</f>
        <v>0</v>
      </c>
      <c r="I33" s="93">
        <v>0.21</v>
      </c>
      <c r="J33" s="92">
        <f>ROUND(((SUM(BE127:BE288))*I33),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ROUND((SUM(BF127:BF288)),  2)</f>
        <v>0</v>
      </c>
      <c r="I34" s="93">
        <v>0.15</v>
      </c>
      <c r="J34" s="92">
        <f>ROUND(((SUM(BF127:BF288))*I34),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ROUND((SUM(BG127:BG288)),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ROUND((SUM(BH127:BH288)),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ROUND((SUM(BI127:BI288)),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302.2 - Kanalizační přípojka pro vodní prvek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1553</v>
      </c>
      <c r="E99" s="111"/>
      <c r="F99" s="111"/>
      <c r="G99" s="111"/>
      <c r="H99" s="111"/>
      <c r="I99" s="111"/>
      <c r="J99" s="112">
        <f>J199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J212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J219</f>
        <v>0</v>
      </c>
      <c r="L101" s="109"/>
    </row>
    <row r="102" spans="2:12" s="9" customFormat="1" ht="19.899999999999999" customHeight="1">
      <c r="B102" s="109"/>
      <c r="D102" s="110" t="s">
        <v>2855</v>
      </c>
      <c r="E102" s="111"/>
      <c r="F102" s="111"/>
      <c r="G102" s="111"/>
      <c r="H102" s="111"/>
      <c r="I102" s="111"/>
      <c r="J102" s="112">
        <f>J277</f>
        <v>0</v>
      </c>
      <c r="L102" s="109"/>
    </row>
    <row r="103" spans="2:12" s="8" customFormat="1" ht="24.95" customHeight="1">
      <c r="B103" s="105"/>
      <c r="D103" s="106" t="s">
        <v>212</v>
      </c>
      <c r="E103" s="107"/>
      <c r="F103" s="107"/>
      <c r="G103" s="107"/>
      <c r="H103" s="107"/>
      <c r="I103" s="107"/>
      <c r="J103" s="108">
        <f>J280</f>
        <v>0</v>
      </c>
      <c r="L103" s="105"/>
    </row>
    <row r="104" spans="2:12" s="9" customFormat="1" ht="19.899999999999999" customHeight="1">
      <c r="B104" s="109"/>
      <c r="D104" s="110" t="s">
        <v>218</v>
      </c>
      <c r="E104" s="111"/>
      <c r="F104" s="111"/>
      <c r="G104" s="111"/>
      <c r="H104" s="111"/>
      <c r="I104" s="111"/>
      <c r="J104" s="112">
        <f>J281</f>
        <v>0</v>
      </c>
      <c r="L104" s="109"/>
    </row>
    <row r="105" spans="2:12" s="9" customFormat="1" ht="14.85" customHeight="1">
      <c r="B105" s="109"/>
      <c r="D105" s="110" t="s">
        <v>2856</v>
      </c>
      <c r="E105" s="111"/>
      <c r="F105" s="111"/>
      <c r="G105" s="111"/>
      <c r="H105" s="111"/>
      <c r="I105" s="111"/>
      <c r="J105" s="112">
        <f>J282</f>
        <v>0</v>
      </c>
      <c r="L105" s="109"/>
    </row>
    <row r="106" spans="2:12" s="8" customFormat="1" ht="24.95" customHeight="1">
      <c r="B106" s="105"/>
      <c r="D106" s="106" t="s">
        <v>1978</v>
      </c>
      <c r="E106" s="107"/>
      <c r="F106" s="107"/>
      <c r="G106" s="107"/>
      <c r="H106" s="107"/>
      <c r="I106" s="107"/>
      <c r="J106" s="108">
        <f>J285</f>
        <v>0</v>
      </c>
      <c r="L106" s="105"/>
    </row>
    <row r="107" spans="2:12" s="9" customFormat="1" ht="19.899999999999999" customHeight="1">
      <c r="B107" s="109"/>
      <c r="D107" s="110" t="s">
        <v>2015</v>
      </c>
      <c r="E107" s="111"/>
      <c r="F107" s="111"/>
      <c r="G107" s="111"/>
      <c r="H107" s="111"/>
      <c r="I107" s="111"/>
      <c r="J107" s="112">
        <f>J286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6" t="str">
        <f>E7</f>
        <v>Rekonstrukce Údolní od Husovy po Úvoz</v>
      </c>
      <c r="F117" s="257"/>
      <c r="G117" s="257"/>
      <c r="H117" s="257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53" t="str">
        <f>E9</f>
        <v>SO 302.2 - Kanalizační přípojka pro vodní prvek</v>
      </c>
      <c r="F119" s="258"/>
      <c r="G119" s="258"/>
      <c r="H119" s="258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P128+P280+P285</f>
        <v>0</v>
      </c>
      <c r="Q127" s="54"/>
      <c r="R127" s="118">
        <f>R128+R280+R285</f>
        <v>0</v>
      </c>
      <c r="S127" s="54"/>
      <c r="T127" s="119">
        <f>T128+T280+T285</f>
        <v>0</v>
      </c>
      <c r="AT127" s="18" t="s">
        <v>72</v>
      </c>
      <c r="AU127" s="18" t="s">
        <v>211</v>
      </c>
      <c r="BK127" s="120">
        <f>BK128+BK280+BK285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P129+P199+P212+P219+P277</f>
        <v>0</v>
      </c>
      <c r="R128" s="127">
        <f>R129+R199+R212+R219+R277</f>
        <v>0</v>
      </c>
      <c r="T128" s="128">
        <f>T129+T199+T212+T219+T277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BK129+BK199+BK212+BK219+BK277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SUM(P130:P198)</f>
        <v>0</v>
      </c>
      <c r="R129" s="127">
        <f>SUM(R130:R198)</f>
        <v>0</v>
      </c>
      <c r="T129" s="128">
        <f>SUM(T130:T198)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SUM(BK130:BK198)</f>
        <v>0</v>
      </c>
    </row>
    <row r="130" spans="2:65" s="1" customFormat="1" ht="33" customHeight="1">
      <c r="B130" s="133"/>
      <c r="C130" s="134" t="s">
        <v>81</v>
      </c>
      <c r="D130" s="134" t="s">
        <v>239</v>
      </c>
      <c r="E130" s="135" t="s">
        <v>4431</v>
      </c>
      <c r="F130" s="136" t="s">
        <v>4432</v>
      </c>
      <c r="G130" s="137" t="s">
        <v>467</v>
      </c>
      <c r="H130" s="138">
        <v>8.3000000000000007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19.5">
      <c r="B131" s="33"/>
      <c r="D131" s="147" t="s">
        <v>246</v>
      </c>
      <c r="F131" s="148" t="s">
        <v>4432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1.75" customHeight="1">
      <c r="B132" s="133"/>
      <c r="C132" s="134" t="s">
        <v>83</v>
      </c>
      <c r="D132" s="134" t="s">
        <v>239</v>
      </c>
      <c r="E132" s="135" t="s">
        <v>428</v>
      </c>
      <c r="F132" s="136" t="s">
        <v>429</v>
      </c>
      <c r="G132" s="137" t="s">
        <v>424</v>
      </c>
      <c r="H132" s="138">
        <v>2.407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258</v>
      </c>
    </row>
    <row r="133" spans="2:65" s="1" customFormat="1" ht="11.25">
      <c r="B133" s="33"/>
      <c r="D133" s="147" t="s">
        <v>246</v>
      </c>
      <c r="F133" s="148" t="s">
        <v>429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4.2" customHeight="1">
      <c r="B134" s="133"/>
      <c r="C134" s="134" t="s">
        <v>253</v>
      </c>
      <c r="D134" s="134" t="s">
        <v>239</v>
      </c>
      <c r="E134" s="135" t="s">
        <v>437</v>
      </c>
      <c r="F134" s="136" t="s">
        <v>438</v>
      </c>
      <c r="G134" s="137" t="s">
        <v>424</v>
      </c>
      <c r="H134" s="138">
        <v>21.663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265</v>
      </c>
    </row>
    <row r="135" spans="2:65" s="1" customFormat="1" ht="11.25">
      <c r="B135" s="33"/>
      <c r="D135" s="147" t="s">
        <v>246</v>
      </c>
      <c r="F135" s="148" t="s">
        <v>438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2" customFormat="1" ht="11.25">
      <c r="B136" s="151"/>
      <c r="D136" s="147" t="s">
        <v>247</v>
      </c>
      <c r="E136" s="152" t="s">
        <v>1</v>
      </c>
      <c r="F136" s="153" t="s">
        <v>4433</v>
      </c>
      <c r="H136" s="154">
        <v>21.663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5" customFormat="1" ht="11.25">
      <c r="B137" s="173"/>
      <c r="D137" s="147" t="s">
        <v>247</v>
      </c>
      <c r="E137" s="174" t="s">
        <v>1</v>
      </c>
      <c r="F137" s="175" t="s">
        <v>344</v>
      </c>
      <c r="H137" s="176">
        <v>21.663</v>
      </c>
      <c r="I137" s="177"/>
      <c r="L137" s="173"/>
      <c r="M137" s="178"/>
      <c r="T137" s="179"/>
      <c r="AT137" s="174" t="s">
        <v>247</v>
      </c>
      <c r="AU137" s="174" t="s">
        <v>83</v>
      </c>
      <c r="AV137" s="15" t="s">
        <v>258</v>
      </c>
      <c r="AW137" s="15" t="s">
        <v>30</v>
      </c>
      <c r="AX137" s="15" t="s">
        <v>81</v>
      </c>
      <c r="AY137" s="174" t="s">
        <v>236</v>
      </c>
    </row>
    <row r="138" spans="2:65" s="1" customFormat="1" ht="24.2" customHeight="1">
      <c r="B138" s="133"/>
      <c r="C138" s="134" t="s">
        <v>258</v>
      </c>
      <c r="D138" s="134" t="s">
        <v>239</v>
      </c>
      <c r="E138" s="135" t="s">
        <v>2872</v>
      </c>
      <c r="F138" s="136" t="s">
        <v>2873</v>
      </c>
      <c r="G138" s="137" t="s">
        <v>424</v>
      </c>
      <c r="H138" s="138">
        <v>2.407</v>
      </c>
      <c r="I138" s="139"/>
      <c r="J138" s="140">
        <f>ROUND(I138*H138,2)</f>
        <v>0</v>
      </c>
      <c r="K138" s="136" t="s">
        <v>2868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273</v>
      </c>
    </row>
    <row r="139" spans="2:65" s="1" customFormat="1" ht="11.25">
      <c r="B139" s="33"/>
      <c r="D139" s="147" t="s">
        <v>246</v>
      </c>
      <c r="F139" s="148" t="s">
        <v>2873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235</v>
      </c>
      <c r="D140" s="134" t="s">
        <v>239</v>
      </c>
      <c r="E140" s="135" t="s">
        <v>4434</v>
      </c>
      <c r="F140" s="136" t="s">
        <v>4435</v>
      </c>
      <c r="G140" s="137" t="s">
        <v>467</v>
      </c>
      <c r="H140" s="138">
        <v>8.3000000000000007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286</v>
      </c>
    </row>
    <row r="141" spans="2:65" s="1" customFormat="1" ht="19.5">
      <c r="B141" s="33"/>
      <c r="D141" s="147" t="s">
        <v>246</v>
      </c>
      <c r="F141" s="148" t="s">
        <v>4435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4" customFormat="1" ht="11.25">
      <c r="B142" s="167"/>
      <c r="D142" s="147" t="s">
        <v>247</v>
      </c>
      <c r="E142" s="168" t="s">
        <v>1</v>
      </c>
      <c r="F142" s="169" t="s">
        <v>2908</v>
      </c>
      <c r="H142" s="168" t="s">
        <v>1</v>
      </c>
      <c r="I142" s="170"/>
      <c r="L142" s="167"/>
      <c r="M142" s="171"/>
      <c r="T142" s="172"/>
      <c r="AT142" s="168" t="s">
        <v>247</v>
      </c>
      <c r="AU142" s="168" t="s">
        <v>83</v>
      </c>
      <c r="AV142" s="14" t="s">
        <v>81</v>
      </c>
      <c r="AW142" s="14" t="s">
        <v>30</v>
      </c>
      <c r="AX142" s="14" t="s">
        <v>73</v>
      </c>
      <c r="AY142" s="168" t="s">
        <v>236</v>
      </c>
    </row>
    <row r="143" spans="2:65" s="12" customFormat="1" ht="11.25">
      <c r="B143" s="151"/>
      <c r="D143" s="147" t="s">
        <v>247</v>
      </c>
      <c r="E143" s="152" t="s">
        <v>1</v>
      </c>
      <c r="F143" s="153" t="s">
        <v>4436</v>
      </c>
      <c r="H143" s="154">
        <v>8.3000000000000007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 ht="11.25">
      <c r="B144" s="173"/>
      <c r="D144" s="147" t="s">
        <v>247</v>
      </c>
      <c r="E144" s="174" t="s">
        <v>1</v>
      </c>
      <c r="F144" s="175" t="s">
        <v>344</v>
      </c>
      <c r="H144" s="176">
        <v>8.3000000000000007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265</v>
      </c>
      <c r="D145" s="134" t="s">
        <v>239</v>
      </c>
      <c r="E145" s="135" t="s">
        <v>2911</v>
      </c>
      <c r="F145" s="136" t="s">
        <v>2912</v>
      </c>
      <c r="G145" s="137" t="s">
        <v>528</v>
      </c>
      <c r="H145" s="138">
        <v>15.3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295</v>
      </c>
    </row>
    <row r="146" spans="2:65" s="1" customFormat="1" ht="11.25">
      <c r="B146" s="33"/>
      <c r="D146" s="147" t="s">
        <v>246</v>
      </c>
      <c r="F146" s="148" t="s">
        <v>2912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4" customFormat="1" ht="11.25">
      <c r="B147" s="167"/>
      <c r="D147" s="147" t="s">
        <v>247</v>
      </c>
      <c r="E147" s="168" t="s">
        <v>1</v>
      </c>
      <c r="F147" s="169" t="s">
        <v>2908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4437</v>
      </c>
      <c r="H148" s="154">
        <v>15.3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5" customFormat="1" ht="11.25">
      <c r="B149" s="173"/>
      <c r="D149" s="147" t="s">
        <v>247</v>
      </c>
      <c r="E149" s="174" t="s">
        <v>1</v>
      </c>
      <c r="F149" s="175" t="s">
        <v>344</v>
      </c>
      <c r="H149" s="176">
        <v>15.3</v>
      </c>
      <c r="I149" s="177"/>
      <c r="L149" s="173"/>
      <c r="M149" s="178"/>
      <c r="T149" s="179"/>
      <c r="AT149" s="174" t="s">
        <v>247</v>
      </c>
      <c r="AU149" s="174" t="s">
        <v>83</v>
      </c>
      <c r="AV149" s="15" t="s">
        <v>258</v>
      </c>
      <c r="AW149" s="15" t="s">
        <v>30</v>
      </c>
      <c r="AX149" s="15" t="s">
        <v>81</v>
      </c>
      <c r="AY149" s="174" t="s">
        <v>236</v>
      </c>
    </row>
    <row r="150" spans="2:65" s="1" customFormat="1" ht="21.75" customHeight="1">
      <c r="B150" s="133"/>
      <c r="C150" s="134" t="s">
        <v>269</v>
      </c>
      <c r="D150" s="134" t="s">
        <v>239</v>
      </c>
      <c r="E150" s="135" t="s">
        <v>428</v>
      </c>
      <c r="F150" s="136" t="s">
        <v>429</v>
      </c>
      <c r="G150" s="137" t="s">
        <v>424</v>
      </c>
      <c r="H150" s="138">
        <v>5.8849999999999998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306</v>
      </c>
    </row>
    <row r="151" spans="2:65" s="1" customFormat="1" ht="11.25">
      <c r="B151" s="33"/>
      <c r="D151" s="147" t="s">
        <v>246</v>
      </c>
      <c r="F151" s="148" t="s">
        <v>429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4.2" customHeight="1">
      <c r="B152" s="133"/>
      <c r="C152" s="134" t="s">
        <v>273</v>
      </c>
      <c r="D152" s="134" t="s">
        <v>239</v>
      </c>
      <c r="E152" s="135" t="s">
        <v>437</v>
      </c>
      <c r="F152" s="136" t="s">
        <v>438</v>
      </c>
      <c r="G152" s="137" t="s">
        <v>424</v>
      </c>
      <c r="H152" s="138">
        <v>52.965000000000003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316</v>
      </c>
    </row>
    <row r="153" spans="2:65" s="1" customFormat="1" ht="11.25">
      <c r="B153" s="33"/>
      <c r="D153" s="147" t="s">
        <v>246</v>
      </c>
      <c r="F153" s="148" t="s">
        <v>438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 ht="11.25">
      <c r="B154" s="151"/>
      <c r="D154" s="147" t="s">
        <v>247</v>
      </c>
      <c r="E154" s="152" t="s">
        <v>1</v>
      </c>
      <c r="F154" s="153" t="s">
        <v>4438</v>
      </c>
      <c r="H154" s="154">
        <v>52.965000000000003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5" customFormat="1" ht="11.25">
      <c r="B155" s="173"/>
      <c r="D155" s="147" t="s">
        <v>247</v>
      </c>
      <c r="E155" s="174" t="s">
        <v>1</v>
      </c>
      <c r="F155" s="175" t="s">
        <v>344</v>
      </c>
      <c r="H155" s="176">
        <v>52.965000000000003</v>
      </c>
      <c r="I155" s="177"/>
      <c r="L155" s="173"/>
      <c r="M155" s="178"/>
      <c r="T155" s="179"/>
      <c r="AT155" s="174" t="s">
        <v>247</v>
      </c>
      <c r="AU155" s="174" t="s">
        <v>83</v>
      </c>
      <c r="AV155" s="15" t="s">
        <v>258</v>
      </c>
      <c r="AW155" s="15" t="s">
        <v>30</v>
      </c>
      <c r="AX155" s="15" t="s">
        <v>81</v>
      </c>
      <c r="AY155" s="174" t="s">
        <v>236</v>
      </c>
    </row>
    <row r="156" spans="2:65" s="1" customFormat="1" ht="21.75" customHeight="1">
      <c r="B156" s="133"/>
      <c r="C156" s="134" t="s">
        <v>280</v>
      </c>
      <c r="D156" s="134" t="s">
        <v>239</v>
      </c>
      <c r="E156" s="135" t="s">
        <v>2916</v>
      </c>
      <c r="F156" s="136" t="s">
        <v>2917</v>
      </c>
      <c r="G156" s="137" t="s">
        <v>424</v>
      </c>
      <c r="H156" s="138">
        <v>5.8849999999999998</v>
      </c>
      <c r="I156" s="139"/>
      <c r="J156" s="140">
        <f>ROUND(I156*H156,2)</f>
        <v>0</v>
      </c>
      <c r="K156" s="136" t="s">
        <v>2868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328</v>
      </c>
    </row>
    <row r="157" spans="2:65" s="1" customFormat="1" ht="11.25">
      <c r="B157" s="33"/>
      <c r="D157" s="147" t="s">
        <v>246</v>
      </c>
      <c r="F157" s="148" t="s">
        <v>2917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286</v>
      </c>
      <c r="D158" s="134" t="s">
        <v>239</v>
      </c>
      <c r="E158" s="135" t="s">
        <v>2937</v>
      </c>
      <c r="F158" s="136" t="s">
        <v>2938</v>
      </c>
      <c r="G158" s="137" t="s">
        <v>528</v>
      </c>
      <c r="H158" s="138">
        <v>1.1000000000000001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345</v>
      </c>
    </row>
    <row r="159" spans="2:65" s="1" customFormat="1" ht="11.25">
      <c r="B159" s="33"/>
      <c r="D159" s="147" t="s">
        <v>246</v>
      </c>
      <c r="F159" s="148" t="s">
        <v>2938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2" customFormat="1" ht="11.25">
      <c r="B160" s="151"/>
      <c r="D160" s="147" t="s">
        <v>247</v>
      </c>
      <c r="E160" s="152" t="s">
        <v>1</v>
      </c>
      <c r="F160" s="153" t="s">
        <v>4439</v>
      </c>
      <c r="H160" s="154">
        <v>1.1000000000000001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 ht="11.25">
      <c r="B161" s="173"/>
      <c r="D161" s="147" t="s">
        <v>247</v>
      </c>
      <c r="E161" s="174" t="s">
        <v>1</v>
      </c>
      <c r="F161" s="175" t="s">
        <v>344</v>
      </c>
      <c r="H161" s="176">
        <v>1.1000000000000001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4.2" customHeight="1">
      <c r="B162" s="133"/>
      <c r="C162" s="134" t="s">
        <v>291</v>
      </c>
      <c r="D162" s="134" t="s">
        <v>239</v>
      </c>
      <c r="E162" s="135" t="s">
        <v>2974</v>
      </c>
      <c r="F162" s="136" t="s">
        <v>2975</v>
      </c>
      <c r="G162" s="137" t="s">
        <v>539</v>
      </c>
      <c r="H162" s="138">
        <v>2.2440000000000002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583</v>
      </c>
    </row>
    <row r="163" spans="2:65" s="1" customFormat="1" ht="11.25">
      <c r="B163" s="33"/>
      <c r="D163" s="147" t="s">
        <v>246</v>
      </c>
      <c r="F163" s="148" t="s">
        <v>2975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37.9" customHeight="1">
      <c r="B164" s="133"/>
      <c r="C164" s="134" t="s">
        <v>295</v>
      </c>
      <c r="D164" s="134" t="s">
        <v>239</v>
      </c>
      <c r="E164" s="135" t="s">
        <v>2982</v>
      </c>
      <c r="F164" s="136" t="s">
        <v>2983</v>
      </c>
      <c r="G164" s="137" t="s">
        <v>539</v>
      </c>
      <c r="H164" s="138">
        <v>0.112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591</v>
      </c>
    </row>
    <row r="165" spans="2:65" s="1" customFormat="1" ht="19.5">
      <c r="B165" s="33"/>
      <c r="D165" s="147" t="s">
        <v>246</v>
      </c>
      <c r="F165" s="148" t="s">
        <v>2983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300</v>
      </c>
      <c r="D166" s="134" t="s">
        <v>239</v>
      </c>
      <c r="E166" s="135" t="s">
        <v>2984</v>
      </c>
      <c r="F166" s="136" t="s">
        <v>2985</v>
      </c>
      <c r="G166" s="137" t="s">
        <v>539</v>
      </c>
      <c r="H166" s="138">
        <v>1.6830000000000001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607</v>
      </c>
    </row>
    <row r="167" spans="2:65" s="1" customFormat="1" ht="19.5">
      <c r="B167" s="33"/>
      <c r="D167" s="147" t="s">
        <v>246</v>
      </c>
      <c r="F167" s="148" t="s">
        <v>2985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37.9" customHeight="1">
      <c r="B168" s="133"/>
      <c r="C168" s="134" t="s">
        <v>306</v>
      </c>
      <c r="D168" s="134" t="s">
        <v>239</v>
      </c>
      <c r="E168" s="135" t="s">
        <v>2986</v>
      </c>
      <c r="F168" s="136" t="s">
        <v>2987</v>
      </c>
      <c r="G168" s="137" t="s">
        <v>539</v>
      </c>
      <c r="H168" s="138">
        <v>0.44900000000000001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617</v>
      </c>
    </row>
    <row r="169" spans="2:65" s="1" customFormat="1" ht="19.5">
      <c r="B169" s="33"/>
      <c r="D169" s="147" t="s">
        <v>246</v>
      </c>
      <c r="F169" s="148" t="s">
        <v>2987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3" customHeight="1">
      <c r="B170" s="133"/>
      <c r="C170" s="134" t="s">
        <v>8</v>
      </c>
      <c r="D170" s="134" t="s">
        <v>239</v>
      </c>
      <c r="E170" s="135" t="s">
        <v>4440</v>
      </c>
      <c r="F170" s="136" t="s">
        <v>4441</v>
      </c>
      <c r="G170" s="137" t="s">
        <v>539</v>
      </c>
      <c r="H170" s="138">
        <v>0.84099999999999997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630</v>
      </c>
    </row>
    <row r="171" spans="2:65" s="1" customFormat="1" ht="19.5">
      <c r="B171" s="33"/>
      <c r="D171" s="147" t="s">
        <v>246</v>
      </c>
      <c r="F171" s="148" t="s">
        <v>4441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33" customHeight="1">
      <c r="B172" s="133"/>
      <c r="C172" s="134" t="s">
        <v>316</v>
      </c>
      <c r="D172" s="134" t="s">
        <v>239</v>
      </c>
      <c r="E172" s="135" t="s">
        <v>4442</v>
      </c>
      <c r="F172" s="136" t="s">
        <v>4443</v>
      </c>
      <c r="G172" s="137" t="s">
        <v>539</v>
      </c>
      <c r="H172" s="138">
        <v>12.61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643</v>
      </c>
    </row>
    <row r="173" spans="2:65" s="1" customFormat="1" ht="19.5">
      <c r="B173" s="33"/>
      <c r="D173" s="147" t="s">
        <v>246</v>
      </c>
      <c r="F173" s="148" t="s">
        <v>4443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3" customHeight="1">
      <c r="B174" s="133"/>
      <c r="C174" s="134" t="s">
        <v>323</v>
      </c>
      <c r="D174" s="134" t="s">
        <v>239</v>
      </c>
      <c r="E174" s="135" t="s">
        <v>4444</v>
      </c>
      <c r="F174" s="136" t="s">
        <v>4445</v>
      </c>
      <c r="G174" s="137" t="s">
        <v>539</v>
      </c>
      <c r="H174" s="138">
        <v>3.363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656</v>
      </c>
    </row>
    <row r="175" spans="2:65" s="1" customFormat="1" ht="19.5">
      <c r="B175" s="33"/>
      <c r="D175" s="147" t="s">
        <v>246</v>
      </c>
      <c r="F175" s="148" t="s">
        <v>4445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328</v>
      </c>
      <c r="D176" s="134" t="s">
        <v>239</v>
      </c>
      <c r="E176" s="135" t="s">
        <v>1564</v>
      </c>
      <c r="F176" s="136" t="s">
        <v>1565</v>
      </c>
      <c r="G176" s="137" t="s">
        <v>467</v>
      </c>
      <c r="H176" s="138">
        <v>44.97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669</v>
      </c>
    </row>
    <row r="177" spans="2:65" s="1" customFormat="1" ht="11.25">
      <c r="B177" s="33"/>
      <c r="D177" s="147" t="s">
        <v>246</v>
      </c>
      <c r="F177" s="148" t="s">
        <v>1565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 ht="11.25">
      <c r="B178" s="151"/>
      <c r="D178" s="147" t="s">
        <v>247</v>
      </c>
      <c r="E178" s="152" t="s">
        <v>1</v>
      </c>
      <c r="F178" s="153" t="s">
        <v>4446</v>
      </c>
      <c r="H178" s="154">
        <v>28.841999999999999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4447</v>
      </c>
      <c r="H179" s="154">
        <v>16.128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 ht="11.25">
      <c r="B180" s="173"/>
      <c r="D180" s="147" t="s">
        <v>247</v>
      </c>
      <c r="E180" s="174" t="s">
        <v>1</v>
      </c>
      <c r="F180" s="175" t="s">
        <v>344</v>
      </c>
      <c r="H180" s="176">
        <v>44.97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337</v>
      </c>
      <c r="D181" s="134" t="s">
        <v>239</v>
      </c>
      <c r="E181" s="135" t="s">
        <v>1570</v>
      </c>
      <c r="F181" s="136" t="s">
        <v>1571</v>
      </c>
      <c r="G181" s="137" t="s">
        <v>467</v>
      </c>
      <c r="H181" s="138">
        <v>44.97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682</v>
      </c>
    </row>
    <row r="182" spans="2:65" s="1" customFormat="1" ht="11.25">
      <c r="B182" s="33"/>
      <c r="D182" s="147" t="s">
        <v>246</v>
      </c>
      <c r="F182" s="148" t="s">
        <v>1571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37.9" customHeight="1">
      <c r="B183" s="133"/>
      <c r="C183" s="134" t="s">
        <v>345</v>
      </c>
      <c r="D183" s="134" t="s">
        <v>239</v>
      </c>
      <c r="E183" s="135" t="s">
        <v>3115</v>
      </c>
      <c r="F183" s="136" t="s">
        <v>3116</v>
      </c>
      <c r="G183" s="137" t="s">
        <v>539</v>
      </c>
      <c r="H183" s="138">
        <v>15.246</v>
      </c>
      <c r="I183" s="139"/>
      <c r="J183" s="140">
        <f>ROUND(I183*H183,2)</f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696</v>
      </c>
    </row>
    <row r="184" spans="2:65" s="1" customFormat="1" ht="19.5">
      <c r="B184" s="33"/>
      <c r="D184" s="147" t="s">
        <v>246</v>
      </c>
      <c r="F184" s="148" t="s">
        <v>3116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37.9" customHeight="1">
      <c r="B185" s="133"/>
      <c r="C185" s="134" t="s">
        <v>7</v>
      </c>
      <c r="D185" s="134" t="s">
        <v>239</v>
      </c>
      <c r="E185" s="135" t="s">
        <v>3117</v>
      </c>
      <c r="F185" s="136" t="s">
        <v>3118</v>
      </c>
      <c r="G185" s="137" t="s">
        <v>539</v>
      </c>
      <c r="H185" s="138">
        <v>3.8109999999999999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709</v>
      </c>
    </row>
    <row r="186" spans="2:65" s="1" customFormat="1" ht="19.5">
      <c r="B186" s="33"/>
      <c r="D186" s="147" t="s">
        <v>246</v>
      </c>
      <c r="F186" s="148" t="s">
        <v>3118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16.5" customHeight="1">
      <c r="B187" s="133"/>
      <c r="C187" s="134" t="s">
        <v>583</v>
      </c>
      <c r="D187" s="134" t="s">
        <v>239</v>
      </c>
      <c r="E187" s="135" t="s">
        <v>3119</v>
      </c>
      <c r="F187" s="136" t="s">
        <v>3120</v>
      </c>
      <c r="G187" s="137" t="s">
        <v>539</v>
      </c>
      <c r="H187" s="138">
        <v>15.246</v>
      </c>
      <c r="I187" s="139"/>
      <c r="J187" s="140">
        <f>ROUND(I187*H187,2)</f>
        <v>0</v>
      </c>
      <c r="K187" s="136" t="s">
        <v>2868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720</v>
      </c>
    </row>
    <row r="188" spans="2:65" s="1" customFormat="1" ht="11.25">
      <c r="B188" s="33"/>
      <c r="D188" s="147" t="s">
        <v>246</v>
      </c>
      <c r="F188" s="148" t="s">
        <v>3120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16.5" customHeight="1">
      <c r="B189" s="133"/>
      <c r="C189" s="134" t="s">
        <v>588</v>
      </c>
      <c r="D189" s="134" t="s">
        <v>239</v>
      </c>
      <c r="E189" s="135" t="s">
        <v>3121</v>
      </c>
      <c r="F189" s="136" t="s">
        <v>3122</v>
      </c>
      <c r="G189" s="137" t="s">
        <v>539</v>
      </c>
      <c r="H189" s="138">
        <v>3.8109999999999999</v>
      </c>
      <c r="I189" s="139"/>
      <c r="J189" s="140">
        <f>ROUND(I189*H189,2)</f>
        <v>0</v>
      </c>
      <c r="K189" s="136" t="s">
        <v>2868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731</v>
      </c>
    </row>
    <row r="190" spans="2:65" s="1" customFormat="1" ht="11.25">
      <c r="B190" s="33"/>
      <c r="D190" s="147" t="s">
        <v>246</v>
      </c>
      <c r="F190" s="148" t="s">
        <v>3122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591</v>
      </c>
      <c r="D191" s="134" t="s">
        <v>239</v>
      </c>
      <c r="E191" s="135" t="s">
        <v>1589</v>
      </c>
      <c r="F191" s="136" t="s">
        <v>1590</v>
      </c>
      <c r="G191" s="137" t="s">
        <v>539</v>
      </c>
      <c r="H191" s="138">
        <v>18.992999999999999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741</v>
      </c>
    </row>
    <row r="192" spans="2:65" s="1" customFormat="1" ht="11.25">
      <c r="B192" s="33"/>
      <c r="D192" s="147" t="s">
        <v>246</v>
      </c>
      <c r="F192" s="148" t="s">
        <v>1590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80" t="s">
        <v>600</v>
      </c>
      <c r="D193" s="180" t="s">
        <v>333</v>
      </c>
      <c r="E193" s="181" t="s">
        <v>3123</v>
      </c>
      <c r="F193" s="182" t="s">
        <v>3124</v>
      </c>
      <c r="G193" s="183" t="s">
        <v>424</v>
      </c>
      <c r="H193" s="184">
        <v>36.087000000000003</v>
      </c>
      <c r="I193" s="185"/>
      <c r="J193" s="186">
        <f>ROUND(I193*H193,2)</f>
        <v>0</v>
      </c>
      <c r="K193" s="182" t="s">
        <v>2868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772</v>
      </c>
    </row>
    <row r="194" spans="2:65" s="1" customFormat="1" ht="11.25">
      <c r="B194" s="33"/>
      <c r="D194" s="147" t="s">
        <v>246</v>
      </c>
      <c r="F194" s="148" t="s">
        <v>3124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607</v>
      </c>
      <c r="D195" s="134" t="s">
        <v>239</v>
      </c>
      <c r="E195" s="135" t="s">
        <v>3274</v>
      </c>
      <c r="F195" s="136" t="s">
        <v>3275</v>
      </c>
      <c r="G195" s="137" t="s">
        <v>539</v>
      </c>
      <c r="H195" s="138">
        <v>18.992999999999999</v>
      </c>
      <c r="I195" s="139"/>
      <c r="J195" s="140">
        <f>ROUND(I195*H195,2)</f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782</v>
      </c>
    </row>
    <row r="196" spans="2:65" s="1" customFormat="1" ht="19.5">
      <c r="B196" s="33"/>
      <c r="D196" s="147" t="s">
        <v>246</v>
      </c>
      <c r="F196" s="148" t="s">
        <v>3275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37.9" customHeight="1">
      <c r="B197" s="133"/>
      <c r="C197" s="134" t="s">
        <v>611</v>
      </c>
      <c r="D197" s="134" t="s">
        <v>239</v>
      </c>
      <c r="E197" s="135" t="s">
        <v>3125</v>
      </c>
      <c r="F197" s="136" t="s">
        <v>3126</v>
      </c>
      <c r="G197" s="137" t="s">
        <v>539</v>
      </c>
      <c r="H197" s="138">
        <v>18.992999999999999</v>
      </c>
      <c r="I197" s="139"/>
      <c r="J197" s="140">
        <f>ROUND(I197*H197,2)</f>
        <v>0</v>
      </c>
      <c r="K197" s="136" t="s">
        <v>243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792</v>
      </c>
    </row>
    <row r="198" spans="2:65" s="1" customFormat="1" ht="19.5">
      <c r="B198" s="33"/>
      <c r="D198" s="147" t="s">
        <v>246</v>
      </c>
      <c r="F198" s="148" t="s">
        <v>3126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1" customFormat="1" ht="22.9" customHeight="1">
      <c r="B199" s="121"/>
      <c r="D199" s="122" t="s">
        <v>72</v>
      </c>
      <c r="E199" s="131" t="s">
        <v>258</v>
      </c>
      <c r="F199" s="131" t="s">
        <v>1602</v>
      </c>
      <c r="I199" s="124"/>
      <c r="J199" s="132">
        <f>BK199</f>
        <v>0</v>
      </c>
      <c r="L199" s="121"/>
      <c r="M199" s="126"/>
      <c r="P199" s="127">
        <f>SUM(P200:P211)</f>
        <v>0</v>
      </c>
      <c r="R199" s="127">
        <f>SUM(R200:R211)</f>
        <v>0</v>
      </c>
      <c r="T199" s="128">
        <f>SUM(T200:T211)</f>
        <v>0</v>
      </c>
      <c r="AR199" s="122" t="s">
        <v>81</v>
      </c>
      <c r="AT199" s="129" t="s">
        <v>72</v>
      </c>
      <c r="AU199" s="129" t="s">
        <v>81</v>
      </c>
      <c r="AY199" s="122" t="s">
        <v>236</v>
      </c>
      <c r="BK199" s="130">
        <f>SUM(BK200:BK211)</f>
        <v>0</v>
      </c>
    </row>
    <row r="200" spans="2:65" s="1" customFormat="1" ht="24.2" customHeight="1">
      <c r="B200" s="133"/>
      <c r="C200" s="134" t="s">
        <v>617</v>
      </c>
      <c r="D200" s="134" t="s">
        <v>239</v>
      </c>
      <c r="E200" s="135" t="s">
        <v>4208</v>
      </c>
      <c r="F200" s="136" t="s">
        <v>4209</v>
      </c>
      <c r="G200" s="137" t="s">
        <v>539</v>
      </c>
      <c r="H200" s="138">
        <v>0.627</v>
      </c>
      <c r="I200" s="139"/>
      <c r="J200" s="140">
        <f>ROUND(I200*H200,2)</f>
        <v>0</v>
      </c>
      <c r="K200" s="136" t="s">
        <v>243</v>
      </c>
      <c r="L200" s="33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258</v>
      </c>
      <c r="AT200" s="145" t="s">
        <v>239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805</v>
      </c>
    </row>
    <row r="201" spans="2:65" s="1" customFormat="1" ht="11.25">
      <c r="B201" s="33"/>
      <c r="D201" s="147" t="s">
        <v>246</v>
      </c>
      <c r="F201" s="148" t="s">
        <v>4209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625</v>
      </c>
      <c r="D202" s="134" t="s">
        <v>239</v>
      </c>
      <c r="E202" s="135" t="s">
        <v>3274</v>
      </c>
      <c r="F202" s="136" t="s">
        <v>3275</v>
      </c>
      <c r="G202" s="137" t="s">
        <v>539</v>
      </c>
      <c r="H202" s="138">
        <v>0.627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816</v>
      </c>
    </row>
    <row r="203" spans="2:65" s="1" customFormat="1" ht="19.5">
      <c r="B203" s="33"/>
      <c r="D203" s="147" t="s">
        <v>246</v>
      </c>
      <c r="F203" s="148" t="s">
        <v>3275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37.9" customHeight="1">
      <c r="B204" s="133"/>
      <c r="C204" s="134" t="s">
        <v>630</v>
      </c>
      <c r="D204" s="134" t="s">
        <v>239</v>
      </c>
      <c r="E204" s="135" t="s">
        <v>3125</v>
      </c>
      <c r="F204" s="136" t="s">
        <v>3126</v>
      </c>
      <c r="G204" s="137" t="s">
        <v>539</v>
      </c>
      <c r="H204" s="138">
        <v>0.627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828</v>
      </c>
    </row>
    <row r="205" spans="2:65" s="1" customFormat="1" ht="19.5">
      <c r="B205" s="33"/>
      <c r="D205" s="147" t="s">
        <v>246</v>
      </c>
      <c r="F205" s="148" t="s">
        <v>3126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637</v>
      </c>
      <c r="D206" s="134" t="s">
        <v>239</v>
      </c>
      <c r="E206" s="135" t="s">
        <v>4448</v>
      </c>
      <c r="F206" s="136" t="s">
        <v>4211</v>
      </c>
      <c r="G206" s="137" t="s">
        <v>340</v>
      </c>
      <c r="H206" s="138">
        <v>2</v>
      </c>
      <c r="I206" s="139"/>
      <c r="J206" s="140">
        <f>ROUND(I206*H206,2)</f>
        <v>0</v>
      </c>
      <c r="K206" s="136" t="s">
        <v>2868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841</v>
      </c>
    </row>
    <row r="207" spans="2:65" s="1" customFormat="1" ht="19.5">
      <c r="B207" s="33"/>
      <c r="D207" s="147" t="s">
        <v>246</v>
      </c>
      <c r="F207" s="148" t="s">
        <v>4211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24.2" customHeight="1">
      <c r="B208" s="133"/>
      <c r="C208" s="180" t="s">
        <v>643</v>
      </c>
      <c r="D208" s="180" t="s">
        <v>333</v>
      </c>
      <c r="E208" s="181" t="s">
        <v>4449</v>
      </c>
      <c r="F208" s="182" t="s">
        <v>4214</v>
      </c>
      <c r="G208" s="183" t="s">
        <v>340</v>
      </c>
      <c r="H208" s="184">
        <v>2</v>
      </c>
      <c r="I208" s="185"/>
      <c r="J208" s="186">
        <f>ROUND(I208*H208,2)</f>
        <v>0</v>
      </c>
      <c r="K208" s="182" t="s">
        <v>2868</v>
      </c>
      <c r="L208" s="187"/>
      <c r="M208" s="188" t="s">
        <v>1</v>
      </c>
      <c r="N208" s="189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273</v>
      </c>
      <c r="AT208" s="145" t="s">
        <v>333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341</v>
      </c>
    </row>
    <row r="209" spans="2:65" s="1" customFormat="1" ht="11.25">
      <c r="B209" s="33"/>
      <c r="D209" s="147" t="s">
        <v>246</v>
      </c>
      <c r="F209" s="148" t="s">
        <v>4214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33" customHeight="1">
      <c r="B210" s="133"/>
      <c r="C210" s="134" t="s">
        <v>649</v>
      </c>
      <c r="D210" s="134" t="s">
        <v>239</v>
      </c>
      <c r="E210" s="135" t="s">
        <v>1609</v>
      </c>
      <c r="F210" s="136" t="s">
        <v>1610</v>
      </c>
      <c r="G210" s="137" t="s">
        <v>539</v>
      </c>
      <c r="H210" s="138">
        <v>0.30299999999999999</v>
      </c>
      <c r="I210" s="139"/>
      <c r="J210" s="140">
        <f>ROUND(I210*H210,2)</f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868</v>
      </c>
    </row>
    <row r="211" spans="2:65" s="1" customFormat="1" ht="19.5">
      <c r="B211" s="33"/>
      <c r="D211" s="147" t="s">
        <v>246</v>
      </c>
      <c r="F211" s="148" t="s">
        <v>1610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1" customFormat="1" ht="22.9" customHeight="1">
      <c r="B212" s="121"/>
      <c r="D212" s="122" t="s">
        <v>72</v>
      </c>
      <c r="E212" s="131" t="s">
        <v>235</v>
      </c>
      <c r="F212" s="131" t="s">
        <v>636</v>
      </c>
      <c r="I212" s="124"/>
      <c r="J212" s="132">
        <f>BK212</f>
        <v>0</v>
      </c>
      <c r="L212" s="121"/>
      <c r="M212" s="126"/>
      <c r="P212" s="127">
        <f>SUM(P213:P218)</f>
        <v>0</v>
      </c>
      <c r="R212" s="127">
        <f>SUM(R213:R218)</f>
        <v>0</v>
      </c>
      <c r="T212" s="128">
        <f>SUM(T213:T218)</f>
        <v>0</v>
      </c>
      <c r="AR212" s="122" t="s">
        <v>81</v>
      </c>
      <c r="AT212" s="129" t="s">
        <v>72</v>
      </c>
      <c r="AU212" s="129" t="s">
        <v>81</v>
      </c>
      <c r="AY212" s="122" t="s">
        <v>236</v>
      </c>
      <c r="BK212" s="130">
        <f>SUM(BK213:BK218)</f>
        <v>0</v>
      </c>
    </row>
    <row r="213" spans="2:65" s="1" customFormat="1" ht="16.5" customHeight="1">
      <c r="B213" s="133"/>
      <c r="C213" s="134" t="s">
        <v>656</v>
      </c>
      <c r="D213" s="134" t="s">
        <v>239</v>
      </c>
      <c r="E213" s="135" t="s">
        <v>3343</v>
      </c>
      <c r="F213" s="136" t="s">
        <v>3344</v>
      </c>
      <c r="G213" s="137" t="s">
        <v>467</v>
      </c>
      <c r="H213" s="138">
        <v>8.3000000000000007</v>
      </c>
      <c r="I213" s="139"/>
      <c r="J213" s="140">
        <f>ROUND(I213*H213,2)</f>
        <v>0</v>
      </c>
      <c r="K213" s="136" t="s">
        <v>2868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879</v>
      </c>
    </row>
    <row r="214" spans="2:65" s="1" customFormat="1" ht="11.25">
      <c r="B214" s="33"/>
      <c r="D214" s="147" t="s">
        <v>246</v>
      </c>
      <c r="F214" s="148" t="s">
        <v>3344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662</v>
      </c>
      <c r="D215" s="134" t="s">
        <v>239</v>
      </c>
      <c r="E215" s="135" t="s">
        <v>3274</v>
      </c>
      <c r="F215" s="136" t="s">
        <v>3275</v>
      </c>
      <c r="G215" s="137" t="s">
        <v>539</v>
      </c>
      <c r="H215" s="138">
        <v>1.66</v>
      </c>
      <c r="I215" s="139"/>
      <c r="J215" s="140">
        <f>ROUND(I215*H215,2)</f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893</v>
      </c>
    </row>
    <row r="216" spans="2:65" s="1" customFormat="1" ht="19.5">
      <c r="B216" s="33"/>
      <c r="D216" s="147" t="s">
        <v>246</v>
      </c>
      <c r="F216" s="148" t="s">
        <v>3275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37.9" customHeight="1">
      <c r="B217" s="133"/>
      <c r="C217" s="134" t="s">
        <v>669</v>
      </c>
      <c r="D217" s="134" t="s">
        <v>239</v>
      </c>
      <c r="E217" s="135" t="s">
        <v>3125</v>
      </c>
      <c r="F217" s="136" t="s">
        <v>3126</v>
      </c>
      <c r="G217" s="137" t="s">
        <v>539</v>
      </c>
      <c r="H217" s="138">
        <v>1.66</v>
      </c>
      <c r="I217" s="139"/>
      <c r="J217" s="140">
        <f>ROUND(I217*H217,2)</f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928</v>
      </c>
    </row>
    <row r="218" spans="2:65" s="1" customFormat="1" ht="19.5">
      <c r="B218" s="33"/>
      <c r="D218" s="147" t="s">
        <v>246</v>
      </c>
      <c r="F218" s="148" t="s">
        <v>3126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1" customFormat="1" ht="22.9" customHeight="1">
      <c r="B219" s="121"/>
      <c r="D219" s="122" t="s">
        <v>72</v>
      </c>
      <c r="E219" s="131" t="s">
        <v>273</v>
      </c>
      <c r="F219" s="131" t="s">
        <v>724</v>
      </c>
      <c r="I219" s="124"/>
      <c r="J219" s="132">
        <f>BK219</f>
        <v>0</v>
      </c>
      <c r="L219" s="121"/>
      <c r="M219" s="126"/>
      <c r="P219" s="127">
        <f>SUM(P220:P276)</f>
        <v>0</v>
      </c>
      <c r="R219" s="127">
        <f>SUM(R220:R276)</f>
        <v>0</v>
      </c>
      <c r="T219" s="128">
        <f>SUM(T220:T276)</f>
        <v>0</v>
      </c>
      <c r="AR219" s="122" t="s">
        <v>81</v>
      </c>
      <c r="AT219" s="129" t="s">
        <v>72</v>
      </c>
      <c r="AU219" s="129" t="s">
        <v>81</v>
      </c>
      <c r="AY219" s="122" t="s">
        <v>236</v>
      </c>
      <c r="BK219" s="130">
        <f>SUM(BK220:BK276)</f>
        <v>0</v>
      </c>
    </row>
    <row r="220" spans="2:65" s="1" customFormat="1" ht="33" customHeight="1">
      <c r="B220" s="133"/>
      <c r="C220" s="134" t="s">
        <v>675</v>
      </c>
      <c r="D220" s="134" t="s">
        <v>239</v>
      </c>
      <c r="E220" s="135" t="s">
        <v>1615</v>
      </c>
      <c r="F220" s="136" t="s">
        <v>1616</v>
      </c>
      <c r="G220" s="137" t="s">
        <v>528</v>
      </c>
      <c r="H220" s="138">
        <v>5.5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943</v>
      </c>
    </row>
    <row r="221" spans="2:65" s="1" customFormat="1" ht="19.5">
      <c r="B221" s="33"/>
      <c r="D221" s="147" t="s">
        <v>246</v>
      </c>
      <c r="F221" s="148" t="s">
        <v>1616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4450</v>
      </c>
      <c r="H222" s="154">
        <v>5.5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5" customFormat="1" ht="11.25">
      <c r="B223" s="173"/>
      <c r="D223" s="147" t="s">
        <v>247</v>
      </c>
      <c r="E223" s="174" t="s">
        <v>1</v>
      </c>
      <c r="F223" s="175" t="s">
        <v>344</v>
      </c>
      <c r="H223" s="176">
        <v>5.5</v>
      </c>
      <c r="I223" s="177"/>
      <c r="L223" s="173"/>
      <c r="M223" s="178"/>
      <c r="T223" s="179"/>
      <c r="AT223" s="174" t="s">
        <v>247</v>
      </c>
      <c r="AU223" s="174" t="s">
        <v>83</v>
      </c>
      <c r="AV223" s="15" t="s">
        <v>258</v>
      </c>
      <c r="AW223" s="15" t="s">
        <v>30</v>
      </c>
      <c r="AX223" s="15" t="s">
        <v>81</v>
      </c>
      <c r="AY223" s="174" t="s">
        <v>236</v>
      </c>
    </row>
    <row r="224" spans="2:65" s="1" customFormat="1" ht="24.2" customHeight="1">
      <c r="B224" s="133"/>
      <c r="C224" s="180" t="s">
        <v>682</v>
      </c>
      <c r="D224" s="180" t="s">
        <v>333</v>
      </c>
      <c r="E224" s="181" t="s">
        <v>1621</v>
      </c>
      <c r="F224" s="182" t="s">
        <v>1622</v>
      </c>
      <c r="G224" s="183" t="s">
        <v>528</v>
      </c>
      <c r="H224" s="184">
        <v>5.5830000000000002</v>
      </c>
      <c r="I224" s="185"/>
      <c r="J224" s="186">
        <f>ROUND(I224*H224,2)</f>
        <v>0</v>
      </c>
      <c r="K224" s="182" t="s">
        <v>243</v>
      </c>
      <c r="L224" s="187"/>
      <c r="M224" s="188" t="s">
        <v>1</v>
      </c>
      <c r="N224" s="189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273</v>
      </c>
      <c r="AT224" s="145" t="s">
        <v>333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955</v>
      </c>
    </row>
    <row r="225" spans="2:65" s="1" customFormat="1" ht="11.25">
      <c r="B225" s="33"/>
      <c r="D225" s="147" t="s">
        <v>246</v>
      </c>
      <c r="F225" s="148" t="s">
        <v>1622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4451</v>
      </c>
      <c r="H226" s="154">
        <v>5.5830000000000002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5" customFormat="1" ht="11.25">
      <c r="B227" s="173"/>
      <c r="D227" s="147" t="s">
        <v>247</v>
      </c>
      <c r="E227" s="174" t="s">
        <v>1</v>
      </c>
      <c r="F227" s="175" t="s">
        <v>344</v>
      </c>
      <c r="H227" s="176">
        <v>5.5830000000000002</v>
      </c>
      <c r="I227" s="177"/>
      <c r="L227" s="173"/>
      <c r="M227" s="178"/>
      <c r="T227" s="179"/>
      <c r="AT227" s="174" t="s">
        <v>247</v>
      </c>
      <c r="AU227" s="174" t="s">
        <v>83</v>
      </c>
      <c r="AV227" s="15" t="s">
        <v>258</v>
      </c>
      <c r="AW227" s="15" t="s">
        <v>30</v>
      </c>
      <c r="AX227" s="15" t="s">
        <v>81</v>
      </c>
      <c r="AY227" s="174" t="s">
        <v>236</v>
      </c>
    </row>
    <row r="228" spans="2:65" s="1" customFormat="1" ht="33" customHeight="1">
      <c r="B228" s="133"/>
      <c r="C228" s="134" t="s">
        <v>689</v>
      </c>
      <c r="D228" s="134" t="s">
        <v>239</v>
      </c>
      <c r="E228" s="135" t="s">
        <v>4233</v>
      </c>
      <c r="F228" s="136" t="s">
        <v>4234</v>
      </c>
      <c r="G228" s="137" t="s">
        <v>528</v>
      </c>
      <c r="H228" s="138">
        <v>5.5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967</v>
      </c>
    </row>
    <row r="229" spans="2:65" s="1" customFormat="1" ht="19.5">
      <c r="B229" s="33"/>
      <c r="D229" s="147" t="s">
        <v>246</v>
      </c>
      <c r="F229" s="148" t="s">
        <v>4234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" customFormat="1" ht="24.2" customHeight="1">
      <c r="B230" s="133"/>
      <c r="C230" s="134" t="s">
        <v>696</v>
      </c>
      <c r="D230" s="134" t="s">
        <v>239</v>
      </c>
      <c r="E230" s="135" t="s">
        <v>1650</v>
      </c>
      <c r="F230" s="136" t="s">
        <v>1651</v>
      </c>
      <c r="G230" s="137" t="s">
        <v>340</v>
      </c>
      <c r="H230" s="138">
        <v>1</v>
      </c>
      <c r="I230" s="139"/>
      <c r="J230" s="140">
        <f>ROUND(I230*H230,2)</f>
        <v>0</v>
      </c>
      <c r="K230" s="136" t="s">
        <v>243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2162</v>
      </c>
    </row>
    <row r="231" spans="2:65" s="1" customFormat="1" ht="19.5">
      <c r="B231" s="33"/>
      <c r="D231" s="147" t="s">
        <v>246</v>
      </c>
      <c r="F231" s="148" t="s">
        <v>1651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" customFormat="1" ht="24.2" customHeight="1">
      <c r="B232" s="133"/>
      <c r="C232" s="180" t="s">
        <v>703</v>
      </c>
      <c r="D232" s="180" t="s">
        <v>333</v>
      </c>
      <c r="E232" s="181" t="s">
        <v>4285</v>
      </c>
      <c r="F232" s="182" t="s">
        <v>4286</v>
      </c>
      <c r="G232" s="183" t="s">
        <v>340</v>
      </c>
      <c r="H232" s="184">
        <v>1.0149999999999999</v>
      </c>
      <c r="I232" s="185"/>
      <c r="J232" s="186">
        <f>ROUND(I232*H232,2)</f>
        <v>0</v>
      </c>
      <c r="K232" s="182" t="s">
        <v>243</v>
      </c>
      <c r="L232" s="187"/>
      <c r="M232" s="188" t="s">
        <v>1</v>
      </c>
      <c r="N232" s="189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273</v>
      </c>
      <c r="AT232" s="145" t="s">
        <v>333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2167</v>
      </c>
    </row>
    <row r="233" spans="2:65" s="1" customFormat="1" ht="11.25">
      <c r="B233" s="33"/>
      <c r="D233" s="147" t="s">
        <v>246</v>
      </c>
      <c r="F233" s="148" t="s">
        <v>4286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2" customFormat="1" ht="11.25">
      <c r="B234" s="151"/>
      <c r="D234" s="147" t="s">
        <v>247</v>
      </c>
      <c r="E234" s="152" t="s">
        <v>1</v>
      </c>
      <c r="F234" s="153" t="s">
        <v>4293</v>
      </c>
      <c r="H234" s="154">
        <v>1.0149999999999999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5" customFormat="1" ht="11.25">
      <c r="B235" s="173"/>
      <c r="D235" s="147" t="s">
        <v>247</v>
      </c>
      <c r="E235" s="174" t="s">
        <v>1</v>
      </c>
      <c r="F235" s="175" t="s">
        <v>344</v>
      </c>
      <c r="H235" s="176">
        <v>1.0149999999999999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24.2" customHeight="1">
      <c r="B236" s="133"/>
      <c r="C236" s="134" t="s">
        <v>709</v>
      </c>
      <c r="D236" s="134" t="s">
        <v>239</v>
      </c>
      <c r="E236" s="135" t="s">
        <v>4452</v>
      </c>
      <c r="F236" s="136" t="s">
        <v>4453</v>
      </c>
      <c r="G236" s="137" t="s">
        <v>528</v>
      </c>
      <c r="H236" s="138">
        <v>0.25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2170</v>
      </c>
    </row>
    <row r="237" spans="2:65" s="1" customFormat="1" ht="19.5">
      <c r="B237" s="33"/>
      <c r="D237" s="147" t="s">
        <v>246</v>
      </c>
      <c r="F237" s="148" t="s">
        <v>4453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33" customHeight="1">
      <c r="B238" s="133"/>
      <c r="C238" s="134" t="s">
        <v>714</v>
      </c>
      <c r="D238" s="134" t="s">
        <v>239</v>
      </c>
      <c r="E238" s="135" t="s">
        <v>4454</v>
      </c>
      <c r="F238" s="136" t="s">
        <v>4455</v>
      </c>
      <c r="G238" s="137" t="s">
        <v>340</v>
      </c>
      <c r="H238" s="138">
        <v>3</v>
      </c>
      <c r="I238" s="139"/>
      <c r="J238" s="140">
        <f>ROUND(I238*H238,2)</f>
        <v>0</v>
      </c>
      <c r="K238" s="136" t="s">
        <v>2868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2171</v>
      </c>
    </row>
    <row r="239" spans="2:65" s="1" customFormat="1" ht="19.5">
      <c r="B239" s="33"/>
      <c r="D239" s="147" t="s">
        <v>246</v>
      </c>
      <c r="F239" s="148" t="s">
        <v>4455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4456</v>
      </c>
      <c r="H240" s="154">
        <v>1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 ht="11.25">
      <c r="B241" s="151"/>
      <c r="D241" s="147" t="s">
        <v>247</v>
      </c>
      <c r="E241" s="152" t="s">
        <v>1</v>
      </c>
      <c r="F241" s="153" t="s">
        <v>4307</v>
      </c>
      <c r="H241" s="154">
        <v>1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2" customFormat="1" ht="11.25">
      <c r="B242" s="151"/>
      <c r="D242" s="147" t="s">
        <v>247</v>
      </c>
      <c r="E242" s="152" t="s">
        <v>1</v>
      </c>
      <c r="F242" s="153" t="s">
        <v>4457</v>
      </c>
      <c r="H242" s="154">
        <v>1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73</v>
      </c>
      <c r="AY242" s="152" t="s">
        <v>236</v>
      </c>
    </row>
    <row r="243" spans="2:65" s="15" customFormat="1" ht="11.25">
      <c r="B243" s="173"/>
      <c r="D243" s="147" t="s">
        <v>247</v>
      </c>
      <c r="E243" s="174" t="s">
        <v>1</v>
      </c>
      <c r="F243" s="175" t="s">
        <v>344</v>
      </c>
      <c r="H243" s="176">
        <v>3</v>
      </c>
      <c r="I243" s="177"/>
      <c r="L243" s="173"/>
      <c r="M243" s="178"/>
      <c r="T243" s="179"/>
      <c r="AT243" s="174" t="s">
        <v>247</v>
      </c>
      <c r="AU243" s="174" t="s">
        <v>83</v>
      </c>
      <c r="AV243" s="15" t="s">
        <v>258</v>
      </c>
      <c r="AW243" s="15" t="s">
        <v>30</v>
      </c>
      <c r="AX243" s="15" t="s">
        <v>81</v>
      </c>
      <c r="AY243" s="174" t="s">
        <v>236</v>
      </c>
    </row>
    <row r="244" spans="2:65" s="1" customFormat="1" ht="16.5" customHeight="1">
      <c r="B244" s="133"/>
      <c r="C244" s="180" t="s">
        <v>720</v>
      </c>
      <c r="D244" s="180" t="s">
        <v>333</v>
      </c>
      <c r="E244" s="181" t="s">
        <v>4458</v>
      </c>
      <c r="F244" s="182" t="s">
        <v>4459</v>
      </c>
      <c r="G244" s="183" t="s">
        <v>340</v>
      </c>
      <c r="H244" s="184">
        <v>1</v>
      </c>
      <c r="I244" s="185"/>
      <c r="J244" s="186">
        <f>ROUND(I244*H244,2)</f>
        <v>0</v>
      </c>
      <c r="K244" s="182" t="s">
        <v>243</v>
      </c>
      <c r="L244" s="187"/>
      <c r="M244" s="188" t="s">
        <v>1</v>
      </c>
      <c r="N244" s="189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273</v>
      </c>
      <c r="AT244" s="145" t="s">
        <v>333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2174</v>
      </c>
    </row>
    <row r="245" spans="2:65" s="1" customFormat="1" ht="11.25">
      <c r="B245" s="33"/>
      <c r="D245" s="147" t="s">
        <v>246</v>
      </c>
      <c r="F245" s="148" t="s">
        <v>4459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80" t="s">
        <v>725</v>
      </c>
      <c r="D246" s="180" t="s">
        <v>333</v>
      </c>
      <c r="E246" s="181" t="s">
        <v>4460</v>
      </c>
      <c r="F246" s="182" t="s">
        <v>4461</v>
      </c>
      <c r="G246" s="183" t="s">
        <v>340</v>
      </c>
      <c r="H246" s="184">
        <v>1</v>
      </c>
      <c r="I246" s="185"/>
      <c r="J246" s="186">
        <f>ROUND(I246*H246,2)</f>
        <v>0</v>
      </c>
      <c r="K246" s="182" t="s">
        <v>243</v>
      </c>
      <c r="L246" s="187"/>
      <c r="M246" s="188" t="s">
        <v>1</v>
      </c>
      <c r="N246" s="189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273</v>
      </c>
      <c r="AT246" s="145" t="s">
        <v>333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2178</v>
      </c>
    </row>
    <row r="247" spans="2:65" s="1" customFormat="1" ht="11.25">
      <c r="B247" s="33"/>
      <c r="D247" s="147" t="s">
        <v>246</v>
      </c>
      <c r="F247" s="148" t="s">
        <v>4461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16.5" customHeight="1">
      <c r="B248" s="133"/>
      <c r="C248" s="180" t="s">
        <v>731</v>
      </c>
      <c r="D248" s="180" t="s">
        <v>333</v>
      </c>
      <c r="E248" s="181" t="s">
        <v>4462</v>
      </c>
      <c r="F248" s="182" t="s">
        <v>4463</v>
      </c>
      <c r="G248" s="183" t="s">
        <v>340</v>
      </c>
      <c r="H248" s="184">
        <v>1</v>
      </c>
      <c r="I248" s="185"/>
      <c r="J248" s="186">
        <f>ROUND(I248*H248,2)</f>
        <v>0</v>
      </c>
      <c r="K248" s="182" t="s">
        <v>2868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273</v>
      </c>
      <c r="AT248" s="145" t="s">
        <v>333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2182</v>
      </c>
    </row>
    <row r="249" spans="2:65" s="1" customFormat="1" ht="11.25">
      <c r="B249" s="33"/>
      <c r="D249" s="147" t="s">
        <v>246</v>
      </c>
      <c r="F249" s="148" t="s">
        <v>4463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4.2" customHeight="1">
      <c r="B250" s="133"/>
      <c r="C250" s="134" t="s">
        <v>735</v>
      </c>
      <c r="D250" s="134" t="s">
        <v>239</v>
      </c>
      <c r="E250" s="135" t="s">
        <v>4464</v>
      </c>
      <c r="F250" s="136" t="s">
        <v>4465</v>
      </c>
      <c r="G250" s="137" t="s">
        <v>340</v>
      </c>
      <c r="H250" s="138">
        <v>1</v>
      </c>
      <c r="I250" s="139"/>
      <c r="J250" s="140">
        <f>ROUND(I250*H250,2)</f>
        <v>0</v>
      </c>
      <c r="K250" s="136" t="s">
        <v>243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2191</v>
      </c>
    </row>
    <row r="251" spans="2:65" s="1" customFormat="1" ht="11.25">
      <c r="B251" s="33"/>
      <c r="D251" s="147" t="s">
        <v>246</v>
      </c>
      <c r="F251" s="148" t="s">
        <v>4465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33" customHeight="1">
      <c r="B252" s="133"/>
      <c r="C252" s="134" t="s">
        <v>741</v>
      </c>
      <c r="D252" s="134" t="s">
        <v>239</v>
      </c>
      <c r="E252" s="135" t="s">
        <v>4466</v>
      </c>
      <c r="F252" s="136" t="s">
        <v>4467</v>
      </c>
      <c r="G252" s="137" t="s">
        <v>340</v>
      </c>
      <c r="H252" s="138">
        <v>1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2195</v>
      </c>
    </row>
    <row r="253" spans="2:65" s="1" customFormat="1" ht="19.5">
      <c r="B253" s="33"/>
      <c r="D253" s="147" t="s">
        <v>246</v>
      </c>
      <c r="F253" s="148" t="s">
        <v>4467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24.2" customHeight="1">
      <c r="B254" s="133"/>
      <c r="C254" s="134" t="s">
        <v>745</v>
      </c>
      <c r="D254" s="134" t="s">
        <v>239</v>
      </c>
      <c r="E254" s="135" t="s">
        <v>4468</v>
      </c>
      <c r="F254" s="136" t="s">
        <v>4469</v>
      </c>
      <c r="G254" s="137" t="s">
        <v>340</v>
      </c>
      <c r="H254" s="138">
        <v>1</v>
      </c>
      <c r="I254" s="139"/>
      <c r="J254" s="140">
        <f>ROUND(I254*H254,2)</f>
        <v>0</v>
      </c>
      <c r="K254" s="136" t="s">
        <v>243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2199</v>
      </c>
    </row>
    <row r="255" spans="2:65" s="1" customFormat="1" ht="19.5">
      <c r="B255" s="33"/>
      <c r="D255" s="147" t="s">
        <v>246</v>
      </c>
      <c r="F255" s="148" t="s">
        <v>4469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33" customHeight="1">
      <c r="B256" s="133"/>
      <c r="C256" s="134" t="s">
        <v>772</v>
      </c>
      <c r="D256" s="134" t="s">
        <v>239</v>
      </c>
      <c r="E256" s="135" t="s">
        <v>4470</v>
      </c>
      <c r="F256" s="136" t="s">
        <v>4471</v>
      </c>
      <c r="G256" s="137" t="s">
        <v>340</v>
      </c>
      <c r="H256" s="138">
        <v>1</v>
      </c>
      <c r="I256" s="139"/>
      <c r="J256" s="140">
        <f>ROUND(I256*H256,2)</f>
        <v>0</v>
      </c>
      <c r="K256" s="136" t="s">
        <v>2868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2138</v>
      </c>
    </row>
    <row r="257" spans="2:65" s="1" customFormat="1" ht="19.5">
      <c r="B257" s="33"/>
      <c r="D257" s="147" t="s">
        <v>246</v>
      </c>
      <c r="F257" s="148" t="s">
        <v>4471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" customFormat="1" ht="24.2" customHeight="1">
      <c r="B258" s="133"/>
      <c r="C258" s="134" t="s">
        <v>777</v>
      </c>
      <c r="D258" s="134" t="s">
        <v>239</v>
      </c>
      <c r="E258" s="135" t="s">
        <v>3549</v>
      </c>
      <c r="F258" s="136" t="s">
        <v>3550</v>
      </c>
      <c r="G258" s="137" t="s">
        <v>539</v>
      </c>
      <c r="H258" s="138">
        <v>1.1619999999999999</v>
      </c>
      <c r="I258" s="139"/>
      <c r="J258" s="140">
        <f>ROUND(I258*H258,2)</f>
        <v>0</v>
      </c>
      <c r="K258" s="136" t="s">
        <v>243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2206</v>
      </c>
    </row>
    <row r="259" spans="2:65" s="1" customFormat="1" ht="19.5">
      <c r="B259" s="33"/>
      <c r="D259" s="147" t="s">
        <v>246</v>
      </c>
      <c r="F259" s="148" t="s">
        <v>3550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" customFormat="1" ht="16.5" customHeight="1">
      <c r="B260" s="133"/>
      <c r="C260" s="134" t="s">
        <v>782</v>
      </c>
      <c r="D260" s="134" t="s">
        <v>239</v>
      </c>
      <c r="E260" s="135" t="s">
        <v>4337</v>
      </c>
      <c r="F260" s="136" t="s">
        <v>4338</v>
      </c>
      <c r="G260" s="137" t="s">
        <v>467</v>
      </c>
      <c r="H260" s="138">
        <v>1.232</v>
      </c>
      <c r="I260" s="139"/>
      <c r="J260" s="140">
        <f>ROUND(I260*H260,2)</f>
        <v>0</v>
      </c>
      <c r="K260" s="136" t="s">
        <v>243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258</v>
      </c>
      <c r="AT260" s="145" t="s">
        <v>239</v>
      </c>
      <c r="AU260" s="145" t="s">
        <v>83</v>
      </c>
      <c r="AY260" s="18" t="s">
        <v>236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258</v>
      </c>
      <c r="BM260" s="145" t="s">
        <v>2215</v>
      </c>
    </row>
    <row r="261" spans="2:65" s="1" customFormat="1" ht="11.25">
      <c r="B261" s="33"/>
      <c r="D261" s="147" t="s">
        <v>246</v>
      </c>
      <c r="F261" s="148" t="s">
        <v>4338</v>
      </c>
      <c r="I261" s="149"/>
      <c r="L261" s="33"/>
      <c r="M261" s="150"/>
      <c r="T261" s="57"/>
      <c r="AT261" s="18" t="s">
        <v>246</v>
      </c>
      <c r="AU261" s="18" t="s">
        <v>83</v>
      </c>
    </row>
    <row r="262" spans="2:65" s="1" customFormat="1" ht="24.2" customHeight="1">
      <c r="B262" s="133"/>
      <c r="C262" s="134" t="s">
        <v>787</v>
      </c>
      <c r="D262" s="134" t="s">
        <v>239</v>
      </c>
      <c r="E262" s="135" t="s">
        <v>4018</v>
      </c>
      <c r="F262" s="136" t="s">
        <v>4019</v>
      </c>
      <c r="G262" s="137" t="s">
        <v>528</v>
      </c>
      <c r="H262" s="138">
        <v>1.1000000000000001</v>
      </c>
      <c r="I262" s="139"/>
      <c r="J262" s="140">
        <f>ROUND(I262*H262,2)</f>
        <v>0</v>
      </c>
      <c r="K262" s="136" t="s">
        <v>2868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258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258</v>
      </c>
      <c r="BM262" s="145" t="s">
        <v>2224</v>
      </c>
    </row>
    <row r="263" spans="2:65" s="1" customFormat="1" ht="19.5">
      <c r="B263" s="33"/>
      <c r="D263" s="147" t="s">
        <v>246</v>
      </c>
      <c r="F263" s="148" t="s">
        <v>4019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 ht="11.25">
      <c r="B264" s="167"/>
      <c r="D264" s="147" t="s">
        <v>247</v>
      </c>
      <c r="E264" s="168" t="s">
        <v>1</v>
      </c>
      <c r="F264" s="169" t="s">
        <v>4399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4472</v>
      </c>
      <c r="H265" s="154">
        <v>1.1000000000000001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5" customFormat="1" ht="11.25">
      <c r="B266" s="173"/>
      <c r="D266" s="147" t="s">
        <v>247</v>
      </c>
      <c r="E266" s="174" t="s">
        <v>1</v>
      </c>
      <c r="F266" s="175" t="s">
        <v>344</v>
      </c>
      <c r="H266" s="176">
        <v>1.1000000000000001</v>
      </c>
      <c r="I266" s="177"/>
      <c r="L266" s="173"/>
      <c r="M266" s="178"/>
      <c r="T266" s="179"/>
      <c r="AT266" s="174" t="s">
        <v>247</v>
      </c>
      <c r="AU266" s="174" t="s">
        <v>83</v>
      </c>
      <c r="AV266" s="15" t="s">
        <v>258</v>
      </c>
      <c r="AW266" s="15" t="s">
        <v>30</v>
      </c>
      <c r="AX266" s="15" t="s">
        <v>81</v>
      </c>
      <c r="AY266" s="174" t="s">
        <v>236</v>
      </c>
    </row>
    <row r="267" spans="2:65" s="1" customFormat="1" ht="24.2" customHeight="1">
      <c r="B267" s="133"/>
      <c r="C267" s="134" t="s">
        <v>792</v>
      </c>
      <c r="D267" s="134" t="s">
        <v>239</v>
      </c>
      <c r="E267" s="135" t="s">
        <v>4041</v>
      </c>
      <c r="F267" s="136" t="s">
        <v>4042</v>
      </c>
      <c r="G267" s="137" t="s">
        <v>424</v>
      </c>
      <c r="H267" s="138">
        <v>1.8149999999999999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2229</v>
      </c>
    </row>
    <row r="268" spans="2:65" s="1" customFormat="1" ht="19.5">
      <c r="B268" s="33"/>
      <c r="D268" s="147" t="s">
        <v>246</v>
      </c>
      <c r="F268" s="148" t="s">
        <v>4042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24.2" customHeight="1">
      <c r="B269" s="133"/>
      <c r="C269" s="134" t="s">
        <v>798</v>
      </c>
      <c r="D269" s="134" t="s">
        <v>239</v>
      </c>
      <c r="E269" s="135" t="s">
        <v>3144</v>
      </c>
      <c r="F269" s="136" t="s">
        <v>3145</v>
      </c>
      <c r="G269" s="137" t="s">
        <v>424</v>
      </c>
      <c r="H269" s="138">
        <v>1.8149999999999999</v>
      </c>
      <c r="I269" s="139"/>
      <c r="J269" s="140">
        <f>ROUND(I269*H269,2)</f>
        <v>0</v>
      </c>
      <c r="K269" s="136" t="s">
        <v>243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2095</v>
      </c>
    </row>
    <row r="270" spans="2:65" s="1" customFormat="1" ht="19.5">
      <c r="B270" s="33"/>
      <c r="D270" s="147" t="s">
        <v>246</v>
      </c>
      <c r="F270" s="148" t="s">
        <v>3145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805</v>
      </c>
      <c r="D271" s="134" t="s">
        <v>239</v>
      </c>
      <c r="E271" s="135" t="s">
        <v>3146</v>
      </c>
      <c r="F271" s="136" t="s">
        <v>3147</v>
      </c>
      <c r="G271" s="137" t="s">
        <v>424</v>
      </c>
      <c r="H271" s="138">
        <v>16.335000000000001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2237</v>
      </c>
    </row>
    <row r="272" spans="2:65" s="1" customFormat="1" ht="19.5">
      <c r="B272" s="33"/>
      <c r="D272" s="147" t="s">
        <v>246</v>
      </c>
      <c r="F272" s="148" t="s">
        <v>3147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2" customFormat="1" ht="11.25">
      <c r="B273" s="151"/>
      <c r="D273" s="147" t="s">
        <v>247</v>
      </c>
      <c r="E273" s="152" t="s">
        <v>1</v>
      </c>
      <c r="F273" s="153" t="s">
        <v>4473</v>
      </c>
      <c r="H273" s="154">
        <v>16.335000000000001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5" customFormat="1" ht="11.25">
      <c r="B274" s="173"/>
      <c r="D274" s="147" t="s">
        <v>247</v>
      </c>
      <c r="E274" s="174" t="s">
        <v>1</v>
      </c>
      <c r="F274" s="175" t="s">
        <v>344</v>
      </c>
      <c r="H274" s="176">
        <v>16.335000000000001</v>
      </c>
      <c r="I274" s="177"/>
      <c r="L274" s="173"/>
      <c r="M274" s="178"/>
      <c r="T274" s="179"/>
      <c r="AT274" s="174" t="s">
        <v>247</v>
      </c>
      <c r="AU274" s="174" t="s">
        <v>83</v>
      </c>
      <c r="AV274" s="15" t="s">
        <v>258</v>
      </c>
      <c r="AW274" s="15" t="s">
        <v>30</v>
      </c>
      <c r="AX274" s="15" t="s">
        <v>81</v>
      </c>
      <c r="AY274" s="174" t="s">
        <v>236</v>
      </c>
    </row>
    <row r="275" spans="2:65" s="1" customFormat="1" ht="24.2" customHeight="1">
      <c r="B275" s="133"/>
      <c r="C275" s="134" t="s">
        <v>810</v>
      </c>
      <c r="D275" s="134" t="s">
        <v>239</v>
      </c>
      <c r="E275" s="135" t="s">
        <v>4048</v>
      </c>
      <c r="F275" s="136" t="s">
        <v>4049</v>
      </c>
      <c r="G275" s="137" t="s">
        <v>424</v>
      </c>
      <c r="H275" s="138">
        <v>1.8149999999999999</v>
      </c>
      <c r="I275" s="139"/>
      <c r="J275" s="140">
        <f>ROUND(I275*H275,2)</f>
        <v>0</v>
      </c>
      <c r="K275" s="136" t="s">
        <v>2868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2241</v>
      </c>
    </row>
    <row r="276" spans="2:65" s="1" customFormat="1" ht="19.5">
      <c r="B276" s="33"/>
      <c r="D276" s="147" t="s">
        <v>246</v>
      </c>
      <c r="F276" s="148" t="s">
        <v>4049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1" customFormat="1" ht="22.9" customHeight="1">
      <c r="B277" s="121"/>
      <c r="D277" s="122" t="s">
        <v>72</v>
      </c>
      <c r="E277" s="131" t="s">
        <v>2403</v>
      </c>
      <c r="F277" s="131" t="s">
        <v>966</v>
      </c>
      <c r="I277" s="124"/>
      <c r="J277" s="132">
        <f>BK277</f>
        <v>0</v>
      </c>
      <c r="L277" s="121"/>
      <c r="M277" s="126"/>
      <c r="P277" s="127">
        <f>SUM(P278:P279)</f>
        <v>0</v>
      </c>
      <c r="R277" s="127">
        <f>SUM(R278:R279)</f>
        <v>0</v>
      </c>
      <c r="T277" s="128">
        <f>SUM(T278:T279)</f>
        <v>0</v>
      </c>
      <c r="AR277" s="122" t="s">
        <v>81</v>
      </c>
      <c r="AT277" s="129" t="s">
        <v>72</v>
      </c>
      <c r="AU277" s="129" t="s">
        <v>81</v>
      </c>
      <c r="AY277" s="122" t="s">
        <v>236</v>
      </c>
      <c r="BK277" s="130">
        <f>SUM(BK278:BK279)</f>
        <v>0</v>
      </c>
    </row>
    <row r="278" spans="2:65" s="1" customFormat="1" ht="24.2" customHeight="1">
      <c r="B278" s="133"/>
      <c r="C278" s="134" t="s">
        <v>816</v>
      </c>
      <c r="D278" s="134" t="s">
        <v>239</v>
      </c>
      <c r="E278" s="135" t="s">
        <v>1762</v>
      </c>
      <c r="F278" s="136" t="s">
        <v>1763</v>
      </c>
      <c r="G278" s="137" t="s">
        <v>424</v>
      </c>
      <c r="H278" s="138">
        <v>3.7559999999999998</v>
      </c>
      <c r="I278" s="139"/>
      <c r="J278" s="140">
        <f>ROUND(I278*H278,2)</f>
        <v>0</v>
      </c>
      <c r="K278" s="136" t="s">
        <v>243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2249</v>
      </c>
    </row>
    <row r="279" spans="2:65" s="1" customFormat="1" ht="11.25">
      <c r="B279" s="33"/>
      <c r="D279" s="147" t="s">
        <v>246</v>
      </c>
      <c r="F279" s="148" t="s">
        <v>1763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1" customFormat="1" ht="25.9" customHeight="1">
      <c r="B280" s="121"/>
      <c r="D280" s="122" t="s">
        <v>72</v>
      </c>
      <c r="E280" s="123" t="s">
        <v>234</v>
      </c>
      <c r="F280" s="123" t="s">
        <v>79</v>
      </c>
      <c r="I280" s="124"/>
      <c r="J280" s="125">
        <f>BK280</f>
        <v>0</v>
      </c>
      <c r="L280" s="121"/>
      <c r="M280" s="126"/>
      <c r="P280" s="127">
        <f>P281</f>
        <v>0</v>
      </c>
      <c r="R280" s="127">
        <f>R281</f>
        <v>0</v>
      </c>
      <c r="T280" s="128">
        <f>T281</f>
        <v>0</v>
      </c>
      <c r="AR280" s="122" t="s">
        <v>81</v>
      </c>
      <c r="AT280" s="129" t="s">
        <v>72</v>
      </c>
      <c r="AU280" s="129" t="s">
        <v>73</v>
      </c>
      <c r="AY280" s="122" t="s">
        <v>236</v>
      </c>
      <c r="BK280" s="130">
        <f>BK281</f>
        <v>0</v>
      </c>
    </row>
    <row r="281" spans="2:65" s="11" customFormat="1" ht="22.9" customHeight="1">
      <c r="B281" s="121"/>
      <c r="D281" s="122" t="s">
        <v>72</v>
      </c>
      <c r="E281" s="131" t="s">
        <v>321</v>
      </c>
      <c r="F281" s="131" t="s">
        <v>322</v>
      </c>
      <c r="I281" s="124"/>
      <c r="J281" s="132">
        <f>BK281</f>
        <v>0</v>
      </c>
      <c r="L281" s="121"/>
      <c r="M281" s="126"/>
      <c r="P281" s="127">
        <f>P282</f>
        <v>0</v>
      </c>
      <c r="R281" s="127">
        <f>R282</f>
        <v>0</v>
      </c>
      <c r="T281" s="128">
        <f>T282</f>
        <v>0</v>
      </c>
      <c r="AR281" s="122" t="s">
        <v>81</v>
      </c>
      <c r="AT281" s="129" t="s">
        <v>72</v>
      </c>
      <c r="AU281" s="129" t="s">
        <v>81</v>
      </c>
      <c r="AY281" s="122" t="s">
        <v>236</v>
      </c>
      <c r="BK281" s="130">
        <f>BK282</f>
        <v>0</v>
      </c>
    </row>
    <row r="282" spans="2:65" s="11" customFormat="1" ht="20.85" customHeight="1">
      <c r="B282" s="121"/>
      <c r="D282" s="122" t="s">
        <v>72</v>
      </c>
      <c r="E282" s="131" t="s">
        <v>280</v>
      </c>
      <c r="F282" s="131" t="s">
        <v>4054</v>
      </c>
      <c r="I282" s="124"/>
      <c r="J282" s="132">
        <f>BK282</f>
        <v>0</v>
      </c>
      <c r="L282" s="121"/>
      <c r="M282" s="126"/>
      <c r="P282" s="127">
        <f>SUM(P283:P284)</f>
        <v>0</v>
      </c>
      <c r="R282" s="127">
        <f>SUM(R283:R284)</f>
        <v>0</v>
      </c>
      <c r="T282" s="128">
        <f>SUM(T283:T284)</f>
        <v>0</v>
      </c>
      <c r="AR282" s="122" t="s">
        <v>81</v>
      </c>
      <c r="AT282" s="129" t="s">
        <v>72</v>
      </c>
      <c r="AU282" s="129" t="s">
        <v>83</v>
      </c>
      <c r="AY282" s="122" t="s">
        <v>236</v>
      </c>
      <c r="BK282" s="130">
        <f>SUM(BK283:BK284)</f>
        <v>0</v>
      </c>
    </row>
    <row r="283" spans="2:65" s="1" customFormat="1" ht="37.9" customHeight="1">
      <c r="B283" s="133"/>
      <c r="C283" s="134" t="s">
        <v>822</v>
      </c>
      <c r="D283" s="134" t="s">
        <v>239</v>
      </c>
      <c r="E283" s="135" t="s">
        <v>4474</v>
      </c>
      <c r="F283" s="136" t="s">
        <v>4475</v>
      </c>
      <c r="G283" s="137" t="s">
        <v>340</v>
      </c>
      <c r="H283" s="138">
        <v>1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253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4476</v>
      </c>
    </row>
    <row r="284" spans="2:65" s="1" customFormat="1" ht="19.5">
      <c r="B284" s="33"/>
      <c r="D284" s="147" t="s">
        <v>246</v>
      </c>
      <c r="F284" s="148" t="s">
        <v>4475</v>
      </c>
      <c r="I284" s="149"/>
      <c r="L284" s="33"/>
      <c r="M284" s="150"/>
      <c r="T284" s="57"/>
      <c r="AT284" s="18" t="s">
        <v>246</v>
      </c>
      <c r="AU284" s="18" t="s">
        <v>253</v>
      </c>
    </row>
    <row r="285" spans="2:65" s="11" customFormat="1" ht="25.9" customHeight="1">
      <c r="B285" s="121"/>
      <c r="D285" s="122" t="s">
        <v>72</v>
      </c>
      <c r="E285" s="123" t="s">
        <v>333</v>
      </c>
      <c r="F285" s="123" t="s">
        <v>334</v>
      </c>
      <c r="I285" s="124"/>
      <c r="J285" s="125">
        <f>BK285</f>
        <v>0</v>
      </c>
      <c r="L285" s="121"/>
      <c r="M285" s="126"/>
      <c r="P285" s="127">
        <f>P286</f>
        <v>0</v>
      </c>
      <c r="R285" s="127">
        <f>R286</f>
        <v>0</v>
      </c>
      <c r="T285" s="128">
        <f>T286</f>
        <v>0</v>
      </c>
      <c r="AR285" s="122" t="s">
        <v>253</v>
      </c>
      <c r="AT285" s="129" t="s">
        <v>72</v>
      </c>
      <c r="AU285" s="129" t="s">
        <v>73</v>
      </c>
      <c r="AY285" s="122" t="s">
        <v>236</v>
      </c>
      <c r="BK285" s="130">
        <f>BK286</f>
        <v>0</v>
      </c>
    </row>
    <row r="286" spans="2:65" s="11" customFormat="1" ht="22.9" customHeight="1">
      <c r="B286" s="121"/>
      <c r="D286" s="122" t="s">
        <v>72</v>
      </c>
      <c r="E286" s="131" t="s">
        <v>2487</v>
      </c>
      <c r="F286" s="131" t="s">
        <v>2488</v>
      </c>
      <c r="I286" s="124"/>
      <c r="J286" s="132">
        <f>BK286</f>
        <v>0</v>
      </c>
      <c r="L286" s="121"/>
      <c r="M286" s="126"/>
      <c r="P286" s="127">
        <f>SUM(P287:P288)</f>
        <v>0</v>
      </c>
      <c r="R286" s="127">
        <f>SUM(R287:R288)</f>
        <v>0</v>
      </c>
      <c r="T286" s="128">
        <f>SUM(T287:T288)</f>
        <v>0</v>
      </c>
      <c r="AR286" s="122" t="s">
        <v>253</v>
      </c>
      <c r="AT286" s="129" t="s">
        <v>72</v>
      </c>
      <c r="AU286" s="129" t="s">
        <v>81</v>
      </c>
      <c r="AY286" s="122" t="s">
        <v>236</v>
      </c>
      <c r="BK286" s="130">
        <f>SUM(BK287:BK288)</f>
        <v>0</v>
      </c>
    </row>
    <row r="287" spans="2:65" s="1" customFormat="1" ht="16.5" customHeight="1">
      <c r="B287" s="133"/>
      <c r="C287" s="134" t="s">
        <v>828</v>
      </c>
      <c r="D287" s="134" t="s">
        <v>239</v>
      </c>
      <c r="E287" s="135" t="s">
        <v>4080</v>
      </c>
      <c r="F287" s="136" t="s">
        <v>4081</v>
      </c>
      <c r="G287" s="137" t="s">
        <v>528</v>
      </c>
      <c r="H287" s="138">
        <v>1.1000000000000001</v>
      </c>
      <c r="I287" s="139"/>
      <c r="J287" s="140">
        <f>ROUND(I287*H287,2)</f>
        <v>0</v>
      </c>
      <c r="K287" s="136" t="s">
        <v>243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341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341</v>
      </c>
      <c r="BM287" s="145" t="s">
        <v>2255</v>
      </c>
    </row>
    <row r="288" spans="2:65" s="1" customFormat="1" ht="11.25">
      <c r="B288" s="33"/>
      <c r="D288" s="147" t="s">
        <v>246</v>
      </c>
      <c r="F288" s="148" t="s">
        <v>4081</v>
      </c>
      <c r="I288" s="149"/>
      <c r="L288" s="33"/>
      <c r="M288" s="195"/>
      <c r="N288" s="196"/>
      <c r="O288" s="196"/>
      <c r="P288" s="196"/>
      <c r="Q288" s="196"/>
      <c r="R288" s="196"/>
      <c r="S288" s="196"/>
      <c r="T288" s="197"/>
      <c r="AT288" s="18" t="s">
        <v>246</v>
      </c>
      <c r="AU288" s="18" t="s">
        <v>83</v>
      </c>
    </row>
    <row r="289" spans="2:12" s="1" customFormat="1" ht="6.95" customHeight="1">
      <c r="B289" s="45"/>
      <c r="C289" s="46"/>
      <c r="D289" s="46"/>
      <c r="E289" s="46"/>
      <c r="F289" s="46"/>
      <c r="G289" s="46"/>
      <c r="H289" s="46"/>
      <c r="I289" s="46"/>
      <c r="J289" s="46"/>
      <c r="K289" s="46"/>
      <c r="L289" s="33"/>
    </row>
  </sheetData>
  <autoFilter ref="C126:K288" xr:uid="{00000000-0009-0000-0000-00000E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4477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ROUND((SUM(BE130:BE1297)),  2)</f>
        <v>0</v>
      </c>
      <c r="I33" s="93">
        <v>0.21</v>
      </c>
      <c r="J33" s="92">
        <f>ROUND(((SUM(BE130:BE1297))*I33),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ROUND((SUM(BF130:BF1297)),  2)</f>
        <v>0</v>
      </c>
      <c r="I34" s="93">
        <v>0.15</v>
      </c>
      <c r="J34" s="92">
        <f>ROUND(((SUM(BF130:BF1297))*I34),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ROUND((SUM(BG130:BG1297)),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ROUND((SUM(BH130:BH1297)),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ROUND((SUM(BI130:BI1297)),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303 - Vodovody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4478</v>
      </c>
      <c r="E99" s="111"/>
      <c r="F99" s="111"/>
      <c r="G99" s="111"/>
      <c r="H99" s="111"/>
      <c r="I99" s="111"/>
      <c r="J99" s="112">
        <f>J365</f>
        <v>0</v>
      </c>
      <c r="L99" s="109"/>
    </row>
    <row r="100" spans="2:12" s="9" customFormat="1" ht="19.899999999999999" customHeight="1">
      <c r="B100" s="109"/>
      <c r="D100" s="110" t="s">
        <v>4479</v>
      </c>
      <c r="E100" s="111"/>
      <c r="F100" s="111"/>
      <c r="G100" s="111"/>
      <c r="H100" s="111"/>
      <c r="I100" s="111"/>
      <c r="J100" s="112">
        <f>J448</f>
        <v>0</v>
      </c>
      <c r="L100" s="109"/>
    </row>
    <row r="101" spans="2:12" s="9" customFormat="1" ht="19.899999999999999" customHeight="1">
      <c r="B101" s="109"/>
      <c r="D101" s="110" t="s">
        <v>1553</v>
      </c>
      <c r="E101" s="111"/>
      <c r="F101" s="111"/>
      <c r="G101" s="111"/>
      <c r="H101" s="111"/>
      <c r="I101" s="111"/>
      <c r="J101" s="112">
        <f>J475</f>
        <v>0</v>
      </c>
      <c r="L101" s="109"/>
    </row>
    <row r="102" spans="2:12" s="9" customFormat="1" ht="19.899999999999999" customHeight="1">
      <c r="B102" s="109"/>
      <c r="D102" s="110" t="s">
        <v>461</v>
      </c>
      <c r="E102" s="111"/>
      <c r="F102" s="111"/>
      <c r="G102" s="111"/>
      <c r="H102" s="111"/>
      <c r="I102" s="111"/>
      <c r="J102" s="112">
        <f>J482</f>
        <v>0</v>
      </c>
      <c r="L102" s="109"/>
    </row>
    <row r="103" spans="2:12" s="9" customFormat="1" ht="19.899999999999999" customHeight="1">
      <c r="B103" s="109"/>
      <c r="D103" s="110" t="s">
        <v>462</v>
      </c>
      <c r="E103" s="111"/>
      <c r="F103" s="111"/>
      <c r="G103" s="111"/>
      <c r="H103" s="111"/>
      <c r="I103" s="111"/>
      <c r="J103" s="112">
        <f>J489</f>
        <v>0</v>
      </c>
      <c r="L103" s="109"/>
    </row>
    <row r="104" spans="2:12" s="9" customFormat="1" ht="19.899999999999999" customHeight="1">
      <c r="B104" s="109"/>
      <c r="D104" s="110" t="s">
        <v>4480</v>
      </c>
      <c r="E104" s="111"/>
      <c r="F104" s="111"/>
      <c r="G104" s="111"/>
      <c r="H104" s="111"/>
      <c r="I104" s="111"/>
      <c r="J104" s="112">
        <f>J1055</f>
        <v>0</v>
      </c>
      <c r="L104" s="109"/>
    </row>
    <row r="105" spans="2:12" s="9" customFormat="1" ht="19.899999999999999" customHeight="1">
      <c r="B105" s="109"/>
      <c r="D105" s="110" t="s">
        <v>2855</v>
      </c>
      <c r="E105" s="111"/>
      <c r="F105" s="111"/>
      <c r="G105" s="111"/>
      <c r="H105" s="111"/>
      <c r="I105" s="111"/>
      <c r="J105" s="112">
        <f>J1276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J1279</f>
        <v>0</v>
      </c>
      <c r="L106" s="105"/>
    </row>
    <row r="107" spans="2:12" s="9" customFormat="1" ht="19.899999999999999" customHeight="1">
      <c r="B107" s="109"/>
      <c r="D107" s="110" t="s">
        <v>218</v>
      </c>
      <c r="E107" s="111"/>
      <c r="F107" s="111"/>
      <c r="G107" s="111"/>
      <c r="H107" s="111"/>
      <c r="I107" s="111"/>
      <c r="J107" s="112">
        <f>J1280</f>
        <v>0</v>
      </c>
      <c r="L107" s="109"/>
    </row>
    <row r="108" spans="2:12" s="9" customFormat="1" ht="14.85" customHeight="1">
      <c r="B108" s="109"/>
      <c r="D108" s="110" t="s">
        <v>2856</v>
      </c>
      <c r="E108" s="111"/>
      <c r="F108" s="111"/>
      <c r="G108" s="111"/>
      <c r="H108" s="111"/>
      <c r="I108" s="111"/>
      <c r="J108" s="112">
        <f>J1281</f>
        <v>0</v>
      </c>
      <c r="L108" s="109"/>
    </row>
    <row r="109" spans="2:12" s="8" customFormat="1" ht="24.95" customHeight="1">
      <c r="B109" s="105"/>
      <c r="D109" s="106" t="s">
        <v>1978</v>
      </c>
      <c r="E109" s="107"/>
      <c r="F109" s="107"/>
      <c r="G109" s="107"/>
      <c r="H109" s="107"/>
      <c r="I109" s="107"/>
      <c r="J109" s="108">
        <f>J1292</f>
        <v>0</v>
      </c>
      <c r="L109" s="105"/>
    </row>
    <row r="110" spans="2:12" s="9" customFormat="1" ht="19.899999999999999" customHeight="1">
      <c r="B110" s="109"/>
      <c r="D110" s="110" t="s">
        <v>2015</v>
      </c>
      <c r="E110" s="111"/>
      <c r="F110" s="111"/>
      <c r="G110" s="111"/>
      <c r="H110" s="111"/>
      <c r="I110" s="111"/>
      <c r="J110" s="112">
        <f>J1293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6" t="str">
        <f>E7</f>
        <v>Rekonstrukce Údolní od Husovy po Úvoz</v>
      </c>
      <c r="F120" s="257"/>
      <c r="G120" s="257"/>
      <c r="H120" s="257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53" t="str">
        <f>E9</f>
        <v>SO 303 - Vodovody</v>
      </c>
      <c r="F122" s="258"/>
      <c r="G122" s="258"/>
      <c r="H122" s="258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P131+P1279+P1292</f>
        <v>0</v>
      </c>
      <c r="Q130" s="54"/>
      <c r="R130" s="118">
        <f>R131+R1279+R1292</f>
        <v>0</v>
      </c>
      <c r="S130" s="54"/>
      <c r="T130" s="119">
        <f>T131+T1279+T1292</f>
        <v>0</v>
      </c>
      <c r="AT130" s="18" t="s">
        <v>72</v>
      </c>
      <c r="AU130" s="18" t="s">
        <v>211</v>
      </c>
      <c r="BK130" s="120">
        <f>BK131+BK1279+BK1292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P132+P365+P448+P475+P482+P489+P1055+P1276</f>
        <v>0</v>
      </c>
      <c r="R131" s="127">
        <f>R132+R365+R448+R475+R482+R489+R1055+R1276</f>
        <v>0</v>
      </c>
      <c r="T131" s="128">
        <f>T132+T365+T448+T475+T482+T489+T1055+T1276</f>
        <v>0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BK132+BK365+BK448+BK475+BK482+BK489+BK1055+BK1276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SUM(P133:P364)</f>
        <v>0</v>
      </c>
      <c r="R132" s="127">
        <f>SUM(R133:R364)</f>
        <v>0</v>
      </c>
      <c r="T132" s="128">
        <f>SUM(T133:T364)</f>
        <v>0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SUM(BK133:BK364)</f>
        <v>0</v>
      </c>
    </row>
    <row r="133" spans="2:65" s="1" customFormat="1" ht="33" customHeight="1">
      <c r="B133" s="133"/>
      <c r="C133" s="134" t="s">
        <v>81</v>
      </c>
      <c r="D133" s="134" t="s">
        <v>239</v>
      </c>
      <c r="E133" s="135" t="s">
        <v>4431</v>
      </c>
      <c r="F133" s="136" t="s">
        <v>4432</v>
      </c>
      <c r="G133" s="137" t="s">
        <v>467</v>
      </c>
      <c r="H133" s="138">
        <v>49.5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83</v>
      </c>
    </row>
    <row r="134" spans="2:65" s="1" customFormat="1" ht="19.5">
      <c r="B134" s="33"/>
      <c r="D134" s="147" t="s">
        <v>246</v>
      </c>
      <c r="F134" s="148" t="s">
        <v>4432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" customFormat="1" ht="33" customHeight="1">
      <c r="B135" s="133"/>
      <c r="C135" s="134" t="s">
        <v>83</v>
      </c>
      <c r="D135" s="134" t="s">
        <v>239</v>
      </c>
      <c r="E135" s="135" t="s">
        <v>4431</v>
      </c>
      <c r="F135" s="136" t="s">
        <v>4432</v>
      </c>
      <c r="G135" s="137" t="s">
        <v>467</v>
      </c>
      <c r="H135" s="138">
        <v>12.94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4432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" customFormat="1" ht="33" customHeight="1">
      <c r="B137" s="133"/>
      <c r="C137" s="134" t="s">
        <v>253</v>
      </c>
      <c r="D137" s="134" t="s">
        <v>239</v>
      </c>
      <c r="E137" s="135" t="s">
        <v>2869</v>
      </c>
      <c r="F137" s="136" t="s">
        <v>2870</v>
      </c>
      <c r="G137" s="137" t="s">
        <v>467</v>
      </c>
      <c r="H137" s="138">
        <v>1064.635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265</v>
      </c>
    </row>
    <row r="138" spans="2:65" s="1" customFormat="1" ht="19.5">
      <c r="B138" s="33"/>
      <c r="D138" s="147" t="s">
        <v>246</v>
      </c>
      <c r="F138" s="148" t="s">
        <v>2870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21.75" customHeight="1">
      <c r="B139" s="133"/>
      <c r="C139" s="134" t="s">
        <v>258</v>
      </c>
      <c r="D139" s="134" t="s">
        <v>239</v>
      </c>
      <c r="E139" s="135" t="s">
        <v>428</v>
      </c>
      <c r="F139" s="136" t="s">
        <v>429</v>
      </c>
      <c r="G139" s="137" t="s">
        <v>424</v>
      </c>
      <c r="H139" s="138">
        <v>326.85199999999998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273</v>
      </c>
    </row>
    <row r="140" spans="2:65" s="1" customFormat="1" ht="11.25">
      <c r="B140" s="33"/>
      <c r="D140" s="147" t="s">
        <v>246</v>
      </c>
      <c r="F140" s="148" t="s">
        <v>429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" customFormat="1" ht="24.2" customHeight="1">
      <c r="B141" s="133"/>
      <c r="C141" s="134" t="s">
        <v>235</v>
      </c>
      <c r="D141" s="134" t="s">
        <v>239</v>
      </c>
      <c r="E141" s="135" t="s">
        <v>437</v>
      </c>
      <c r="F141" s="136" t="s">
        <v>438</v>
      </c>
      <c r="G141" s="137" t="s">
        <v>424</v>
      </c>
      <c r="H141" s="138">
        <v>2941.6680000000001</v>
      </c>
      <c r="I141" s="139"/>
      <c r="J141" s="140">
        <f>ROUND(I141*H141,2)</f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286</v>
      </c>
    </row>
    <row r="142" spans="2:65" s="1" customFormat="1" ht="11.25">
      <c r="B142" s="33"/>
      <c r="D142" s="147" t="s">
        <v>246</v>
      </c>
      <c r="F142" s="148" t="s">
        <v>438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2" customFormat="1" ht="11.25">
      <c r="B143" s="151"/>
      <c r="D143" s="147" t="s">
        <v>247</v>
      </c>
      <c r="E143" s="152" t="s">
        <v>1</v>
      </c>
      <c r="F143" s="153" t="s">
        <v>4481</v>
      </c>
      <c r="H143" s="154">
        <v>2941.6680000000001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 ht="11.25">
      <c r="B144" s="173"/>
      <c r="D144" s="147" t="s">
        <v>247</v>
      </c>
      <c r="E144" s="174" t="s">
        <v>1</v>
      </c>
      <c r="F144" s="175" t="s">
        <v>344</v>
      </c>
      <c r="H144" s="176">
        <v>2941.6680000000001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265</v>
      </c>
      <c r="D145" s="134" t="s">
        <v>239</v>
      </c>
      <c r="E145" s="135" t="s">
        <v>2872</v>
      </c>
      <c r="F145" s="136" t="s">
        <v>2873</v>
      </c>
      <c r="G145" s="137" t="s">
        <v>424</v>
      </c>
      <c r="H145" s="138">
        <v>326.85199999999998</v>
      </c>
      <c r="I145" s="139"/>
      <c r="J145" s="140">
        <f>ROUND(I145*H145,2)</f>
        <v>0</v>
      </c>
      <c r="K145" s="136" t="s">
        <v>2868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295</v>
      </c>
    </row>
    <row r="146" spans="2:65" s="1" customFormat="1" ht="11.25">
      <c r="B146" s="33"/>
      <c r="D146" s="147" t="s">
        <v>246</v>
      </c>
      <c r="F146" s="148" t="s">
        <v>2873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" customFormat="1" ht="16.5" customHeight="1">
      <c r="B147" s="133"/>
      <c r="C147" s="134" t="s">
        <v>269</v>
      </c>
      <c r="D147" s="134" t="s">
        <v>239</v>
      </c>
      <c r="E147" s="135" t="s">
        <v>4092</v>
      </c>
      <c r="F147" s="136" t="s">
        <v>4093</v>
      </c>
      <c r="G147" s="137" t="s">
        <v>528</v>
      </c>
      <c r="H147" s="138">
        <v>2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306</v>
      </c>
    </row>
    <row r="148" spans="2:65" s="1" customFormat="1" ht="11.25">
      <c r="B148" s="33"/>
      <c r="D148" s="147" t="s">
        <v>246</v>
      </c>
      <c r="F148" s="148" t="s">
        <v>4093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4482</v>
      </c>
      <c r="H149" s="154">
        <v>2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 ht="11.25">
      <c r="B150" s="173"/>
      <c r="D150" s="147" t="s">
        <v>247</v>
      </c>
      <c r="E150" s="174" t="s">
        <v>1</v>
      </c>
      <c r="F150" s="175" t="s">
        <v>344</v>
      </c>
      <c r="H150" s="176">
        <v>2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16.5" customHeight="1">
      <c r="B151" s="133"/>
      <c r="C151" s="134" t="s">
        <v>273</v>
      </c>
      <c r="D151" s="134" t="s">
        <v>239</v>
      </c>
      <c r="E151" s="135" t="s">
        <v>532</v>
      </c>
      <c r="F151" s="136" t="s">
        <v>533</v>
      </c>
      <c r="G151" s="137" t="s">
        <v>528</v>
      </c>
      <c r="H151" s="138">
        <v>4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316</v>
      </c>
    </row>
    <row r="152" spans="2:65" s="1" customFormat="1" ht="11.25">
      <c r="B152" s="33"/>
      <c r="D152" s="147" t="s">
        <v>246</v>
      </c>
      <c r="F152" s="148" t="s">
        <v>533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11.25">
      <c r="B153" s="151"/>
      <c r="D153" s="147" t="s">
        <v>247</v>
      </c>
      <c r="E153" s="152" t="s">
        <v>1</v>
      </c>
      <c r="F153" s="153" t="s">
        <v>4483</v>
      </c>
      <c r="H153" s="154">
        <v>4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 ht="11.25">
      <c r="B154" s="173"/>
      <c r="D154" s="147" t="s">
        <v>247</v>
      </c>
      <c r="E154" s="174" t="s">
        <v>1</v>
      </c>
      <c r="F154" s="175" t="s">
        <v>344</v>
      </c>
      <c r="H154" s="176">
        <v>4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280</v>
      </c>
      <c r="D155" s="134" t="s">
        <v>239</v>
      </c>
      <c r="E155" s="135" t="s">
        <v>4484</v>
      </c>
      <c r="F155" s="136" t="s">
        <v>4485</v>
      </c>
      <c r="G155" s="137" t="s">
        <v>467</v>
      </c>
      <c r="H155" s="138">
        <v>1.43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328</v>
      </c>
    </row>
    <row r="156" spans="2:65" s="1" customFormat="1" ht="19.5">
      <c r="B156" s="33"/>
      <c r="D156" s="147" t="s">
        <v>246</v>
      </c>
      <c r="F156" s="148" t="s">
        <v>4485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 ht="11.25">
      <c r="B157" s="167"/>
      <c r="D157" s="147" t="s">
        <v>247</v>
      </c>
      <c r="E157" s="168" t="s">
        <v>1</v>
      </c>
      <c r="F157" s="169" t="s">
        <v>4102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4486</v>
      </c>
      <c r="H158" s="154">
        <v>1.43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 ht="11.25">
      <c r="B159" s="173"/>
      <c r="D159" s="147" t="s">
        <v>247</v>
      </c>
      <c r="E159" s="174" t="s">
        <v>1</v>
      </c>
      <c r="F159" s="175" t="s">
        <v>344</v>
      </c>
      <c r="H159" s="176">
        <v>1.43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34" t="s">
        <v>286</v>
      </c>
      <c r="D160" s="134" t="s">
        <v>239</v>
      </c>
      <c r="E160" s="135" t="s">
        <v>4487</v>
      </c>
      <c r="F160" s="136" t="s">
        <v>4488</v>
      </c>
      <c r="G160" s="137" t="s">
        <v>467</v>
      </c>
      <c r="H160" s="138">
        <v>2.5299999999999998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345</v>
      </c>
    </row>
    <row r="161" spans="2:65" s="1" customFormat="1" ht="11.25">
      <c r="B161" s="33"/>
      <c r="D161" s="147" t="s">
        <v>246</v>
      </c>
      <c r="F161" s="148" t="s">
        <v>4488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 ht="11.25">
      <c r="B162" s="167"/>
      <c r="D162" s="147" t="s">
        <v>247</v>
      </c>
      <c r="E162" s="168" t="s">
        <v>1</v>
      </c>
      <c r="F162" s="169" t="s">
        <v>4106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 ht="11.25">
      <c r="B163" s="151"/>
      <c r="D163" s="147" t="s">
        <v>247</v>
      </c>
      <c r="E163" s="152" t="s">
        <v>1</v>
      </c>
      <c r="F163" s="153" t="s">
        <v>4489</v>
      </c>
      <c r="H163" s="154">
        <v>2.5299999999999998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 ht="11.25">
      <c r="B164" s="173"/>
      <c r="D164" s="147" t="s">
        <v>247</v>
      </c>
      <c r="E164" s="174" t="s">
        <v>1</v>
      </c>
      <c r="F164" s="175" t="s">
        <v>344</v>
      </c>
      <c r="H164" s="176">
        <v>2.5299999999999998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291</v>
      </c>
      <c r="D165" s="134" t="s">
        <v>239</v>
      </c>
      <c r="E165" s="135" t="s">
        <v>992</v>
      </c>
      <c r="F165" s="136" t="s">
        <v>993</v>
      </c>
      <c r="G165" s="137" t="s">
        <v>467</v>
      </c>
      <c r="H165" s="138">
        <v>6.71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583</v>
      </c>
    </row>
    <row r="166" spans="2:65" s="1" customFormat="1" ht="19.5">
      <c r="B166" s="33"/>
      <c r="D166" s="147" t="s">
        <v>246</v>
      </c>
      <c r="F166" s="148" t="s">
        <v>993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4" customFormat="1" ht="11.25">
      <c r="B167" s="167"/>
      <c r="D167" s="147" t="s">
        <v>247</v>
      </c>
      <c r="E167" s="168" t="s">
        <v>1</v>
      </c>
      <c r="F167" s="169" t="s">
        <v>4109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4490</v>
      </c>
      <c r="H168" s="154">
        <v>6.71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5" customFormat="1" ht="11.25">
      <c r="B169" s="173"/>
      <c r="D169" s="147" t="s">
        <v>247</v>
      </c>
      <c r="E169" s="174" t="s">
        <v>1</v>
      </c>
      <c r="F169" s="175" t="s">
        <v>344</v>
      </c>
      <c r="H169" s="176">
        <v>6.71</v>
      </c>
      <c r="I169" s="177"/>
      <c r="L169" s="173"/>
      <c r="M169" s="178"/>
      <c r="T169" s="179"/>
      <c r="AT169" s="174" t="s">
        <v>247</v>
      </c>
      <c r="AU169" s="174" t="s">
        <v>83</v>
      </c>
      <c r="AV169" s="15" t="s">
        <v>258</v>
      </c>
      <c r="AW169" s="15" t="s">
        <v>30</v>
      </c>
      <c r="AX169" s="15" t="s">
        <v>81</v>
      </c>
      <c r="AY169" s="174" t="s">
        <v>236</v>
      </c>
    </row>
    <row r="170" spans="2:65" s="1" customFormat="1" ht="33" customHeight="1">
      <c r="B170" s="133"/>
      <c r="C170" s="134" t="s">
        <v>295</v>
      </c>
      <c r="D170" s="134" t="s">
        <v>239</v>
      </c>
      <c r="E170" s="135" t="s">
        <v>4491</v>
      </c>
      <c r="F170" s="136" t="s">
        <v>4492</v>
      </c>
      <c r="G170" s="137" t="s">
        <v>467</v>
      </c>
      <c r="H170" s="138">
        <v>8.58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591</v>
      </c>
    </row>
    <row r="171" spans="2:65" s="1" customFormat="1" ht="19.5">
      <c r="B171" s="33"/>
      <c r="D171" s="147" t="s">
        <v>246</v>
      </c>
      <c r="F171" s="148" t="s">
        <v>4492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34" t="s">
        <v>300</v>
      </c>
      <c r="D172" s="134" t="s">
        <v>239</v>
      </c>
      <c r="E172" s="135" t="s">
        <v>2861</v>
      </c>
      <c r="F172" s="136" t="s">
        <v>2862</v>
      </c>
      <c r="G172" s="137" t="s">
        <v>528</v>
      </c>
      <c r="H172" s="138">
        <v>15.6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607</v>
      </c>
    </row>
    <row r="173" spans="2:65" s="1" customFormat="1" ht="11.25">
      <c r="B173" s="33"/>
      <c r="D173" s="147" t="s">
        <v>246</v>
      </c>
      <c r="F173" s="148" t="s">
        <v>2862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1.75" customHeight="1">
      <c r="B174" s="133"/>
      <c r="C174" s="134" t="s">
        <v>306</v>
      </c>
      <c r="D174" s="134" t="s">
        <v>239</v>
      </c>
      <c r="E174" s="135" t="s">
        <v>2052</v>
      </c>
      <c r="F174" s="136" t="s">
        <v>2863</v>
      </c>
      <c r="G174" s="137" t="s">
        <v>424</v>
      </c>
      <c r="H174" s="138">
        <v>6.9980000000000002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617</v>
      </c>
    </row>
    <row r="175" spans="2:65" s="1" customFormat="1" ht="11.25">
      <c r="B175" s="33"/>
      <c r="D175" s="147" t="s">
        <v>246</v>
      </c>
      <c r="F175" s="148" t="s">
        <v>2863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8</v>
      </c>
      <c r="D176" s="134" t="s">
        <v>239</v>
      </c>
      <c r="E176" s="135" t="s">
        <v>2055</v>
      </c>
      <c r="F176" s="136" t="s">
        <v>2864</v>
      </c>
      <c r="G176" s="137" t="s">
        <v>424</v>
      </c>
      <c r="H176" s="138">
        <v>62.981999999999999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630</v>
      </c>
    </row>
    <row r="177" spans="2:65" s="1" customFormat="1" ht="11.25">
      <c r="B177" s="33"/>
      <c r="D177" s="147" t="s">
        <v>246</v>
      </c>
      <c r="F177" s="148" t="s">
        <v>2864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 ht="11.25">
      <c r="B178" s="151"/>
      <c r="D178" s="147" t="s">
        <v>247</v>
      </c>
      <c r="E178" s="152" t="s">
        <v>1</v>
      </c>
      <c r="F178" s="153" t="s">
        <v>4493</v>
      </c>
      <c r="H178" s="154">
        <v>62.981999999999999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 ht="11.25">
      <c r="B179" s="173"/>
      <c r="D179" s="147" t="s">
        <v>247</v>
      </c>
      <c r="E179" s="174" t="s">
        <v>1</v>
      </c>
      <c r="F179" s="175" t="s">
        <v>344</v>
      </c>
      <c r="H179" s="176">
        <v>62.981999999999999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37.9" customHeight="1">
      <c r="B180" s="133"/>
      <c r="C180" s="134" t="s">
        <v>316</v>
      </c>
      <c r="D180" s="134" t="s">
        <v>239</v>
      </c>
      <c r="E180" s="135" t="s">
        <v>2866</v>
      </c>
      <c r="F180" s="136" t="s">
        <v>2867</v>
      </c>
      <c r="G180" s="137" t="s">
        <v>424</v>
      </c>
      <c r="H180" s="138">
        <v>6.9980000000000002</v>
      </c>
      <c r="I180" s="139"/>
      <c r="J180" s="140">
        <f>ROUND(I180*H180,2)</f>
        <v>0</v>
      </c>
      <c r="K180" s="136" t="s">
        <v>2868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643</v>
      </c>
    </row>
    <row r="181" spans="2:65" s="1" customFormat="1" ht="19.5">
      <c r="B181" s="33"/>
      <c r="D181" s="147" t="s">
        <v>246</v>
      </c>
      <c r="F181" s="148" t="s">
        <v>2867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24.2" customHeight="1">
      <c r="B182" s="133"/>
      <c r="C182" s="134" t="s">
        <v>323</v>
      </c>
      <c r="D182" s="134" t="s">
        <v>239</v>
      </c>
      <c r="E182" s="135" t="s">
        <v>2874</v>
      </c>
      <c r="F182" s="136" t="s">
        <v>2875</v>
      </c>
      <c r="G182" s="137" t="s">
        <v>467</v>
      </c>
      <c r="H182" s="138">
        <v>168.08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656</v>
      </c>
    </row>
    <row r="183" spans="2:65" s="1" customFormat="1" ht="19.5">
      <c r="B183" s="33"/>
      <c r="D183" s="147" t="s">
        <v>246</v>
      </c>
      <c r="F183" s="148" t="s">
        <v>2875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4" customFormat="1" ht="11.25">
      <c r="B184" s="167"/>
      <c r="D184" s="147" t="s">
        <v>247</v>
      </c>
      <c r="E184" s="168" t="s">
        <v>1</v>
      </c>
      <c r="F184" s="169" t="s">
        <v>2876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4494</v>
      </c>
      <c r="H185" s="154">
        <v>5.28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2" customFormat="1" ht="11.25">
      <c r="B186" s="151"/>
      <c r="D186" s="147" t="s">
        <v>247</v>
      </c>
      <c r="E186" s="152" t="s">
        <v>1</v>
      </c>
      <c r="F186" s="153" t="s">
        <v>4495</v>
      </c>
      <c r="H186" s="154">
        <v>81.400000000000006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236</v>
      </c>
    </row>
    <row r="187" spans="2:65" s="12" customFormat="1" ht="11.25">
      <c r="B187" s="151"/>
      <c r="D187" s="147" t="s">
        <v>247</v>
      </c>
      <c r="E187" s="152" t="s">
        <v>1</v>
      </c>
      <c r="F187" s="153" t="s">
        <v>4496</v>
      </c>
      <c r="H187" s="154">
        <v>81.400000000000006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73</v>
      </c>
      <c r="AY187" s="152" t="s">
        <v>236</v>
      </c>
    </row>
    <row r="188" spans="2:65" s="15" customFormat="1" ht="11.25">
      <c r="B188" s="173"/>
      <c r="D188" s="147" t="s">
        <v>247</v>
      </c>
      <c r="E188" s="174" t="s">
        <v>1</v>
      </c>
      <c r="F188" s="175" t="s">
        <v>344</v>
      </c>
      <c r="H188" s="176">
        <v>168.08</v>
      </c>
      <c r="I188" s="177"/>
      <c r="L188" s="173"/>
      <c r="M188" s="178"/>
      <c r="T188" s="179"/>
      <c r="AT188" s="174" t="s">
        <v>247</v>
      </c>
      <c r="AU188" s="174" t="s">
        <v>83</v>
      </c>
      <c r="AV188" s="15" t="s">
        <v>258</v>
      </c>
      <c r="AW188" s="15" t="s">
        <v>30</v>
      </c>
      <c r="AX188" s="15" t="s">
        <v>81</v>
      </c>
      <c r="AY188" s="174" t="s">
        <v>236</v>
      </c>
    </row>
    <row r="189" spans="2:65" s="1" customFormat="1" ht="24.2" customHeight="1">
      <c r="B189" s="133"/>
      <c r="C189" s="134" t="s">
        <v>328</v>
      </c>
      <c r="D189" s="134" t="s">
        <v>239</v>
      </c>
      <c r="E189" s="135" t="s">
        <v>2879</v>
      </c>
      <c r="F189" s="136" t="s">
        <v>2880</v>
      </c>
      <c r="G189" s="137" t="s">
        <v>528</v>
      </c>
      <c r="H189" s="138">
        <v>305.60000000000002</v>
      </c>
      <c r="I189" s="139"/>
      <c r="J189" s="140">
        <f>ROUND(I189*H189,2)</f>
        <v>0</v>
      </c>
      <c r="K189" s="136" t="s">
        <v>243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669</v>
      </c>
    </row>
    <row r="190" spans="2:65" s="1" customFormat="1" ht="11.25">
      <c r="B190" s="33"/>
      <c r="D190" s="147" t="s">
        <v>246</v>
      </c>
      <c r="F190" s="148" t="s">
        <v>2880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4" customFormat="1" ht="11.25">
      <c r="B191" s="167"/>
      <c r="D191" s="147" t="s">
        <v>247</v>
      </c>
      <c r="E191" s="168" t="s">
        <v>1</v>
      </c>
      <c r="F191" s="169" t="s">
        <v>2876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 ht="11.25">
      <c r="B192" s="151"/>
      <c r="D192" s="147" t="s">
        <v>247</v>
      </c>
      <c r="E192" s="152" t="s">
        <v>1</v>
      </c>
      <c r="F192" s="153" t="s">
        <v>4497</v>
      </c>
      <c r="H192" s="154">
        <v>9.6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 ht="11.25">
      <c r="B193" s="151"/>
      <c r="D193" s="147" t="s">
        <v>247</v>
      </c>
      <c r="E193" s="152" t="s">
        <v>1</v>
      </c>
      <c r="F193" s="153" t="s">
        <v>4498</v>
      </c>
      <c r="H193" s="154">
        <v>148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4499</v>
      </c>
      <c r="H194" s="154">
        <v>148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 ht="11.25">
      <c r="B195" s="173"/>
      <c r="D195" s="147" t="s">
        <v>247</v>
      </c>
      <c r="E195" s="174" t="s">
        <v>1</v>
      </c>
      <c r="F195" s="175" t="s">
        <v>344</v>
      </c>
      <c r="H195" s="176">
        <v>305.60000000000002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24.2" customHeight="1">
      <c r="B196" s="133"/>
      <c r="C196" s="134" t="s">
        <v>337</v>
      </c>
      <c r="D196" s="134" t="s">
        <v>239</v>
      </c>
      <c r="E196" s="135" t="s">
        <v>4138</v>
      </c>
      <c r="F196" s="136" t="s">
        <v>4139</v>
      </c>
      <c r="G196" s="137" t="s">
        <v>467</v>
      </c>
      <c r="H196" s="138">
        <v>1.87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682</v>
      </c>
    </row>
    <row r="197" spans="2:65" s="1" customFormat="1" ht="19.5">
      <c r="B197" s="33"/>
      <c r="D197" s="147" t="s">
        <v>246</v>
      </c>
      <c r="F197" s="148" t="s">
        <v>4139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 ht="11.25">
      <c r="B198" s="167"/>
      <c r="D198" s="147" t="s">
        <v>247</v>
      </c>
      <c r="E198" s="168" t="s">
        <v>1</v>
      </c>
      <c r="F198" s="169" t="s">
        <v>2883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2" customFormat="1" ht="11.25">
      <c r="B199" s="151"/>
      <c r="D199" s="147" t="s">
        <v>247</v>
      </c>
      <c r="E199" s="152" t="s">
        <v>1</v>
      </c>
      <c r="F199" s="153" t="s">
        <v>4500</v>
      </c>
      <c r="H199" s="154">
        <v>1.87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5" customFormat="1" ht="11.25">
      <c r="B200" s="173"/>
      <c r="D200" s="147" t="s">
        <v>247</v>
      </c>
      <c r="E200" s="174" t="s">
        <v>1</v>
      </c>
      <c r="F200" s="175" t="s">
        <v>344</v>
      </c>
      <c r="H200" s="176">
        <v>1.87</v>
      </c>
      <c r="I200" s="177"/>
      <c r="L200" s="173"/>
      <c r="M200" s="178"/>
      <c r="T200" s="179"/>
      <c r="AT200" s="174" t="s">
        <v>247</v>
      </c>
      <c r="AU200" s="174" t="s">
        <v>83</v>
      </c>
      <c r="AV200" s="15" t="s">
        <v>258</v>
      </c>
      <c r="AW200" s="15" t="s">
        <v>30</v>
      </c>
      <c r="AX200" s="15" t="s">
        <v>81</v>
      </c>
      <c r="AY200" s="174" t="s">
        <v>236</v>
      </c>
    </row>
    <row r="201" spans="2:65" s="1" customFormat="1" ht="24.2" customHeight="1">
      <c r="B201" s="133"/>
      <c r="C201" s="134" t="s">
        <v>345</v>
      </c>
      <c r="D201" s="134" t="s">
        <v>239</v>
      </c>
      <c r="E201" s="135" t="s">
        <v>2879</v>
      </c>
      <c r="F201" s="136" t="s">
        <v>2880</v>
      </c>
      <c r="G201" s="137" t="s">
        <v>528</v>
      </c>
      <c r="H201" s="138">
        <v>3.4</v>
      </c>
      <c r="I201" s="139"/>
      <c r="J201" s="140">
        <f>ROUND(I201*H201,2)</f>
        <v>0</v>
      </c>
      <c r="K201" s="136" t="s">
        <v>243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696</v>
      </c>
    </row>
    <row r="202" spans="2:65" s="1" customFormat="1" ht="11.25">
      <c r="B202" s="33"/>
      <c r="D202" s="147" t="s">
        <v>246</v>
      </c>
      <c r="F202" s="148" t="s">
        <v>2880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4" customFormat="1" ht="11.25">
      <c r="B203" s="167"/>
      <c r="D203" s="147" t="s">
        <v>247</v>
      </c>
      <c r="E203" s="168" t="s">
        <v>1</v>
      </c>
      <c r="F203" s="169" t="s">
        <v>2883</v>
      </c>
      <c r="H203" s="168" t="s">
        <v>1</v>
      </c>
      <c r="I203" s="170"/>
      <c r="L203" s="167"/>
      <c r="M203" s="171"/>
      <c r="T203" s="172"/>
      <c r="AT203" s="168" t="s">
        <v>247</v>
      </c>
      <c r="AU203" s="168" t="s">
        <v>83</v>
      </c>
      <c r="AV203" s="14" t="s">
        <v>81</v>
      </c>
      <c r="AW203" s="14" t="s">
        <v>30</v>
      </c>
      <c r="AX203" s="14" t="s">
        <v>73</v>
      </c>
      <c r="AY203" s="168" t="s">
        <v>236</v>
      </c>
    </row>
    <row r="204" spans="2:65" s="12" customFormat="1" ht="11.25">
      <c r="B204" s="151"/>
      <c r="D204" s="147" t="s">
        <v>247</v>
      </c>
      <c r="E204" s="152" t="s">
        <v>1</v>
      </c>
      <c r="F204" s="153" t="s">
        <v>4501</v>
      </c>
      <c r="H204" s="154">
        <v>3.4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5" customFormat="1" ht="11.25">
      <c r="B205" s="173"/>
      <c r="D205" s="147" t="s">
        <v>247</v>
      </c>
      <c r="E205" s="174" t="s">
        <v>1</v>
      </c>
      <c r="F205" s="175" t="s">
        <v>344</v>
      </c>
      <c r="H205" s="176">
        <v>3.4</v>
      </c>
      <c r="I205" s="177"/>
      <c r="L205" s="173"/>
      <c r="M205" s="178"/>
      <c r="T205" s="179"/>
      <c r="AT205" s="174" t="s">
        <v>247</v>
      </c>
      <c r="AU205" s="174" t="s">
        <v>83</v>
      </c>
      <c r="AV205" s="15" t="s">
        <v>258</v>
      </c>
      <c r="AW205" s="15" t="s">
        <v>30</v>
      </c>
      <c r="AX205" s="15" t="s">
        <v>81</v>
      </c>
      <c r="AY205" s="174" t="s">
        <v>236</v>
      </c>
    </row>
    <row r="206" spans="2:65" s="1" customFormat="1" ht="24.2" customHeight="1">
      <c r="B206" s="133"/>
      <c r="C206" s="134" t="s">
        <v>7</v>
      </c>
      <c r="D206" s="134" t="s">
        <v>239</v>
      </c>
      <c r="E206" s="135" t="s">
        <v>2888</v>
      </c>
      <c r="F206" s="136" t="s">
        <v>2889</v>
      </c>
      <c r="G206" s="137" t="s">
        <v>467</v>
      </c>
      <c r="H206" s="138">
        <v>311.41000000000003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709</v>
      </c>
    </row>
    <row r="207" spans="2:65" s="1" customFormat="1" ht="19.5">
      <c r="B207" s="33"/>
      <c r="D207" s="147" t="s">
        <v>246</v>
      </c>
      <c r="F207" s="148" t="s">
        <v>2889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 ht="11.25">
      <c r="B208" s="167"/>
      <c r="D208" s="147" t="s">
        <v>247</v>
      </c>
      <c r="E208" s="168" t="s">
        <v>1</v>
      </c>
      <c r="F208" s="169" t="s">
        <v>2890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4502</v>
      </c>
      <c r="H209" s="154">
        <v>22.99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4503</v>
      </c>
      <c r="H210" s="154">
        <v>236.83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4504</v>
      </c>
      <c r="H211" s="154">
        <v>33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 ht="11.25">
      <c r="B212" s="151"/>
      <c r="D212" s="147" t="s">
        <v>247</v>
      </c>
      <c r="E212" s="152" t="s">
        <v>1</v>
      </c>
      <c r="F212" s="153" t="s">
        <v>4505</v>
      </c>
      <c r="H212" s="154">
        <v>18.59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5" customFormat="1" ht="11.25">
      <c r="B213" s="173"/>
      <c r="D213" s="147" t="s">
        <v>247</v>
      </c>
      <c r="E213" s="174" t="s">
        <v>1</v>
      </c>
      <c r="F213" s="175" t="s">
        <v>344</v>
      </c>
      <c r="H213" s="176">
        <v>311.40999999999997</v>
      </c>
      <c r="I213" s="177"/>
      <c r="L213" s="173"/>
      <c r="M213" s="178"/>
      <c r="T213" s="179"/>
      <c r="AT213" s="174" t="s">
        <v>247</v>
      </c>
      <c r="AU213" s="174" t="s">
        <v>83</v>
      </c>
      <c r="AV213" s="15" t="s">
        <v>258</v>
      </c>
      <c r="AW213" s="15" t="s">
        <v>30</v>
      </c>
      <c r="AX213" s="15" t="s">
        <v>81</v>
      </c>
      <c r="AY213" s="174" t="s">
        <v>236</v>
      </c>
    </row>
    <row r="214" spans="2:65" s="1" customFormat="1" ht="24.2" customHeight="1">
      <c r="B214" s="133"/>
      <c r="C214" s="134" t="s">
        <v>583</v>
      </c>
      <c r="D214" s="134" t="s">
        <v>239</v>
      </c>
      <c r="E214" s="135" t="s">
        <v>2899</v>
      </c>
      <c r="F214" s="136" t="s">
        <v>2900</v>
      </c>
      <c r="G214" s="137" t="s">
        <v>528</v>
      </c>
      <c r="H214" s="138">
        <v>566.20000000000005</v>
      </c>
      <c r="I214" s="139"/>
      <c r="J214" s="140">
        <f>ROUND(I214*H214,2)</f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258</v>
      </c>
      <c r="BM214" s="145" t="s">
        <v>720</v>
      </c>
    </row>
    <row r="215" spans="2:65" s="1" customFormat="1" ht="11.25">
      <c r="B215" s="33"/>
      <c r="D215" s="147" t="s">
        <v>246</v>
      </c>
      <c r="F215" s="148" t="s">
        <v>2900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4" customFormat="1" ht="11.25">
      <c r="B216" s="167"/>
      <c r="D216" s="147" t="s">
        <v>247</v>
      </c>
      <c r="E216" s="168" t="s">
        <v>1</v>
      </c>
      <c r="F216" s="169" t="s">
        <v>2890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4506</v>
      </c>
      <c r="H217" s="154">
        <v>41.8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2" customFormat="1" ht="11.25">
      <c r="B218" s="151"/>
      <c r="D218" s="147" t="s">
        <v>247</v>
      </c>
      <c r="E218" s="152" t="s">
        <v>1</v>
      </c>
      <c r="F218" s="153" t="s">
        <v>4507</v>
      </c>
      <c r="H218" s="154">
        <v>430.6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4508</v>
      </c>
      <c r="H219" s="154">
        <v>60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 ht="11.25">
      <c r="B220" s="151"/>
      <c r="D220" s="147" t="s">
        <v>247</v>
      </c>
      <c r="E220" s="152" t="s">
        <v>1</v>
      </c>
      <c r="F220" s="153" t="s">
        <v>4509</v>
      </c>
      <c r="H220" s="154">
        <v>33.799999999999997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5" customFormat="1" ht="11.25">
      <c r="B221" s="173"/>
      <c r="D221" s="147" t="s">
        <v>247</v>
      </c>
      <c r="E221" s="174" t="s">
        <v>1</v>
      </c>
      <c r="F221" s="175" t="s">
        <v>344</v>
      </c>
      <c r="H221" s="176">
        <v>566.20000000000005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4.2" customHeight="1">
      <c r="B222" s="133"/>
      <c r="C222" s="134" t="s">
        <v>588</v>
      </c>
      <c r="D222" s="134" t="s">
        <v>239</v>
      </c>
      <c r="E222" s="135" t="s">
        <v>2906</v>
      </c>
      <c r="F222" s="136" t="s">
        <v>2907</v>
      </c>
      <c r="G222" s="137" t="s">
        <v>467</v>
      </c>
      <c r="H222" s="138">
        <v>151.59100000000001</v>
      </c>
      <c r="I222" s="139"/>
      <c r="J222" s="140">
        <f>ROUND(I222*H222,2)</f>
        <v>0</v>
      </c>
      <c r="K222" s="136" t="s">
        <v>243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731</v>
      </c>
    </row>
    <row r="223" spans="2:65" s="1" customFormat="1" ht="19.5">
      <c r="B223" s="33"/>
      <c r="D223" s="147" t="s">
        <v>246</v>
      </c>
      <c r="F223" s="148" t="s">
        <v>2907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4" customFormat="1" ht="11.25">
      <c r="B224" s="167"/>
      <c r="D224" s="147" t="s">
        <v>247</v>
      </c>
      <c r="E224" s="168" t="s">
        <v>1</v>
      </c>
      <c r="F224" s="169" t="s">
        <v>2908</v>
      </c>
      <c r="H224" s="168" t="s">
        <v>1</v>
      </c>
      <c r="I224" s="170"/>
      <c r="L224" s="167"/>
      <c r="M224" s="171"/>
      <c r="T224" s="172"/>
      <c r="AT224" s="168" t="s">
        <v>247</v>
      </c>
      <c r="AU224" s="168" t="s">
        <v>83</v>
      </c>
      <c r="AV224" s="14" t="s">
        <v>81</v>
      </c>
      <c r="AW224" s="14" t="s">
        <v>30</v>
      </c>
      <c r="AX224" s="14" t="s">
        <v>73</v>
      </c>
      <c r="AY224" s="168" t="s">
        <v>236</v>
      </c>
    </row>
    <row r="225" spans="2:65" s="12" customFormat="1" ht="11.25">
      <c r="B225" s="151"/>
      <c r="D225" s="147" t="s">
        <v>247</v>
      </c>
      <c r="E225" s="152" t="s">
        <v>1</v>
      </c>
      <c r="F225" s="153" t="s">
        <v>4510</v>
      </c>
      <c r="H225" s="154">
        <v>26.84</v>
      </c>
      <c r="I225" s="155"/>
      <c r="L225" s="151"/>
      <c r="M225" s="156"/>
      <c r="T225" s="157"/>
      <c r="AT225" s="152" t="s">
        <v>247</v>
      </c>
      <c r="AU225" s="152" t="s">
        <v>83</v>
      </c>
      <c r="AV225" s="12" t="s">
        <v>83</v>
      </c>
      <c r="AW225" s="12" t="s">
        <v>30</v>
      </c>
      <c r="AX225" s="12" t="s">
        <v>73</v>
      </c>
      <c r="AY225" s="152" t="s">
        <v>236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4511</v>
      </c>
      <c r="H226" s="154">
        <v>23.21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4512</v>
      </c>
      <c r="H227" s="154">
        <v>101.541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 ht="11.25">
      <c r="B228" s="173"/>
      <c r="D228" s="147" t="s">
        <v>247</v>
      </c>
      <c r="E228" s="174" t="s">
        <v>1</v>
      </c>
      <c r="F228" s="175" t="s">
        <v>344</v>
      </c>
      <c r="H228" s="176">
        <v>151.59100000000001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34" t="s">
        <v>591</v>
      </c>
      <c r="D229" s="134" t="s">
        <v>239</v>
      </c>
      <c r="E229" s="135" t="s">
        <v>2911</v>
      </c>
      <c r="F229" s="136" t="s">
        <v>2912</v>
      </c>
      <c r="G229" s="137" t="s">
        <v>528</v>
      </c>
      <c r="H229" s="138">
        <v>275.62</v>
      </c>
      <c r="I229" s="139"/>
      <c r="J229" s="140">
        <f>ROUND(I229*H229,2)</f>
        <v>0</v>
      </c>
      <c r="K229" s="136" t="s">
        <v>243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741</v>
      </c>
    </row>
    <row r="230" spans="2:65" s="1" customFormat="1" ht="11.25">
      <c r="B230" s="33"/>
      <c r="D230" s="147" t="s">
        <v>246</v>
      </c>
      <c r="F230" s="148" t="s">
        <v>2912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4" customFormat="1" ht="11.25">
      <c r="B231" s="167"/>
      <c r="D231" s="147" t="s">
        <v>247</v>
      </c>
      <c r="E231" s="168" t="s">
        <v>1</v>
      </c>
      <c r="F231" s="169" t="s">
        <v>2908</v>
      </c>
      <c r="H231" s="168" t="s">
        <v>1</v>
      </c>
      <c r="I231" s="170"/>
      <c r="L231" s="167"/>
      <c r="M231" s="171"/>
      <c r="T231" s="172"/>
      <c r="AT231" s="168" t="s">
        <v>247</v>
      </c>
      <c r="AU231" s="168" t="s">
        <v>83</v>
      </c>
      <c r="AV231" s="14" t="s">
        <v>81</v>
      </c>
      <c r="AW231" s="14" t="s">
        <v>30</v>
      </c>
      <c r="AX231" s="14" t="s">
        <v>73</v>
      </c>
      <c r="AY231" s="168" t="s">
        <v>236</v>
      </c>
    </row>
    <row r="232" spans="2:65" s="12" customFormat="1" ht="11.25">
      <c r="B232" s="151"/>
      <c r="D232" s="147" t="s">
        <v>247</v>
      </c>
      <c r="E232" s="152" t="s">
        <v>1</v>
      </c>
      <c r="F232" s="153" t="s">
        <v>4513</v>
      </c>
      <c r="H232" s="154">
        <v>48.8</v>
      </c>
      <c r="I232" s="155"/>
      <c r="L232" s="151"/>
      <c r="M232" s="156"/>
      <c r="T232" s="157"/>
      <c r="AT232" s="152" t="s">
        <v>247</v>
      </c>
      <c r="AU232" s="152" t="s">
        <v>83</v>
      </c>
      <c r="AV232" s="12" t="s">
        <v>83</v>
      </c>
      <c r="AW232" s="12" t="s">
        <v>30</v>
      </c>
      <c r="AX232" s="12" t="s">
        <v>73</v>
      </c>
      <c r="AY232" s="152" t="s">
        <v>236</v>
      </c>
    </row>
    <row r="233" spans="2:65" s="12" customFormat="1" ht="11.25">
      <c r="B233" s="151"/>
      <c r="D233" s="147" t="s">
        <v>247</v>
      </c>
      <c r="E233" s="152" t="s">
        <v>1</v>
      </c>
      <c r="F233" s="153" t="s">
        <v>4514</v>
      </c>
      <c r="H233" s="154">
        <v>42.2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2" customFormat="1" ht="11.25">
      <c r="B234" s="151"/>
      <c r="D234" s="147" t="s">
        <v>247</v>
      </c>
      <c r="E234" s="152" t="s">
        <v>1</v>
      </c>
      <c r="F234" s="153" t="s">
        <v>4515</v>
      </c>
      <c r="H234" s="154">
        <v>184.62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5" customFormat="1" ht="11.25">
      <c r="B235" s="173"/>
      <c r="D235" s="147" t="s">
        <v>247</v>
      </c>
      <c r="E235" s="174" t="s">
        <v>1</v>
      </c>
      <c r="F235" s="175" t="s">
        <v>344</v>
      </c>
      <c r="H235" s="176">
        <v>275.62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24.2" customHeight="1">
      <c r="B236" s="133"/>
      <c r="C236" s="134" t="s">
        <v>600</v>
      </c>
      <c r="D236" s="134" t="s">
        <v>239</v>
      </c>
      <c r="E236" s="135" t="s">
        <v>4516</v>
      </c>
      <c r="F236" s="136" t="s">
        <v>4517</v>
      </c>
      <c r="G236" s="137" t="s">
        <v>467</v>
      </c>
      <c r="H236" s="138">
        <v>49.5</v>
      </c>
      <c r="I236" s="139"/>
      <c r="J236" s="140">
        <f>ROUND(I236*H236,2)</f>
        <v>0</v>
      </c>
      <c r="K236" s="136" t="s">
        <v>2868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772</v>
      </c>
    </row>
    <row r="237" spans="2:65" s="1" customFormat="1" ht="19.5">
      <c r="B237" s="33"/>
      <c r="D237" s="147" t="s">
        <v>246</v>
      </c>
      <c r="F237" s="148" t="s">
        <v>4517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4518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4519</v>
      </c>
      <c r="H239" s="154">
        <v>24.75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6" customFormat="1" ht="11.25">
      <c r="B240" s="198"/>
      <c r="D240" s="147" t="s">
        <v>247</v>
      </c>
      <c r="E240" s="199" t="s">
        <v>1</v>
      </c>
      <c r="F240" s="200" t="s">
        <v>2893</v>
      </c>
      <c r="H240" s="201">
        <v>24.75</v>
      </c>
      <c r="I240" s="202"/>
      <c r="L240" s="198"/>
      <c r="M240" s="203"/>
      <c r="T240" s="204"/>
      <c r="AT240" s="199" t="s">
        <v>247</v>
      </c>
      <c r="AU240" s="199" t="s">
        <v>83</v>
      </c>
      <c r="AV240" s="16" t="s">
        <v>253</v>
      </c>
      <c r="AW240" s="16" t="s">
        <v>30</v>
      </c>
      <c r="AX240" s="16" t="s">
        <v>73</v>
      </c>
      <c r="AY240" s="199" t="s">
        <v>236</v>
      </c>
    </row>
    <row r="241" spans="2:65" s="14" customFormat="1" ht="11.25">
      <c r="B241" s="167"/>
      <c r="D241" s="147" t="s">
        <v>247</v>
      </c>
      <c r="E241" s="168" t="s">
        <v>1</v>
      </c>
      <c r="F241" s="169" t="s">
        <v>4520</v>
      </c>
      <c r="H241" s="168" t="s">
        <v>1</v>
      </c>
      <c r="I241" s="170"/>
      <c r="L241" s="167"/>
      <c r="M241" s="171"/>
      <c r="T241" s="172"/>
      <c r="AT241" s="168" t="s">
        <v>247</v>
      </c>
      <c r="AU241" s="168" t="s">
        <v>83</v>
      </c>
      <c r="AV241" s="14" t="s">
        <v>81</v>
      </c>
      <c r="AW241" s="14" t="s">
        <v>30</v>
      </c>
      <c r="AX241" s="14" t="s">
        <v>73</v>
      </c>
      <c r="AY241" s="168" t="s">
        <v>236</v>
      </c>
    </row>
    <row r="242" spans="2:65" s="12" customFormat="1" ht="11.25">
      <c r="B242" s="151"/>
      <c r="D242" s="147" t="s">
        <v>247</v>
      </c>
      <c r="E242" s="152" t="s">
        <v>1</v>
      </c>
      <c r="F242" s="153" t="s">
        <v>4519</v>
      </c>
      <c r="H242" s="154">
        <v>24.75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73</v>
      </c>
      <c r="AY242" s="152" t="s">
        <v>236</v>
      </c>
    </row>
    <row r="243" spans="2:65" s="16" customFormat="1" ht="11.25">
      <c r="B243" s="198"/>
      <c r="D243" s="147" t="s">
        <v>247</v>
      </c>
      <c r="E243" s="199" t="s">
        <v>1</v>
      </c>
      <c r="F243" s="200" t="s">
        <v>2893</v>
      </c>
      <c r="H243" s="201">
        <v>24.75</v>
      </c>
      <c r="I243" s="202"/>
      <c r="L243" s="198"/>
      <c r="M243" s="203"/>
      <c r="T243" s="204"/>
      <c r="AT243" s="199" t="s">
        <v>247</v>
      </c>
      <c r="AU243" s="199" t="s">
        <v>83</v>
      </c>
      <c r="AV243" s="16" t="s">
        <v>253</v>
      </c>
      <c r="AW243" s="16" t="s">
        <v>30</v>
      </c>
      <c r="AX243" s="16" t="s">
        <v>73</v>
      </c>
      <c r="AY243" s="199" t="s">
        <v>236</v>
      </c>
    </row>
    <row r="244" spans="2:65" s="15" customFormat="1" ht="11.25">
      <c r="B244" s="173"/>
      <c r="D244" s="147" t="s">
        <v>247</v>
      </c>
      <c r="E244" s="174" t="s">
        <v>1</v>
      </c>
      <c r="F244" s="175" t="s">
        <v>344</v>
      </c>
      <c r="H244" s="176">
        <v>49.5</v>
      </c>
      <c r="I244" s="177"/>
      <c r="L244" s="173"/>
      <c r="M244" s="178"/>
      <c r="T244" s="179"/>
      <c r="AT244" s="174" t="s">
        <v>247</v>
      </c>
      <c r="AU244" s="174" t="s">
        <v>83</v>
      </c>
      <c r="AV244" s="15" t="s">
        <v>258</v>
      </c>
      <c r="AW244" s="15" t="s">
        <v>30</v>
      </c>
      <c r="AX244" s="15" t="s">
        <v>81</v>
      </c>
      <c r="AY244" s="174" t="s">
        <v>236</v>
      </c>
    </row>
    <row r="245" spans="2:65" s="1" customFormat="1" ht="24.2" customHeight="1">
      <c r="B245" s="133"/>
      <c r="C245" s="134" t="s">
        <v>607</v>
      </c>
      <c r="D245" s="134" t="s">
        <v>239</v>
      </c>
      <c r="E245" s="135" t="s">
        <v>4150</v>
      </c>
      <c r="F245" s="136" t="s">
        <v>4151</v>
      </c>
      <c r="G245" s="137" t="s">
        <v>467</v>
      </c>
      <c r="H245" s="138">
        <v>433.55399999999997</v>
      </c>
      <c r="I245" s="139"/>
      <c r="J245" s="140">
        <f>ROUND(I245*H245,2)</f>
        <v>0</v>
      </c>
      <c r="K245" s="136" t="s">
        <v>2868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782</v>
      </c>
    </row>
    <row r="246" spans="2:65" s="1" customFormat="1" ht="19.5">
      <c r="B246" s="33"/>
      <c r="D246" s="147" t="s">
        <v>246</v>
      </c>
      <c r="F246" s="148" t="s">
        <v>4151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4" customFormat="1" ht="11.25">
      <c r="B247" s="167"/>
      <c r="D247" s="147" t="s">
        <v>247</v>
      </c>
      <c r="E247" s="168" t="s">
        <v>1</v>
      </c>
      <c r="F247" s="169" t="s">
        <v>3202</v>
      </c>
      <c r="H247" s="168" t="s">
        <v>1</v>
      </c>
      <c r="I247" s="170"/>
      <c r="L247" s="167"/>
      <c r="M247" s="171"/>
      <c r="T247" s="172"/>
      <c r="AT247" s="168" t="s">
        <v>247</v>
      </c>
      <c r="AU247" s="168" t="s">
        <v>83</v>
      </c>
      <c r="AV247" s="14" t="s">
        <v>81</v>
      </c>
      <c r="AW247" s="14" t="s">
        <v>30</v>
      </c>
      <c r="AX247" s="14" t="s">
        <v>73</v>
      </c>
      <c r="AY247" s="168" t="s">
        <v>236</v>
      </c>
    </row>
    <row r="248" spans="2:65" s="12" customFormat="1" ht="11.25">
      <c r="B248" s="151"/>
      <c r="D248" s="147" t="s">
        <v>247</v>
      </c>
      <c r="E248" s="152" t="s">
        <v>1</v>
      </c>
      <c r="F248" s="153" t="s">
        <v>4521</v>
      </c>
      <c r="H248" s="154">
        <v>125.62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2" customFormat="1" ht="11.25">
      <c r="B249" s="151"/>
      <c r="D249" s="147" t="s">
        <v>247</v>
      </c>
      <c r="E249" s="152" t="s">
        <v>1</v>
      </c>
      <c r="F249" s="153" t="s">
        <v>4522</v>
      </c>
      <c r="H249" s="154">
        <v>15.73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2" customFormat="1" ht="11.25">
      <c r="B250" s="151"/>
      <c r="D250" s="147" t="s">
        <v>247</v>
      </c>
      <c r="E250" s="152" t="s">
        <v>1</v>
      </c>
      <c r="F250" s="153" t="s">
        <v>4523</v>
      </c>
      <c r="H250" s="154">
        <v>16.544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6" customFormat="1" ht="11.25">
      <c r="B251" s="198"/>
      <c r="D251" s="147" t="s">
        <v>247</v>
      </c>
      <c r="E251" s="199" t="s">
        <v>1</v>
      </c>
      <c r="F251" s="200" t="s">
        <v>2893</v>
      </c>
      <c r="H251" s="201">
        <v>157.89400000000001</v>
      </c>
      <c r="I251" s="202"/>
      <c r="L251" s="198"/>
      <c r="M251" s="203"/>
      <c r="T251" s="204"/>
      <c r="AT251" s="199" t="s">
        <v>247</v>
      </c>
      <c r="AU251" s="199" t="s">
        <v>83</v>
      </c>
      <c r="AV251" s="16" t="s">
        <v>253</v>
      </c>
      <c r="AW251" s="16" t="s">
        <v>30</v>
      </c>
      <c r="AX251" s="16" t="s">
        <v>73</v>
      </c>
      <c r="AY251" s="199" t="s">
        <v>236</v>
      </c>
    </row>
    <row r="252" spans="2:65" s="14" customFormat="1" ht="22.5">
      <c r="B252" s="167"/>
      <c r="D252" s="147" t="s">
        <v>247</v>
      </c>
      <c r="E252" s="168" t="s">
        <v>1</v>
      </c>
      <c r="F252" s="169" t="s">
        <v>4158</v>
      </c>
      <c r="H252" s="168" t="s">
        <v>1</v>
      </c>
      <c r="I252" s="170"/>
      <c r="L252" s="167"/>
      <c r="M252" s="171"/>
      <c r="T252" s="172"/>
      <c r="AT252" s="168" t="s">
        <v>247</v>
      </c>
      <c r="AU252" s="168" t="s">
        <v>83</v>
      </c>
      <c r="AV252" s="14" t="s">
        <v>81</v>
      </c>
      <c r="AW252" s="14" t="s">
        <v>30</v>
      </c>
      <c r="AX252" s="14" t="s">
        <v>73</v>
      </c>
      <c r="AY252" s="168" t="s">
        <v>236</v>
      </c>
    </row>
    <row r="253" spans="2:65" s="12" customFormat="1" ht="11.25">
      <c r="B253" s="151"/>
      <c r="D253" s="147" t="s">
        <v>247</v>
      </c>
      <c r="E253" s="152" t="s">
        <v>1</v>
      </c>
      <c r="F253" s="153" t="s">
        <v>4524</v>
      </c>
      <c r="H253" s="154">
        <v>254.65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 ht="11.25">
      <c r="B254" s="151"/>
      <c r="D254" s="147" t="s">
        <v>247</v>
      </c>
      <c r="E254" s="152" t="s">
        <v>1</v>
      </c>
      <c r="F254" s="153" t="s">
        <v>4525</v>
      </c>
      <c r="H254" s="154">
        <v>18.260000000000002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2" customFormat="1" ht="11.25">
      <c r="B255" s="151"/>
      <c r="D255" s="147" t="s">
        <v>247</v>
      </c>
      <c r="E255" s="152" t="s">
        <v>1</v>
      </c>
      <c r="F255" s="153" t="s">
        <v>4526</v>
      </c>
      <c r="H255" s="154">
        <v>2.75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6" customFormat="1" ht="11.25">
      <c r="B256" s="198"/>
      <c r="D256" s="147" t="s">
        <v>247</v>
      </c>
      <c r="E256" s="199" t="s">
        <v>1</v>
      </c>
      <c r="F256" s="200" t="s">
        <v>2893</v>
      </c>
      <c r="H256" s="201">
        <v>275.66000000000003</v>
      </c>
      <c r="I256" s="202"/>
      <c r="L256" s="198"/>
      <c r="M256" s="203"/>
      <c r="T256" s="204"/>
      <c r="AT256" s="199" t="s">
        <v>247</v>
      </c>
      <c r="AU256" s="199" t="s">
        <v>83</v>
      </c>
      <c r="AV256" s="16" t="s">
        <v>253</v>
      </c>
      <c r="AW256" s="16" t="s">
        <v>30</v>
      </c>
      <c r="AX256" s="16" t="s">
        <v>73</v>
      </c>
      <c r="AY256" s="199" t="s">
        <v>236</v>
      </c>
    </row>
    <row r="257" spans="2:65" s="15" customFormat="1" ht="11.25">
      <c r="B257" s="173"/>
      <c r="D257" s="147" t="s">
        <v>247</v>
      </c>
      <c r="E257" s="174" t="s">
        <v>1</v>
      </c>
      <c r="F257" s="175" t="s">
        <v>344</v>
      </c>
      <c r="H257" s="176">
        <v>433.55399999999997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34" t="s">
        <v>611</v>
      </c>
      <c r="D258" s="134" t="s">
        <v>239</v>
      </c>
      <c r="E258" s="135" t="s">
        <v>4161</v>
      </c>
      <c r="F258" s="136" t="s">
        <v>4162</v>
      </c>
      <c r="G258" s="137" t="s">
        <v>528</v>
      </c>
      <c r="H258" s="138">
        <v>920.28</v>
      </c>
      <c r="I258" s="139"/>
      <c r="J258" s="140">
        <f>ROUND(I258*H258,2)</f>
        <v>0</v>
      </c>
      <c r="K258" s="136" t="s">
        <v>2868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792</v>
      </c>
    </row>
    <row r="259" spans="2:65" s="1" customFormat="1" ht="11.25">
      <c r="B259" s="33"/>
      <c r="D259" s="147" t="s">
        <v>246</v>
      </c>
      <c r="F259" s="148" t="s">
        <v>4162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4" customFormat="1" ht="11.25">
      <c r="B260" s="167"/>
      <c r="D260" s="147" t="s">
        <v>247</v>
      </c>
      <c r="E260" s="168" t="s">
        <v>1</v>
      </c>
      <c r="F260" s="169" t="s">
        <v>3202</v>
      </c>
      <c r="H260" s="168" t="s">
        <v>1</v>
      </c>
      <c r="I260" s="170"/>
      <c r="L260" s="167"/>
      <c r="M260" s="171"/>
      <c r="T260" s="172"/>
      <c r="AT260" s="168" t="s">
        <v>247</v>
      </c>
      <c r="AU260" s="168" t="s">
        <v>83</v>
      </c>
      <c r="AV260" s="14" t="s">
        <v>81</v>
      </c>
      <c r="AW260" s="14" t="s">
        <v>30</v>
      </c>
      <c r="AX260" s="14" t="s">
        <v>73</v>
      </c>
      <c r="AY260" s="168" t="s">
        <v>236</v>
      </c>
    </row>
    <row r="261" spans="2:65" s="12" customFormat="1" ht="11.25">
      <c r="B261" s="151"/>
      <c r="D261" s="147" t="s">
        <v>247</v>
      </c>
      <c r="E261" s="152" t="s">
        <v>1</v>
      </c>
      <c r="F261" s="153" t="s">
        <v>4527</v>
      </c>
      <c r="H261" s="154">
        <v>228.4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 ht="11.25">
      <c r="B262" s="151"/>
      <c r="D262" s="147" t="s">
        <v>247</v>
      </c>
      <c r="E262" s="152" t="s">
        <v>1</v>
      </c>
      <c r="F262" s="153" t="s">
        <v>4528</v>
      </c>
      <c r="H262" s="154">
        <v>28.6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2" customFormat="1" ht="11.25">
      <c r="B263" s="151"/>
      <c r="D263" s="147" t="s">
        <v>247</v>
      </c>
      <c r="E263" s="152" t="s">
        <v>1</v>
      </c>
      <c r="F263" s="153" t="s">
        <v>4529</v>
      </c>
      <c r="H263" s="154">
        <v>30.08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2" customFormat="1" ht="11.25">
      <c r="B264" s="151"/>
      <c r="D264" s="147" t="s">
        <v>247</v>
      </c>
      <c r="E264" s="152" t="s">
        <v>1</v>
      </c>
      <c r="F264" s="153" t="s">
        <v>4530</v>
      </c>
      <c r="H264" s="154">
        <v>66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6" customFormat="1" ht="11.25">
      <c r="B265" s="198"/>
      <c r="D265" s="147" t="s">
        <v>247</v>
      </c>
      <c r="E265" s="199" t="s">
        <v>1</v>
      </c>
      <c r="F265" s="200" t="s">
        <v>2893</v>
      </c>
      <c r="H265" s="201">
        <v>353.08</v>
      </c>
      <c r="I265" s="202"/>
      <c r="L265" s="198"/>
      <c r="M265" s="203"/>
      <c r="T265" s="204"/>
      <c r="AT265" s="199" t="s">
        <v>247</v>
      </c>
      <c r="AU265" s="199" t="s">
        <v>83</v>
      </c>
      <c r="AV265" s="16" t="s">
        <v>253</v>
      </c>
      <c r="AW265" s="16" t="s">
        <v>30</v>
      </c>
      <c r="AX265" s="16" t="s">
        <v>73</v>
      </c>
      <c r="AY265" s="199" t="s">
        <v>236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4158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2" customFormat="1" ht="11.25">
      <c r="B267" s="151"/>
      <c r="D267" s="147" t="s">
        <v>247</v>
      </c>
      <c r="E267" s="152" t="s">
        <v>1</v>
      </c>
      <c r="F267" s="153" t="s">
        <v>4531</v>
      </c>
      <c r="H267" s="154">
        <v>463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4532</v>
      </c>
      <c r="H268" s="154">
        <v>33.200000000000003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2" customFormat="1" ht="11.25">
      <c r="B269" s="151"/>
      <c r="D269" s="147" t="s">
        <v>247</v>
      </c>
      <c r="E269" s="152" t="s">
        <v>1</v>
      </c>
      <c r="F269" s="153" t="s">
        <v>4533</v>
      </c>
      <c r="H269" s="154">
        <v>5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2" customFormat="1" ht="11.25">
      <c r="B270" s="151"/>
      <c r="D270" s="147" t="s">
        <v>247</v>
      </c>
      <c r="E270" s="152" t="s">
        <v>1</v>
      </c>
      <c r="F270" s="153" t="s">
        <v>4530</v>
      </c>
      <c r="H270" s="154">
        <v>66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6" customFormat="1" ht="11.25">
      <c r="B271" s="198"/>
      <c r="D271" s="147" t="s">
        <v>247</v>
      </c>
      <c r="E271" s="199" t="s">
        <v>1</v>
      </c>
      <c r="F271" s="200" t="s">
        <v>2893</v>
      </c>
      <c r="H271" s="201">
        <v>567.20000000000005</v>
      </c>
      <c r="I271" s="202"/>
      <c r="L271" s="198"/>
      <c r="M271" s="203"/>
      <c r="T271" s="204"/>
      <c r="AT271" s="199" t="s">
        <v>247</v>
      </c>
      <c r="AU271" s="199" t="s">
        <v>83</v>
      </c>
      <c r="AV271" s="16" t="s">
        <v>253</v>
      </c>
      <c r="AW271" s="16" t="s">
        <v>30</v>
      </c>
      <c r="AX271" s="16" t="s">
        <v>73</v>
      </c>
      <c r="AY271" s="199" t="s">
        <v>236</v>
      </c>
    </row>
    <row r="272" spans="2:65" s="15" customFormat="1" ht="11.25">
      <c r="B272" s="173"/>
      <c r="D272" s="147" t="s">
        <v>247</v>
      </c>
      <c r="E272" s="174" t="s">
        <v>1</v>
      </c>
      <c r="F272" s="175" t="s">
        <v>344</v>
      </c>
      <c r="H272" s="176">
        <v>920.28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1.75" customHeight="1">
      <c r="B273" s="133"/>
      <c r="C273" s="134" t="s">
        <v>617</v>
      </c>
      <c r="D273" s="134" t="s">
        <v>239</v>
      </c>
      <c r="E273" s="135" t="s">
        <v>428</v>
      </c>
      <c r="F273" s="136" t="s">
        <v>429</v>
      </c>
      <c r="G273" s="137" t="s">
        <v>424</v>
      </c>
      <c r="H273" s="138">
        <v>838.16600000000005</v>
      </c>
      <c r="I273" s="139"/>
      <c r="J273" s="140">
        <f>ROUND(I273*H273,2)</f>
        <v>0</v>
      </c>
      <c r="K273" s="136" t="s">
        <v>243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805</v>
      </c>
    </row>
    <row r="274" spans="2:65" s="1" customFormat="1" ht="11.25">
      <c r="B274" s="33"/>
      <c r="D274" s="147" t="s">
        <v>246</v>
      </c>
      <c r="F274" s="148" t="s">
        <v>429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24.2" customHeight="1">
      <c r="B275" s="133"/>
      <c r="C275" s="134" t="s">
        <v>625</v>
      </c>
      <c r="D275" s="134" t="s">
        <v>239</v>
      </c>
      <c r="E275" s="135" t="s">
        <v>437</v>
      </c>
      <c r="F275" s="136" t="s">
        <v>438</v>
      </c>
      <c r="G275" s="137" t="s">
        <v>424</v>
      </c>
      <c r="H275" s="138">
        <v>7543.4939999999997</v>
      </c>
      <c r="I275" s="139"/>
      <c r="J275" s="140">
        <f>ROUND(I275*H275,2)</f>
        <v>0</v>
      </c>
      <c r="K275" s="136" t="s">
        <v>243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816</v>
      </c>
    </row>
    <row r="276" spans="2:65" s="1" customFormat="1" ht="11.25">
      <c r="B276" s="33"/>
      <c r="D276" s="147" t="s">
        <v>246</v>
      </c>
      <c r="F276" s="148" t="s">
        <v>438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2" customFormat="1" ht="11.25">
      <c r="B277" s="151"/>
      <c r="D277" s="147" t="s">
        <v>247</v>
      </c>
      <c r="E277" s="152" t="s">
        <v>1</v>
      </c>
      <c r="F277" s="153" t="s">
        <v>4534</v>
      </c>
      <c r="H277" s="154">
        <v>7543.4939999999997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5" customFormat="1" ht="11.25">
      <c r="B278" s="173"/>
      <c r="D278" s="147" t="s">
        <v>247</v>
      </c>
      <c r="E278" s="174" t="s">
        <v>1</v>
      </c>
      <c r="F278" s="175" t="s">
        <v>344</v>
      </c>
      <c r="H278" s="176">
        <v>7543.4939999999997</v>
      </c>
      <c r="I278" s="177"/>
      <c r="L278" s="173"/>
      <c r="M278" s="178"/>
      <c r="T278" s="179"/>
      <c r="AT278" s="174" t="s">
        <v>247</v>
      </c>
      <c r="AU278" s="174" t="s">
        <v>83</v>
      </c>
      <c r="AV278" s="15" t="s">
        <v>258</v>
      </c>
      <c r="AW278" s="15" t="s">
        <v>30</v>
      </c>
      <c r="AX278" s="15" t="s">
        <v>81</v>
      </c>
      <c r="AY278" s="174" t="s">
        <v>236</v>
      </c>
    </row>
    <row r="279" spans="2:65" s="1" customFormat="1" ht="21.75" customHeight="1">
      <c r="B279" s="133"/>
      <c r="C279" s="134" t="s">
        <v>630</v>
      </c>
      <c r="D279" s="134" t="s">
        <v>239</v>
      </c>
      <c r="E279" s="135" t="s">
        <v>2916</v>
      </c>
      <c r="F279" s="136" t="s">
        <v>2917</v>
      </c>
      <c r="G279" s="137" t="s">
        <v>424</v>
      </c>
      <c r="H279" s="138">
        <v>838.16600000000005</v>
      </c>
      <c r="I279" s="139"/>
      <c r="J279" s="140">
        <f>ROUND(I279*H279,2)</f>
        <v>0</v>
      </c>
      <c r="K279" s="136" t="s">
        <v>2868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828</v>
      </c>
    </row>
    <row r="280" spans="2:65" s="1" customFormat="1" ht="11.25">
      <c r="B280" s="33"/>
      <c r="D280" s="147" t="s">
        <v>246</v>
      </c>
      <c r="F280" s="148" t="s">
        <v>2917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1.75" customHeight="1">
      <c r="B281" s="133"/>
      <c r="C281" s="134" t="s">
        <v>637</v>
      </c>
      <c r="D281" s="134" t="s">
        <v>239</v>
      </c>
      <c r="E281" s="135" t="s">
        <v>428</v>
      </c>
      <c r="F281" s="136" t="s">
        <v>429</v>
      </c>
      <c r="G281" s="137" t="s">
        <v>424</v>
      </c>
      <c r="H281" s="138">
        <v>25.542000000000002</v>
      </c>
      <c r="I281" s="139"/>
      <c r="J281" s="140">
        <f>ROUND(I281*H281,2)</f>
        <v>0</v>
      </c>
      <c r="K281" s="136" t="s">
        <v>243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258</v>
      </c>
      <c r="AT281" s="145" t="s">
        <v>239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841</v>
      </c>
    </row>
    <row r="282" spans="2:65" s="1" customFormat="1" ht="11.25">
      <c r="B282" s="33"/>
      <c r="D282" s="147" t="s">
        <v>246</v>
      </c>
      <c r="F282" s="148" t="s">
        <v>429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643</v>
      </c>
      <c r="D283" s="134" t="s">
        <v>239</v>
      </c>
      <c r="E283" s="135" t="s">
        <v>437</v>
      </c>
      <c r="F283" s="136" t="s">
        <v>438</v>
      </c>
      <c r="G283" s="137" t="s">
        <v>424</v>
      </c>
      <c r="H283" s="138">
        <v>1506.9780000000001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341</v>
      </c>
    </row>
    <row r="284" spans="2:65" s="1" customFormat="1" ht="11.25">
      <c r="B284" s="33"/>
      <c r="D284" s="147" t="s">
        <v>246</v>
      </c>
      <c r="F284" s="148" t="s">
        <v>438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2" customFormat="1" ht="11.25">
      <c r="B285" s="151"/>
      <c r="D285" s="147" t="s">
        <v>247</v>
      </c>
      <c r="E285" s="152" t="s">
        <v>1</v>
      </c>
      <c r="F285" s="153" t="s">
        <v>4535</v>
      </c>
      <c r="H285" s="154">
        <v>1506.9780000000001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 ht="11.25">
      <c r="B286" s="173"/>
      <c r="D286" s="147" t="s">
        <v>247</v>
      </c>
      <c r="E286" s="174" t="s">
        <v>1</v>
      </c>
      <c r="F286" s="175" t="s">
        <v>344</v>
      </c>
      <c r="H286" s="176">
        <v>1506.9780000000001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" customFormat="1" ht="24.2" customHeight="1">
      <c r="B287" s="133"/>
      <c r="C287" s="134" t="s">
        <v>649</v>
      </c>
      <c r="D287" s="134" t="s">
        <v>239</v>
      </c>
      <c r="E287" s="135" t="s">
        <v>4169</v>
      </c>
      <c r="F287" s="136" t="s">
        <v>4170</v>
      </c>
      <c r="G287" s="137" t="s">
        <v>424</v>
      </c>
      <c r="H287" s="138">
        <v>25.542000000000002</v>
      </c>
      <c r="I287" s="139"/>
      <c r="J287" s="140">
        <f>ROUND(I287*H287,2)</f>
        <v>0</v>
      </c>
      <c r="K287" s="136" t="s">
        <v>2868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868</v>
      </c>
    </row>
    <row r="288" spans="2:65" s="1" customFormat="1" ht="11.25">
      <c r="B288" s="33"/>
      <c r="D288" s="147" t="s">
        <v>246</v>
      </c>
      <c r="F288" s="148" t="s">
        <v>4170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656</v>
      </c>
      <c r="D289" s="134" t="s">
        <v>239</v>
      </c>
      <c r="E289" s="135" t="s">
        <v>2937</v>
      </c>
      <c r="F289" s="136" t="s">
        <v>2938</v>
      </c>
      <c r="G289" s="137" t="s">
        <v>528</v>
      </c>
      <c r="H289" s="138">
        <v>67.099999999999994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879</v>
      </c>
    </row>
    <row r="290" spans="2:65" s="1" customFormat="1" ht="11.25">
      <c r="B290" s="33"/>
      <c r="D290" s="147" t="s">
        <v>246</v>
      </c>
      <c r="F290" s="148" t="s">
        <v>2938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2" customFormat="1" ht="11.25">
      <c r="B291" s="151"/>
      <c r="D291" s="147" t="s">
        <v>247</v>
      </c>
      <c r="E291" s="152" t="s">
        <v>1</v>
      </c>
      <c r="F291" s="153" t="s">
        <v>4536</v>
      </c>
      <c r="H291" s="154">
        <v>38.5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2" customFormat="1" ht="11.25">
      <c r="B292" s="151"/>
      <c r="D292" s="147" t="s">
        <v>247</v>
      </c>
      <c r="E292" s="152" t="s">
        <v>1</v>
      </c>
      <c r="F292" s="153" t="s">
        <v>4537</v>
      </c>
      <c r="H292" s="154">
        <v>28.6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5" customFormat="1" ht="11.25">
      <c r="B293" s="173"/>
      <c r="D293" s="147" t="s">
        <v>247</v>
      </c>
      <c r="E293" s="174" t="s">
        <v>1</v>
      </c>
      <c r="F293" s="175" t="s">
        <v>344</v>
      </c>
      <c r="H293" s="176">
        <v>67.099999999999994</v>
      </c>
      <c r="I293" s="177"/>
      <c r="L293" s="173"/>
      <c r="M293" s="178"/>
      <c r="T293" s="179"/>
      <c r="AT293" s="174" t="s">
        <v>247</v>
      </c>
      <c r="AU293" s="174" t="s">
        <v>83</v>
      </c>
      <c r="AV293" s="15" t="s">
        <v>258</v>
      </c>
      <c r="AW293" s="15" t="s">
        <v>30</v>
      </c>
      <c r="AX293" s="15" t="s">
        <v>81</v>
      </c>
      <c r="AY293" s="174" t="s">
        <v>236</v>
      </c>
    </row>
    <row r="294" spans="2:65" s="1" customFormat="1" ht="24.2" customHeight="1">
      <c r="B294" s="133"/>
      <c r="C294" s="134" t="s">
        <v>662</v>
      </c>
      <c r="D294" s="134" t="s">
        <v>239</v>
      </c>
      <c r="E294" s="135" t="s">
        <v>2952</v>
      </c>
      <c r="F294" s="136" t="s">
        <v>2953</v>
      </c>
      <c r="G294" s="137" t="s">
        <v>528</v>
      </c>
      <c r="H294" s="138">
        <v>3.3</v>
      </c>
      <c r="I294" s="139"/>
      <c r="J294" s="140">
        <f>ROUND(I294*H294,2)</f>
        <v>0</v>
      </c>
      <c r="K294" s="136" t="s">
        <v>243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258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893</v>
      </c>
    </row>
    <row r="295" spans="2:65" s="1" customFormat="1" ht="19.5">
      <c r="B295" s="33"/>
      <c r="D295" s="147" t="s">
        <v>246</v>
      </c>
      <c r="F295" s="148" t="s">
        <v>2953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2" customFormat="1" ht="11.25">
      <c r="B296" s="151"/>
      <c r="D296" s="147" t="s">
        <v>247</v>
      </c>
      <c r="E296" s="152" t="s">
        <v>1</v>
      </c>
      <c r="F296" s="153" t="s">
        <v>4538</v>
      </c>
      <c r="H296" s="154">
        <v>2.2000000000000002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 ht="11.25">
      <c r="B297" s="151"/>
      <c r="D297" s="147" t="s">
        <v>247</v>
      </c>
      <c r="E297" s="152" t="s">
        <v>1</v>
      </c>
      <c r="F297" s="153" t="s">
        <v>4539</v>
      </c>
      <c r="H297" s="154">
        <v>1.1000000000000001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5" customFormat="1" ht="11.25">
      <c r="B298" s="173"/>
      <c r="D298" s="147" t="s">
        <v>247</v>
      </c>
      <c r="E298" s="174" t="s">
        <v>1</v>
      </c>
      <c r="F298" s="175" t="s">
        <v>344</v>
      </c>
      <c r="H298" s="176">
        <v>3.3000000000000003</v>
      </c>
      <c r="I298" s="177"/>
      <c r="L298" s="173"/>
      <c r="M298" s="178"/>
      <c r="T298" s="179"/>
      <c r="AT298" s="174" t="s">
        <v>247</v>
      </c>
      <c r="AU298" s="174" t="s">
        <v>83</v>
      </c>
      <c r="AV298" s="15" t="s">
        <v>258</v>
      </c>
      <c r="AW298" s="15" t="s">
        <v>30</v>
      </c>
      <c r="AX298" s="15" t="s">
        <v>81</v>
      </c>
      <c r="AY298" s="174" t="s">
        <v>236</v>
      </c>
    </row>
    <row r="299" spans="2:65" s="1" customFormat="1" ht="24.2" customHeight="1">
      <c r="B299" s="133"/>
      <c r="C299" s="134" t="s">
        <v>669</v>
      </c>
      <c r="D299" s="134" t="s">
        <v>239</v>
      </c>
      <c r="E299" s="135" t="s">
        <v>2955</v>
      </c>
      <c r="F299" s="136" t="s">
        <v>2956</v>
      </c>
      <c r="G299" s="137" t="s">
        <v>528</v>
      </c>
      <c r="H299" s="138">
        <v>6.6</v>
      </c>
      <c r="I299" s="139"/>
      <c r="J299" s="140">
        <f>ROUND(I299*H299,2)</f>
        <v>0</v>
      </c>
      <c r="K299" s="136" t="s">
        <v>2868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928</v>
      </c>
    </row>
    <row r="300" spans="2:65" s="1" customFormat="1" ht="19.5">
      <c r="B300" s="33"/>
      <c r="D300" s="147" t="s">
        <v>246</v>
      </c>
      <c r="F300" s="148" t="s">
        <v>2956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 ht="11.25">
      <c r="B301" s="151"/>
      <c r="D301" s="147" t="s">
        <v>247</v>
      </c>
      <c r="E301" s="152" t="s">
        <v>1</v>
      </c>
      <c r="F301" s="153" t="s">
        <v>4540</v>
      </c>
      <c r="H301" s="154">
        <v>3.3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2" customFormat="1" ht="11.25">
      <c r="B302" s="151"/>
      <c r="D302" s="147" t="s">
        <v>247</v>
      </c>
      <c r="E302" s="152" t="s">
        <v>1</v>
      </c>
      <c r="F302" s="153" t="s">
        <v>4541</v>
      </c>
      <c r="H302" s="154">
        <v>3.3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 ht="11.25">
      <c r="B303" s="173"/>
      <c r="D303" s="147" t="s">
        <v>247</v>
      </c>
      <c r="E303" s="174" t="s">
        <v>1</v>
      </c>
      <c r="F303" s="175" t="s">
        <v>344</v>
      </c>
      <c r="H303" s="176">
        <v>6.6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24.2" customHeight="1">
      <c r="B304" s="133"/>
      <c r="C304" s="134" t="s">
        <v>675</v>
      </c>
      <c r="D304" s="134" t="s">
        <v>239</v>
      </c>
      <c r="E304" s="135" t="s">
        <v>2960</v>
      </c>
      <c r="F304" s="136" t="s">
        <v>2961</v>
      </c>
      <c r="G304" s="137" t="s">
        <v>528</v>
      </c>
      <c r="H304" s="138">
        <v>112.2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258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258</v>
      </c>
      <c r="BM304" s="145" t="s">
        <v>943</v>
      </c>
    </row>
    <row r="305" spans="2:65" s="1" customFormat="1" ht="19.5">
      <c r="B305" s="33"/>
      <c r="D305" s="147" t="s">
        <v>246</v>
      </c>
      <c r="F305" s="148" t="s">
        <v>2961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" customFormat="1" ht="24.2" customHeight="1">
      <c r="B306" s="133"/>
      <c r="C306" s="134" t="s">
        <v>682</v>
      </c>
      <c r="D306" s="134" t="s">
        <v>239</v>
      </c>
      <c r="E306" s="135" t="s">
        <v>2974</v>
      </c>
      <c r="F306" s="136" t="s">
        <v>2975</v>
      </c>
      <c r="G306" s="137" t="s">
        <v>539</v>
      </c>
      <c r="H306" s="138">
        <v>348.084</v>
      </c>
      <c r="I306" s="139"/>
      <c r="J306" s="140">
        <f>ROUND(I306*H306,2)</f>
        <v>0</v>
      </c>
      <c r="K306" s="136" t="s">
        <v>243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955</v>
      </c>
    </row>
    <row r="307" spans="2:65" s="1" customFormat="1" ht="11.25">
      <c r="B307" s="33"/>
      <c r="D307" s="147" t="s">
        <v>246</v>
      </c>
      <c r="F307" s="148" t="s">
        <v>2975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" customFormat="1" ht="37.9" customHeight="1">
      <c r="B308" s="133"/>
      <c r="C308" s="134" t="s">
        <v>689</v>
      </c>
      <c r="D308" s="134" t="s">
        <v>239</v>
      </c>
      <c r="E308" s="135" t="s">
        <v>2982</v>
      </c>
      <c r="F308" s="136" t="s">
        <v>2983</v>
      </c>
      <c r="G308" s="137" t="s">
        <v>539</v>
      </c>
      <c r="H308" s="138">
        <v>17.404</v>
      </c>
      <c r="I308" s="139"/>
      <c r="J308" s="140">
        <f>ROUND(I308*H308,2)</f>
        <v>0</v>
      </c>
      <c r="K308" s="136" t="s">
        <v>243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258</v>
      </c>
      <c r="AT308" s="145" t="s">
        <v>239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258</v>
      </c>
      <c r="BM308" s="145" t="s">
        <v>967</v>
      </c>
    </row>
    <row r="309" spans="2:65" s="1" customFormat="1" ht="19.5">
      <c r="B309" s="33"/>
      <c r="D309" s="147" t="s">
        <v>246</v>
      </c>
      <c r="F309" s="148" t="s">
        <v>2983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" customFormat="1" ht="37.9" customHeight="1">
      <c r="B310" s="133"/>
      <c r="C310" s="134" t="s">
        <v>696</v>
      </c>
      <c r="D310" s="134" t="s">
        <v>239</v>
      </c>
      <c r="E310" s="135" t="s">
        <v>2984</v>
      </c>
      <c r="F310" s="136" t="s">
        <v>2985</v>
      </c>
      <c r="G310" s="137" t="s">
        <v>539</v>
      </c>
      <c r="H310" s="138">
        <v>261.06299999999999</v>
      </c>
      <c r="I310" s="139"/>
      <c r="J310" s="140">
        <f>ROUND(I310*H310,2)</f>
        <v>0</v>
      </c>
      <c r="K310" s="136" t="s">
        <v>243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2162</v>
      </c>
    </row>
    <row r="311" spans="2:65" s="1" customFormat="1" ht="19.5">
      <c r="B311" s="33"/>
      <c r="D311" s="147" t="s">
        <v>246</v>
      </c>
      <c r="F311" s="148" t="s">
        <v>2985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" customFormat="1" ht="37.9" customHeight="1">
      <c r="B312" s="133"/>
      <c r="C312" s="134" t="s">
        <v>703</v>
      </c>
      <c r="D312" s="134" t="s">
        <v>239</v>
      </c>
      <c r="E312" s="135" t="s">
        <v>2986</v>
      </c>
      <c r="F312" s="136" t="s">
        <v>2987</v>
      </c>
      <c r="G312" s="137" t="s">
        <v>539</v>
      </c>
      <c r="H312" s="138">
        <v>69.617000000000004</v>
      </c>
      <c r="I312" s="139"/>
      <c r="J312" s="140">
        <f>ROUND(I312*H312,2)</f>
        <v>0</v>
      </c>
      <c r="K312" s="136" t="s">
        <v>243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258</v>
      </c>
      <c r="AT312" s="145" t="s">
        <v>239</v>
      </c>
      <c r="AU312" s="145" t="s">
        <v>83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258</v>
      </c>
      <c r="BM312" s="145" t="s">
        <v>2167</v>
      </c>
    </row>
    <row r="313" spans="2:65" s="1" customFormat="1" ht="19.5">
      <c r="B313" s="33"/>
      <c r="D313" s="147" t="s">
        <v>246</v>
      </c>
      <c r="F313" s="148" t="s">
        <v>2987</v>
      </c>
      <c r="I313" s="149"/>
      <c r="L313" s="33"/>
      <c r="M313" s="150"/>
      <c r="T313" s="57"/>
      <c r="AT313" s="18" t="s">
        <v>246</v>
      </c>
      <c r="AU313" s="18" t="s">
        <v>83</v>
      </c>
    </row>
    <row r="314" spans="2:65" s="1" customFormat="1" ht="33" customHeight="1">
      <c r="B314" s="133"/>
      <c r="C314" s="134" t="s">
        <v>709</v>
      </c>
      <c r="D314" s="134" t="s">
        <v>239</v>
      </c>
      <c r="E314" s="135" t="s">
        <v>2988</v>
      </c>
      <c r="F314" s="136" t="s">
        <v>2989</v>
      </c>
      <c r="G314" s="137" t="s">
        <v>539</v>
      </c>
      <c r="H314" s="138">
        <v>69.257000000000005</v>
      </c>
      <c r="I314" s="139"/>
      <c r="J314" s="140">
        <f>ROUND(I314*H314,2)</f>
        <v>0</v>
      </c>
      <c r="K314" s="136" t="s">
        <v>243</v>
      </c>
      <c r="L314" s="33"/>
      <c r="M314" s="141" t="s">
        <v>1</v>
      </c>
      <c r="N314" s="142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258</v>
      </c>
      <c r="AT314" s="145" t="s">
        <v>239</v>
      </c>
      <c r="AU314" s="145" t="s">
        <v>83</v>
      </c>
      <c r="AY314" s="18" t="s">
        <v>236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258</v>
      </c>
      <c r="BM314" s="145" t="s">
        <v>2170</v>
      </c>
    </row>
    <row r="315" spans="2:65" s="1" customFormat="1" ht="19.5">
      <c r="B315" s="33"/>
      <c r="D315" s="147" t="s">
        <v>246</v>
      </c>
      <c r="F315" s="148" t="s">
        <v>2989</v>
      </c>
      <c r="I315" s="149"/>
      <c r="L315" s="33"/>
      <c r="M315" s="150"/>
      <c r="T315" s="57"/>
      <c r="AT315" s="18" t="s">
        <v>246</v>
      </c>
      <c r="AU315" s="18" t="s">
        <v>83</v>
      </c>
    </row>
    <row r="316" spans="2:65" s="1" customFormat="1" ht="33" customHeight="1">
      <c r="B316" s="133"/>
      <c r="C316" s="134" t="s">
        <v>714</v>
      </c>
      <c r="D316" s="134" t="s">
        <v>239</v>
      </c>
      <c r="E316" s="135" t="s">
        <v>2990</v>
      </c>
      <c r="F316" s="136" t="s">
        <v>2991</v>
      </c>
      <c r="G316" s="137" t="s">
        <v>539</v>
      </c>
      <c r="H316" s="138">
        <v>1038.856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258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258</v>
      </c>
      <c r="BM316" s="145" t="s">
        <v>2171</v>
      </c>
    </row>
    <row r="317" spans="2:65" s="1" customFormat="1" ht="19.5">
      <c r="B317" s="33"/>
      <c r="D317" s="147" t="s">
        <v>246</v>
      </c>
      <c r="F317" s="148" t="s">
        <v>2991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" customFormat="1" ht="33" customHeight="1">
      <c r="B318" s="133"/>
      <c r="C318" s="134" t="s">
        <v>720</v>
      </c>
      <c r="D318" s="134" t="s">
        <v>239</v>
      </c>
      <c r="E318" s="135" t="s">
        <v>2992</v>
      </c>
      <c r="F318" s="136" t="s">
        <v>2993</v>
      </c>
      <c r="G318" s="137" t="s">
        <v>539</v>
      </c>
      <c r="H318" s="138">
        <v>277.02800000000002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2174</v>
      </c>
    </row>
    <row r="319" spans="2:65" s="1" customFormat="1" ht="19.5">
      <c r="B319" s="33"/>
      <c r="D319" s="147" t="s">
        <v>246</v>
      </c>
      <c r="F319" s="148" t="s">
        <v>2993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" customFormat="1" ht="21.75" customHeight="1">
      <c r="B320" s="133"/>
      <c r="C320" s="134" t="s">
        <v>725</v>
      </c>
      <c r="D320" s="134" t="s">
        <v>239</v>
      </c>
      <c r="E320" s="135" t="s">
        <v>4542</v>
      </c>
      <c r="F320" s="136" t="s">
        <v>4543</v>
      </c>
      <c r="G320" s="137" t="s">
        <v>467</v>
      </c>
      <c r="H320" s="138">
        <v>4079.1109999999999</v>
      </c>
      <c r="I320" s="139"/>
      <c r="J320" s="140">
        <f>ROUND(I320*H320,2)</f>
        <v>0</v>
      </c>
      <c r="K320" s="136" t="s">
        <v>243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258</v>
      </c>
      <c r="AT320" s="145" t="s">
        <v>239</v>
      </c>
      <c r="AU320" s="145" t="s">
        <v>83</v>
      </c>
      <c r="AY320" s="18" t="s">
        <v>236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258</v>
      </c>
      <c r="BM320" s="145" t="s">
        <v>2178</v>
      </c>
    </row>
    <row r="321" spans="2:65" s="1" customFormat="1" ht="11.25">
      <c r="B321" s="33"/>
      <c r="D321" s="147" t="s">
        <v>246</v>
      </c>
      <c r="F321" s="148" t="s">
        <v>4543</v>
      </c>
      <c r="I321" s="149"/>
      <c r="L321" s="33"/>
      <c r="M321" s="150"/>
      <c r="T321" s="57"/>
      <c r="AT321" s="18" t="s">
        <v>246</v>
      </c>
      <c r="AU321" s="18" t="s">
        <v>83</v>
      </c>
    </row>
    <row r="322" spans="2:65" s="1" customFormat="1" ht="24.2" customHeight="1">
      <c r="B322" s="133"/>
      <c r="C322" s="134" t="s">
        <v>731</v>
      </c>
      <c r="D322" s="134" t="s">
        <v>239</v>
      </c>
      <c r="E322" s="135" t="s">
        <v>4544</v>
      </c>
      <c r="F322" s="136" t="s">
        <v>4545</v>
      </c>
      <c r="G322" s="137" t="s">
        <v>467</v>
      </c>
      <c r="H322" s="138">
        <v>4079.1109999999999</v>
      </c>
      <c r="I322" s="139"/>
      <c r="J322" s="140">
        <f>ROUND(I322*H322,2)</f>
        <v>0</v>
      </c>
      <c r="K322" s="136" t="s">
        <v>243</v>
      </c>
      <c r="L322" s="33"/>
      <c r="M322" s="141" t="s">
        <v>1</v>
      </c>
      <c r="N322" s="142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258</v>
      </c>
      <c r="AT322" s="145" t="s">
        <v>239</v>
      </c>
      <c r="AU322" s="145" t="s">
        <v>83</v>
      </c>
      <c r="AY322" s="18" t="s">
        <v>236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258</v>
      </c>
      <c r="BM322" s="145" t="s">
        <v>2182</v>
      </c>
    </row>
    <row r="323" spans="2:65" s="1" customFormat="1" ht="11.25">
      <c r="B323" s="33"/>
      <c r="D323" s="147" t="s">
        <v>246</v>
      </c>
      <c r="F323" s="148" t="s">
        <v>4545</v>
      </c>
      <c r="I323" s="149"/>
      <c r="L323" s="33"/>
      <c r="M323" s="150"/>
      <c r="T323" s="57"/>
      <c r="AT323" s="18" t="s">
        <v>246</v>
      </c>
      <c r="AU323" s="18" t="s">
        <v>83</v>
      </c>
    </row>
    <row r="324" spans="2:65" s="1" customFormat="1" ht="24.2" customHeight="1">
      <c r="B324" s="133"/>
      <c r="C324" s="134" t="s">
        <v>735</v>
      </c>
      <c r="D324" s="134" t="s">
        <v>239</v>
      </c>
      <c r="E324" s="135" t="s">
        <v>4546</v>
      </c>
      <c r="F324" s="136" t="s">
        <v>4547</v>
      </c>
      <c r="G324" s="137" t="s">
        <v>539</v>
      </c>
      <c r="H324" s="138">
        <v>3.4649999999999999</v>
      </c>
      <c r="I324" s="139"/>
      <c r="J324" s="140">
        <f>ROUND(I324*H324,2)</f>
        <v>0</v>
      </c>
      <c r="K324" s="136" t="s">
        <v>243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258</v>
      </c>
      <c r="AT324" s="145" t="s">
        <v>239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2191</v>
      </c>
    </row>
    <row r="325" spans="2:65" s="1" customFormat="1" ht="19.5">
      <c r="B325" s="33"/>
      <c r="D325" s="147" t="s">
        <v>246</v>
      </c>
      <c r="F325" s="148" t="s">
        <v>4547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" customFormat="1" ht="24.2" customHeight="1">
      <c r="B326" s="133"/>
      <c r="C326" s="134" t="s">
        <v>741</v>
      </c>
      <c r="D326" s="134" t="s">
        <v>239</v>
      </c>
      <c r="E326" s="135" t="s">
        <v>4548</v>
      </c>
      <c r="F326" s="136" t="s">
        <v>4549</v>
      </c>
      <c r="G326" s="137" t="s">
        <v>539</v>
      </c>
      <c r="H326" s="138">
        <v>51.975000000000001</v>
      </c>
      <c r="I326" s="139"/>
      <c r="J326" s="140">
        <f>ROUND(I326*H326,2)</f>
        <v>0</v>
      </c>
      <c r="K326" s="136" t="s">
        <v>243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258</v>
      </c>
      <c r="AT326" s="145" t="s">
        <v>239</v>
      </c>
      <c r="AU326" s="145" t="s">
        <v>83</v>
      </c>
      <c r="AY326" s="18" t="s">
        <v>236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258</v>
      </c>
      <c r="BM326" s="145" t="s">
        <v>2195</v>
      </c>
    </row>
    <row r="327" spans="2:65" s="1" customFormat="1" ht="19.5">
      <c r="B327" s="33"/>
      <c r="D327" s="147" t="s">
        <v>246</v>
      </c>
      <c r="F327" s="148" t="s">
        <v>4549</v>
      </c>
      <c r="I327" s="149"/>
      <c r="L327" s="33"/>
      <c r="M327" s="150"/>
      <c r="T327" s="57"/>
      <c r="AT327" s="18" t="s">
        <v>246</v>
      </c>
      <c r="AU327" s="18" t="s">
        <v>83</v>
      </c>
    </row>
    <row r="328" spans="2:65" s="1" customFormat="1" ht="24.2" customHeight="1">
      <c r="B328" s="133"/>
      <c r="C328" s="134" t="s">
        <v>745</v>
      </c>
      <c r="D328" s="134" t="s">
        <v>239</v>
      </c>
      <c r="E328" s="135" t="s">
        <v>2998</v>
      </c>
      <c r="F328" s="136" t="s">
        <v>2999</v>
      </c>
      <c r="G328" s="137" t="s">
        <v>539</v>
      </c>
      <c r="H328" s="138">
        <v>13.86</v>
      </c>
      <c r="I328" s="139"/>
      <c r="J328" s="140">
        <f>ROUND(I328*H328,2)</f>
        <v>0</v>
      </c>
      <c r="K328" s="136" t="s">
        <v>243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258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258</v>
      </c>
      <c r="BM328" s="145" t="s">
        <v>2199</v>
      </c>
    </row>
    <row r="329" spans="2:65" s="1" customFormat="1" ht="19.5">
      <c r="B329" s="33"/>
      <c r="D329" s="147" t="s">
        <v>246</v>
      </c>
      <c r="F329" s="148" t="s">
        <v>2999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" customFormat="1" ht="24.2" customHeight="1">
      <c r="B330" s="133"/>
      <c r="C330" s="134" t="s">
        <v>772</v>
      </c>
      <c r="D330" s="134" t="s">
        <v>239</v>
      </c>
      <c r="E330" s="135" t="s">
        <v>4550</v>
      </c>
      <c r="F330" s="136" t="s">
        <v>4551</v>
      </c>
      <c r="G330" s="137" t="s">
        <v>467</v>
      </c>
      <c r="H330" s="138">
        <v>264</v>
      </c>
      <c r="I330" s="139"/>
      <c r="J330" s="140">
        <f>ROUND(I330*H330,2)</f>
        <v>0</v>
      </c>
      <c r="K330" s="136" t="s">
        <v>243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2138</v>
      </c>
    </row>
    <row r="331" spans="2:65" s="1" customFormat="1" ht="19.5">
      <c r="B331" s="33"/>
      <c r="D331" s="147" t="s">
        <v>246</v>
      </c>
      <c r="F331" s="148" t="s">
        <v>4551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4" customFormat="1" ht="11.25">
      <c r="B332" s="167"/>
      <c r="D332" s="147" t="s">
        <v>247</v>
      </c>
      <c r="E332" s="168" t="s">
        <v>1</v>
      </c>
      <c r="F332" s="169" t="s">
        <v>4552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2" customFormat="1" ht="11.25">
      <c r="B333" s="151"/>
      <c r="D333" s="147" t="s">
        <v>247</v>
      </c>
      <c r="E333" s="152" t="s">
        <v>1</v>
      </c>
      <c r="F333" s="153" t="s">
        <v>4553</v>
      </c>
      <c r="H333" s="154">
        <v>264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 ht="11.25">
      <c r="B334" s="173"/>
      <c r="D334" s="147" t="s">
        <v>247</v>
      </c>
      <c r="E334" s="174" t="s">
        <v>1</v>
      </c>
      <c r="F334" s="175" t="s">
        <v>344</v>
      </c>
      <c r="H334" s="176">
        <v>264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777</v>
      </c>
      <c r="D335" s="134" t="s">
        <v>239</v>
      </c>
      <c r="E335" s="135" t="s">
        <v>4554</v>
      </c>
      <c r="F335" s="136" t="s">
        <v>4555</v>
      </c>
      <c r="G335" s="137" t="s">
        <v>467</v>
      </c>
      <c r="H335" s="138">
        <v>264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2206</v>
      </c>
    </row>
    <row r="336" spans="2:65" s="1" customFormat="1" ht="19.5">
      <c r="B336" s="33"/>
      <c r="D336" s="147" t="s">
        <v>246</v>
      </c>
      <c r="F336" s="148" t="s">
        <v>4555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33" customHeight="1">
      <c r="B337" s="133"/>
      <c r="C337" s="134" t="s">
        <v>782</v>
      </c>
      <c r="D337" s="134" t="s">
        <v>239</v>
      </c>
      <c r="E337" s="135" t="s">
        <v>4556</v>
      </c>
      <c r="F337" s="136" t="s">
        <v>4557</v>
      </c>
      <c r="G337" s="137" t="s">
        <v>539</v>
      </c>
      <c r="H337" s="138">
        <v>99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2215</v>
      </c>
    </row>
    <row r="338" spans="2:65" s="1" customFormat="1" ht="19.5">
      <c r="B338" s="33"/>
      <c r="D338" s="147" t="s">
        <v>246</v>
      </c>
      <c r="F338" s="148" t="s">
        <v>4557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33" customHeight="1">
      <c r="B339" s="133"/>
      <c r="C339" s="134" t="s">
        <v>787</v>
      </c>
      <c r="D339" s="134" t="s">
        <v>239</v>
      </c>
      <c r="E339" s="135" t="s">
        <v>4558</v>
      </c>
      <c r="F339" s="136" t="s">
        <v>4559</v>
      </c>
      <c r="G339" s="137" t="s">
        <v>539</v>
      </c>
      <c r="H339" s="138">
        <v>99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2224</v>
      </c>
    </row>
    <row r="340" spans="2:65" s="1" customFormat="1" ht="19.5">
      <c r="B340" s="33"/>
      <c r="D340" s="147" t="s">
        <v>246</v>
      </c>
      <c r="F340" s="148" t="s">
        <v>4559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37.9" customHeight="1">
      <c r="B341" s="133"/>
      <c r="C341" s="134" t="s">
        <v>792</v>
      </c>
      <c r="D341" s="134" t="s">
        <v>239</v>
      </c>
      <c r="E341" s="135" t="s">
        <v>3115</v>
      </c>
      <c r="F341" s="136" t="s">
        <v>3116</v>
      </c>
      <c r="G341" s="137" t="s">
        <v>539</v>
      </c>
      <c r="H341" s="138">
        <v>1442.02</v>
      </c>
      <c r="I341" s="139"/>
      <c r="J341" s="140">
        <f>ROUND(I341*H341,2)</f>
        <v>0</v>
      </c>
      <c r="K341" s="136" t="s">
        <v>243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258</v>
      </c>
      <c r="AT341" s="145" t="s">
        <v>239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258</v>
      </c>
      <c r="BM341" s="145" t="s">
        <v>2229</v>
      </c>
    </row>
    <row r="342" spans="2:65" s="1" customFormat="1" ht="19.5">
      <c r="B342" s="33"/>
      <c r="D342" s="147" t="s">
        <v>246</v>
      </c>
      <c r="F342" s="148" t="s">
        <v>3116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37.9" customHeight="1">
      <c r="B343" s="133"/>
      <c r="C343" s="134" t="s">
        <v>798</v>
      </c>
      <c r="D343" s="134" t="s">
        <v>239</v>
      </c>
      <c r="E343" s="135" t="s">
        <v>3117</v>
      </c>
      <c r="F343" s="136" t="s">
        <v>3118</v>
      </c>
      <c r="G343" s="137" t="s">
        <v>539</v>
      </c>
      <c r="H343" s="138">
        <v>360.505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2095</v>
      </c>
    </row>
    <row r="344" spans="2:65" s="1" customFormat="1" ht="19.5">
      <c r="B344" s="33"/>
      <c r="D344" s="147" t="s">
        <v>246</v>
      </c>
      <c r="F344" s="148" t="s">
        <v>3118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16.5" customHeight="1">
      <c r="B345" s="133"/>
      <c r="C345" s="134" t="s">
        <v>805</v>
      </c>
      <c r="D345" s="134" t="s">
        <v>239</v>
      </c>
      <c r="E345" s="135" t="s">
        <v>3119</v>
      </c>
      <c r="F345" s="136" t="s">
        <v>3120</v>
      </c>
      <c r="G345" s="137" t="s">
        <v>539</v>
      </c>
      <c r="H345" s="138">
        <v>1442.02</v>
      </c>
      <c r="I345" s="139"/>
      <c r="J345" s="140">
        <f>ROUND(I345*H345,2)</f>
        <v>0</v>
      </c>
      <c r="K345" s="136" t="s">
        <v>2868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2237</v>
      </c>
    </row>
    <row r="346" spans="2:65" s="1" customFormat="1" ht="11.25">
      <c r="B346" s="33"/>
      <c r="D346" s="147" t="s">
        <v>246</v>
      </c>
      <c r="F346" s="148" t="s">
        <v>3120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16.5" customHeight="1">
      <c r="B347" s="133"/>
      <c r="C347" s="134" t="s">
        <v>810</v>
      </c>
      <c r="D347" s="134" t="s">
        <v>239</v>
      </c>
      <c r="E347" s="135" t="s">
        <v>3121</v>
      </c>
      <c r="F347" s="136" t="s">
        <v>3122</v>
      </c>
      <c r="G347" s="137" t="s">
        <v>539</v>
      </c>
      <c r="H347" s="138">
        <v>360.505</v>
      </c>
      <c r="I347" s="139"/>
      <c r="J347" s="140">
        <f>ROUND(I347*H347,2)</f>
        <v>0</v>
      </c>
      <c r="K347" s="136" t="s">
        <v>2868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2241</v>
      </c>
    </row>
    <row r="348" spans="2:65" s="1" customFormat="1" ht="11.25">
      <c r="B348" s="33"/>
      <c r="D348" s="147" t="s">
        <v>246</v>
      </c>
      <c r="F348" s="148" t="s">
        <v>3122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24.2" customHeight="1">
      <c r="B349" s="133"/>
      <c r="C349" s="134" t="s">
        <v>816</v>
      </c>
      <c r="D349" s="134" t="s">
        <v>239</v>
      </c>
      <c r="E349" s="135" t="s">
        <v>1589</v>
      </c>
      <c r="F349" s="136" t="s">
        <v>1590</v>
      </c>
      <c r="G349" s="137" t="s">
        <v>539</v>
      </c>
      <c r="H349" s="138">
        <v>1341.1590000000001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2249</v>
      </c>
    </row>
    <row r="350" spans="2:65" s="1" customFormat="1" ht="11.25">
      <c r="B350" s="33"/>
      <c r="D350" s="147" t="s">
        <v>246</v>
      </c>
      <c r="F350" s="148" t="s">
        <v>1590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24.2" customHeight="1">
      <c r="B351" s="133"/>
      <c r="C351" s="180" t="s">
        <v>822</v>
      </c>
      <c r="D351" s="180" t="s">
        <v>333</v>
      </c>
      <c r="E351" s="181" t="s">
        <v>3123</v>
      </c>
      <c r="F351" s="182" t="s">
        <v>3124</v>
      </c>
      <c r="G351" s="183" t="s">
        <v>424</v>
      </c>
      <c r="H351" s="184">
        <v>2548.2020000000002</v>
      </c>
      <c r="I351" s="185"/>
      <c r="J351" s="186">
        <f>ROUND(I351*H351,2)</f>
        <v>0</v>
      </c>
      <c r="K351" s="182" t="s">
        <v>2868</v>
      </c>
      <c r="L351" s="187"/>
      <c r="M351" s="188" t="s">
        <v>1</v>
      </c>
      <c r="N351" s="189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273</v>
      </c>
      <c r="AT351" s="145" t="s">
        <v>333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2255</v>
      </c>
    </row>
    <row r="352" spans="2:65" s="1" customFormat="1" ht="11.25">
      <c r="B352" s="33"/>
      <c r="D352" s="147" t="s">
        <v>246</v>
      </c>
      <c r="F352" s="148" t="s">
        <v>3124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828</v>
      </c>
      <c r="D353" s="134" t="s">
        <v>239</v>
      </c>
      <c r="E353" s="135" t="s">
        <v>1581</v>
      </c>
      <c r="F353" s="136" t="s">
        <v>1582</v>
      </c>
      <c r="G353" s="137" t="s">
        <v>539</v>
      </c>
      <c r="H353" s="138">
        <v>1341.1590000000001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2260</v>
      </c>
    </row>
    <row r="354" spans="2:65" s="1" customFormat="1" ht="19.5">
      <c r="B354" s="33"/>
      <c r="D354" s="147" t="s">
        <v>246</v>
      </c>
      <c r="F354" s="148" t="s">
        <v>1582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" customFormat="1" ht="37.9" customHeight="1">
      <c r="B355" s="133"/>
      <c r="C355" s="134" t="s">
        <v>837</v>
      </c>
      <c r="D355" s="134" t="s">
        <v>239</v>
      </c>
      <c r="E355" s="135" t="s">
        <v>3125</v>
      </c>
      <c r="F355" s="136" t="s">
        <v>3126</v>
      </c>
      <c r="G355" s="137" t="s">
        <v>539</v>
      </c>
      <c r="H355" s="138">
        <v>1341.1590000000001</v>
      </c>
      <c r="I355" s="139"/>
      <c r="J355" s="140">
        <f>ROUND(I355*H355,2)</f>
        <v>0</v>
      </c>
      <c r="K355" s="136" t="s">
        <v>243</v>
      </c>
      <c r="L355" s="33"/>
      <c r="M355" s="141" t="s">
        <v>1</v>
      </c>
      <c r="N355" s="142" t="s">
        <v>38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258</v>
      </c>
      <c r="AT355" s="145" t="s">
        <v>239</v>
      </c>
      <c r="AU355" s="145" t="s">
        <v>83</v>
      </c>
      <c r="AY355" s="18" t="s">
        <v>236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258</v>
      </c>
      <c r="BM355" s="145" t="s">
        <v>2268</v>
      </c>
    </row>
    <row r="356" spans="2:65" s="1" customFormat="1" ht="19.5">
      <c r="B356" s="33"/>
      <c r="D356" s="147" t="s">
        <v>246</v>
      </c>
      <c r="F356" s="148" t="s">
        <v>3126</v>
      </c>
      <c r="I356" s="149"/>
      <c r="L356" s="33"/>
      <c r="M356" s="150"/>
      <c r="T356" s="57"/>
      <c r="AT356" s="18" t="s">
        <v>246</v>
      </c>
      <c r="AU356" s="18" t="s">
        <v>83</v>
      </c>
    </row>
    <row r="357" spans="2:65" s="1" customFormat="1" ht="24.2" customHeight="1">
      <c r="B357" s="133"/>
      <c r="C357" s="134" t="s">
        <v>841</v>
      </c>
      <c r="D357" s="134" t="s">
        <v>239</v>
      </c>
      <c r="E357" s="135" t="s">
        <v>3127</v>
      </c>
      <c r="F357" s="136" t="s">
        <v>3128</v>
      </c>
      <c r="G357" s="137" t="s">
        <v>539</v>
      </c>
      <c r="H357" s="138">
        <v>604.72500000000002</v>
      </c>
      <c r="I357" s="139"/>
      <c r="J357" s="140">
        <f>ROUND(I357*H357,2)</f>
        <v>0</v>
      </c>
      <c r="K357" s="136" t="s">
        <v>243</v>
      </c>
      <c r="L357" s="33"/>
      <c r="M357" s="141" t="s">
        <v>1</v>
      </c>
      <c r="N357" s="142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258</v>
      </c>
      <c r="AT357" s="145" t="s">
        <v>239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258</v>
      </c>
      <c r="BM357" s="145" t="s">
        <v>2273</v>
      </c>
    </row>
    <row r="358" spans="2:65" s="1" customFormat="1" ht="11.25">
      <c r="B358" s="33"/>
      <c r="D358" s="147" t="s">
        <v>246</v>
      </c>
      <c r="F358" s="148" t="s">
        <v>3128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16.5" customHeight="1">
      <c r="B359" s="133"/>
      <c r="C359" s="180" t="s">
        <v>845</v>
      </c>
      <c r="D359" s="180" t="s">
        <v>333</v>
      </c>
      <c r="E359" s="181" t="s">
        <v>4560</v>
      </c>
      <c r="F359" s="182" t="s">
        <v>4561</v>
      </c>
      <c r="G359" s="183" t="s">
        <v>424</v>
      </c>
      <c r="H359" s="184">
        <v>1143.396</v>
      </c>
      <c r="I359" s="185"/>
      <c r="J359" s="186">
        <f>ROUND(I359*H359,2)</f>
        <v>0</v>
      </c>
      <c r="K359" s="182" t="s">
        <v>243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273</v>
      </c>
      <c r="AT359" s="145" t="s">
        <v>333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2277</v>
      </c>
    </row>
    <row r="360" spans="2:65" s="1" customFormat="1" ht="11.25">
      <c r="B360" s="33"/>
      <c r="D360" s="147" t="s">
        <v>246</v>
      </c>
      <c r="F360" s="148" t="s">
        <v>4561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24.2" customHeight="1">
      <c r="B361" s="133"/>
      <c r="C361" s="134" t="s">
        <v>341</v>
      </c>
      <c r="D361" s="134" t="s">
        <v>239</v>
      </c>
      <c r="E361" s="135" t="s">
        <v>1581</v>
      </c>
      <c r="F361" s="136" t="s">
        <v>1582</v>
      </c>
      <c r="G361" s="137" t="s">
        <v>539</v>
      </c>
      <c r="H361" s="138">
        <v>634.96100000000001</v>
      </c>
      <c r="I361" s="139"/>
      <c r="J361" s="140">
        <f>ROUND(I361*H361,2)</f>
        <v>0</v>
      </c>
      <c r="K361" s="136" t="s">
        <v>243</v>
      </c>
      <c r="L361" s="33"/>
      <c r="M361" s="141" t="s">
        <v>1</v>
      </c>
      <c r="N361" s="142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258</v>
      </c>
      <c r="AT361" s="145" t="s">
        <v>239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258</v>
      </c>
      <c r="BM361" s="145" t="s">
        <v>2283</v>
      </c>
    </row>
    <row r="362" spans="2:65" s="1" customFormat="1" ht="19.5">
      <c r="B362" s="33"/>
      <c r="D362" s="147" t="s">
        <v>246</v>
      </c>
      <c r="F362" s="148" t="s">
        <v>1582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" customFormat="1" ht="37.9" customHeight="1">
      <c r="B363" s="133"/>
      <c r="C363" s="134" t="s">
        <v>863</v>
      </c>
      <c r="D363" s="134" t="s">
        <v>239</v>
      </c>
      <c r="E363" s="135" t="s">
        <v>3125</v>
      </c>
      <c r="F363" s="136" t="s">
        <v>3126</v>
      </c>
      <c r="G363" s="137" t="s">
        <v>539</v>
      </c>
      <c r="H363" s="138">
        <v>634.96100000000001</v>
      </c>
      <c r="I363" s="139"/>
      <c r="J363" s="140">
        <f>ROUND(I363*H363,2)</f>
        <v>0</v>
      </c>
      <c r="K363" s="136" t="s">
        <v>243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258</v>
      </c>
      <c r="AT363" s="145" t="s">
        <v>239</v>
      </c>
      <c r="AU363" s="145" t="s">
        <v>83</v>
      </c>
      <c r="AY363" s="18" t="s">
        <v>236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258</v>
      </c>
      <c r="BM363" s="145" t="s">
        <v>2288</v>
      </c>
    </row>
    <row r="364" spans="2:65" s="1" customFormat="1" ht="19.5">
      <c r="B364" s="33"/>
      <c r="D364" s="147" t="s">
        <v>246</v>
      </c>
      <c r="F364" s="148" t="s">
        <v>3126</v>
      </c>
      <c r="I364" s="149"/>
      <c r="L364" s="33"/>
      <c r="M364" s="150"/>
      <c r="T364" s="57"/>
      <c r="AT364" s="18" t="s">
        <v>246</v>
      </c>
      <c r="AU364" s="18" t="s">
        <v>83</v>
      </c>
    </row>
    <row r="365" spans="2:65" s="11" customFormat="1" ht="22.9" customHeight="1">
      <c r="B365" s="121"/>
      <c r="D365" s="122" t="s">
        <v>72</v>
      </c>
      <c r="E365" s="131" t="s">
        <v>4562</v>
      </c>
      <c r="F365" s="131" t="s">
        <v>4563</v>
      </c>
      <c r="I365" s="124"/>
      <c r="J365" s="132">
        <f>BK365</f>
        <v>0</v>
      </c>
      <c r="L365" s="121"/>
      <c r="M365" s="126"/>
      <c r="P365" s="127">
        <f>SUM(P366:P447)</f>
        <v>0</v>
      </c>
      <c r="R365" s="127">
        <f>SUM(R366:R447)</f>
        <v>0</v>
      </c>
      <c r="T365" s="128">
        <f>SUM(T366:T447)</f>
        <v>0</v>
      </c>
      <c r="AR365" s="122" t="s">
        <v>81</v>
      </c>
      <c r="AT365" s="129" t="s">
        <v>72</v>
      </c>
      <c r="AU365" s="129" t="s">
        <v>81</v>
      </c>
      <c r="AY365" s="122" t="s">
        <v>236</v>
      </c>
      <c r="BK365" s="130">
        <f>SUM(BK366:BK447)</f>
        <v>0</v>
      </c>
    </row>
    <row r="366" spans="2:65" s="1" customFormat="1" ht="33" customHeight="1">
      <c r="B366" s="133"/>
      <c r="C366" s="134" t="s">
        <v>868</v>
      </c>
      <c r="D366" s="134" t="s">
        <v>239</v>
      </c>
      <c r="E366" s="135" t="s">
        <v>2869</v>
      </c>
      <c r="F366" s="136" t="s">
        <v>2870</v>
      </c>
      <c r="G366" s="137" t="s">
        <v>467</v>
      </c>
      <c r="H366" s="138">
        <v>445.5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2291</v>
      </c>
    </row>
    <row r="367" spans="2:65" s="1" customFormat="1" ht="19.5">
      <c r="B367" s="33"/>
      <c r="D367" s="147" t="s">
        <v>246</v>
      </c>
      <c r="F367" s="148" t="s">
        <v>2870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1.75" customHeight="1">
      <c r="B368" s="133"/>
      <c r="C368" s="134" t="s">
        <v>873</v>
      </c>
      <c r="D368" s="134" t="s">
        <v>239</v>
      </c>
      <c r="E368" s="135" t="s">
        <v>428</v>
      </c>
      <c r="F368" s="136" t="s">
        <v>429</v>
      </c>
      <c r="G368" s="137" t="s">
        <v>424</v>
      </c>
      <c r="H368" s="138">
        <v>129.19499999999999</v>
      </c>
      <c r="I368" s="139"/>
      <c r="J368" s="140">
        <f>ROUND(I368*H368,2)</f>
        <v>0</v>
      </c>
      <c r="K368" s="136" t="s">
        <v>243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258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258</v>
      </c>
      <c r="BM368" s="145" t="s">
        <v>2295</v>
      </c>
    </row>
    <row r="369" spans="2:65" s="1" customFormat="1" ht="11.25">
      <c r="B369" s="33"/>
      <c r="D369" s="147" t="s">
        <v>246</v>
      </c>
      <c r="F369" s="148" t="s">
        <v>429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" customFormat="1" ht="24.2" customHeight="1">
      <c r="B370" s="133"/>
      <c r="C370" s="134" t="s">
        <v>879</v>
      </c>
      <c r="D370" s="134" t="s">
        <v>239</v>
      </c>
      <c r="E370" s="135" t="s">
        <v>437</v>
      </c>
      <c r="F370" s="136" t="s">
        <v>438</v>
      </c>
      <c r="G370" s="137" t="s">
        <v>424</v>
      </c>
      <c r="H370" s="138">
        <v>1162.7550000000001</v>
      </c>
      <c r="I370" s="139"/>
      <c r="J370" s="140">
        <f>ROUND(I370*H370,2)</f>
        <v>0</v>
      </c>
      <c r="K370" s="136" t="s">
        <v>243</v>
      </c>
      <c r="L370" s="33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258</v>
      </c>
      <c r="AT370" s="145" t="s">
        <v>239</v>
      </c>
      <c r="AU370" s="145" t="s">
        <v>83</v>
      </c>
      <c r="AY370" s="18" t="s">
        <v>236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81</v>
      </c>
      <c r="BK370" s="146">
        <f>ROUND(I370*H370,2)</f>
        <v>0</v>
      </c>
      <c r="BL370" s="18" t="s">
        <v>258</v>
      </c>
      <c r="BM370" s="145" t="s">
        <v>2298</v>
      </c>
    </row>
    <row r="371" spans="2:65" s="1" customFormat="1" ht="11.25">
      <c r="B371" s="33"/>
      <c r="D371" s="147" t="s">
        <v>246</v>
      </c>
      <c r="F371" s="148" t="s">
        <v>438</v>
      </c>
      <c r="I371" s="149"/>
      <c r="L371" s="33"/>
      <c r="M371" s="150"/>
      <c r="T371" s="57"/>
      <c r="AT371" s="18" t="s">
        <v>246</v>
      </c>
      <c r="AU371" s="18" t="s">
        <v>83</v>
      </c>
    </row>
    <row r="372" spans="2:65" s="12" customFormat="1" ht="11.25">
      <c r="B372" s="151"/>
      <c r="D372" s="147" t="s">
        <v>247</v>
      </c>
      <c r="E372" s="152" t="s">
        <v>1</v>
      </c>
      <c r="F372" s="153" t="s">
        <v>4564</v>
      </c>
      <c r="H372" s="154">
        <v>1162.7550000000001</v>
      </c>
      <c r="I372" s="155"/>
      <c r="L372" s="151"/>
      <c r="M372" s="156"/>
      <c r="T372" s="157"/>
      <c r="AT372" s="152" t="s">
        <v>247</v>
      </c>
      <c r="AU372" s="152" t="s">
        <v>83</v>
      </c>
      <c r="AV372" s="12" t="s">
        <v>83</v>
      </c>
      <c r="AW372" s="12" t="s">
        <v>30</v>
      </c>
      <c r="AX372" s="12" t="s">
        <v>73</v>
      </c>
      <c r="AY372" s="152" t="s">
        <v>236</v>
      </c>
    </row>
    <row r="373" spans="2:65" s="15" customFormat="1" ht="11.25">
      <c r="B373" s="173"/>
      <c r="D373" s="147" t="s">
        <v>247</v>
      </c>
      <c r="E373" s="174" t="s">
        <v>1</v>
      </c>
      <c r="F373" s="175" t="s">
        <v>344</v>
      </c>
      <c r="H373" s="176">
        <v>1162.7550000000001</v>
      </c>
      <c r="I373" s="177"/>
      <c r="L373" s="173"/>
      <c r="M373" s="178"/>
      <c r="T373" s="179"/>
      <c r="AT373" s="174" t="s">
        <v>247</v>
      </c>
      <c r="AU373" s="174" t="s">
        <v>83</v>
      </c>
      <c r="AV373" s="15" t="s">
        <v>258</v>
      </c>
      <c r="AW373" s="15" t="s">
        <v>30</v>
      </c>
      <c r="AX373" s="15" t="s">
        <v>81</v>
      </c>
      <c r="AY373" s="174" t="s">
        <v>236</v>
      </c>
    </row>
    <row r="374" spans="2:65" s="1" customFormat="1" ht="24.2" customHeight="1">
      <c r="B374" s="133"/>
      <c r="C374" s="134" t="s">
        <v>885</v>
      </c>
      <c r="D374" s="134" t="s">
        <v>239</v>
      </c>
      <c r="E374" s="135" t="s">
        <v>2872</v>
      </c>
      <c r="F374" s="136" t="s">
        <v>2873</v>
      </c>
      <c r="G374" s="137" t="s">
        <v>424</v>
      </c>
      <c r="H374" s="138">
        <v>129.19499999999999</v>
      </c>
      <c r="I374" s="139"/>
      <c r="J374" s="140">
        <f>ROUND(I374*H374,2)</f>
        <v>0</v>
      </c>
      <c r="K374" s="136" t="s">
        <v>2868</v>
      </c>
      <c r="L374" s="33"/>
      <c r="M374" s="141" t="s">
        <v>1</v>
      </c>
      <c r="N374" s="142" t="s">
        <v>38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258</v>
      </c>
      <c r="AT374" s="145" t="s">
        <v>239</v>
      </c>
      <c r="AU374" s="145" t="s">
        <v>83</v>
      </c>
      <c r="AY374" s="18" t="s">
        <v>236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81</v>
      </c>
      <c r="BK374" s="146">
        <f>ROUND(I374*H374,2)</f>
        <v>0</v>
      </c>
      <c r="BL374" s="18" t="s">
        <v>258</v>
      </c>
      <c r="BM374" s="145" t="s">
        <v>2301</v>
      </c>
    </row>
    <row r="375" spans="2:65" s="1" customFormat="1" ht="11.25">
      <c r="B375" s="33"/>
      <c r="D375" s="147" t="s">
        <v>246</v>
      </c>
      <c r="F375" s="148" t="s">
        <v>2873</v>
      </c>
      <c r="I375" s="149"/>
      <c r="L375" s="33"/>
      <c r="M375" s="150"/>
      <c r="T375" s="57"/>
      <c r="AT375" s="18" t="s">
        <v>246</v>
      </c>
      <c r="AU375" s="18" t="s">
        <v>83</v>
      </c>
    </row>
    <row r="376" spans="2:65" s="1" customFormat="1" ht="24.2" customHeight="1">
      <c r="B376" s="133"/>
      <c r="C376" s="134" t="s">
        <v>893</v>
      </c>
      <c r="D376" s="134" t="s">
        <v>239</v>
      </c>
      <c r="E376" s="135" t="s">
        <v>4150</v>
      </c>
      <c r="F376" s="136" t="s">
        <v>4151</v>
      </c>
      <c r="G376" s="137" t="s">
        <v>467</v>
      </c>
      <c r="H376" s="138">
        <v>445.5</v>
      </c>
      <c r="I376" s="139"/>
      <c r="J376" s="140">
        <f>ROUND(I376*H376,2)</f>
        <v>0</v>
      </c>
      <c r="K376" s="136" t="s">
        <v>2868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2304</v>
      </c>
    </row>
    <row r="377" spans="2:65" s="1" customFormat="1" ht="19.5">
      <c r="B377" s="33"/>
      <c r="D377" s="147" t="s">
        <v>246</v>
      </c>
      <c r="F377" s="148" t="s">
        <v>4151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" customFormat="1" ht="24.2" customHeight="1">
      <c r="B378" s="133"/>
      <c r="C378" s="134" t="s">
        <v>909</v>
      </c>
      <c r="D378" s="134" t="s">
        <v>239</v>
      </c>
      <c r="E378" s="135" t="s">
        <v>4161</v>
      </c>
      <c r="F378" s="136" t="s">
        <v>4162</v>
      </c>
      <c r="G378" s="137" t="s">
        <v>528</v>
      </c>
      <c r="H378" s="138">
        <v>1485</v>
      </c>
      <c r="I378" s="139"/>
      <c r="J378" s="140">
        <f>ROUND(I378*H378,2)</f>
        <v>0</v>
      </c>
      <c r="K378" s="136" t="s">
        <v>2868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2307</v>
      </c>
    </row>
    <row r="379" spans="2:65" s="1" customFormat="1" ht="11.25">
      <c r="B379" s="33"/>
      <c r="D379" s="147" t="s">
        <v>246</v>
      </c>
      <c r="F379" s="148" t="s">
        <v>4162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" customFormat="1" ht="21.75" customHeight="1">
      <c r="B380" s="133"/>
      <c r="C380" s="134" t="s">
        <v>928</v>
      </c>
      <c r="D380" s="134" t="s">
        <v>239</v>
      </c>
      <c r="E380" s="135" t="s">
        <v>428</v>
      </c>
      <c r="F380" s="136" t="s">
        <v>429</v>
      </c>
      <c r="G380" s="137" t="s">
        <v>424</v>
      </c>
      <c r="H380" s="138">
        <v>459.75599999999997</v>
      </c>
      <c r="I380" s="139"/>
      <c r="J380" s="140">
        <f>ROUND(I380*H380,2)</f>
        <v>0</v>
      </c>
      <c r="K380" s="136" t="s">
        <v>243</v>
      </c>
      <c r="L380" s="33"/>
      <c r="M380" s="141" t="s">
        <v>1</v>
      </c>
      <c r="N380" s="142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258</v>
      </c>
      <c r="AT380" s="145" t="s">
        <v>239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258</v>
      </c>
      <c r="BM380" s="145" t="s">
        <v>2310</v>
      </c>
    </row>
    <row r="381" spans="2:65" s="1" customFormat="1" ht="11.25">
      <c r="B381" s="33"/>
      <c r="D381" s="147" t="s">
        <v>246</v>
      </c>
      <c r="F381" s="148" t="s">
        <v>429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" customFormat="1" ht="24.2" customHeight="1">
      <c r="B382" s="133"/>
      <c r="C382" s="134" t="s">
        <v>936</v>
      </c>
      <c r="D382" s="134" t="s">
        <v>239</v>
      </c>
      <c r="E382" s="135" t="s">
        <v>437</v>
      </c>
      <c r="F382" s="136" t="s">
        <v>438</v>
      </c>
      <c r="G382" s="137" t="s">
        <v>424</v>
      </c>
      <c r="H382" s="138">
        <v>4137.8040000000001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2313</v>
      </c>
    </row>
    <row r="383" spans="2:65" s="1" customFormat="1" ht="11.25">
      <c r="B383" s="33"/>
      <c r="D383" s="147" t="s">
        <v>246</v>
      </c>
      <c r="F383" s="148" t="s">
        <v>438</v>
      </c>
      <c r="I383" s="149"/>
      <c r="L383" s="33"/>
      <c r="M383" s="150"/>
      <c r="T383" s="57"/>
      <c r="AT383" s="18" t="s">
        <v>246</v>
      </c>
      <c r="AU383" s="18" t="s">
        <v>83</v>
      </c>
    </row>
    <row r="384" spans="2:65" s="12" customFormat="1" ht="11.25">
      <c r="B384" s="151"/>
      <c r="D384" s="147" t="s">
        <v>247</v>
      </c>
      <c r="E384" s="152" t="s">
        <v>1</v>
      </c>
      <c r="F384" s="153" t="s">
        <v>4565</v>
      </c>
      <c r="H384" s="154">
        <v>4137.8040000000001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5" customFormat="1" ht="11.25">
      <c r="B385" s="173"/>
      <c r="D385" s="147" t="s">
        <v>247</v>
      </c>
      <c r="E385" s="174" t="s">
        <v>1</v>
      </c>
      <c r="F385" s="175" t="s">
        <v>344</v>
      </c>
      <c r="H385" s="176">
        <v>4137.8040000000001</v>
      </c>
      <c r="I385" s="177"/>
      <c r="L385" s="173"/>
      <c r="M385" s="178"/>
      <c r="T385" s="179"/>
      <c r="AT385" s="174" t="s">
        <v>247</v>
      </c>
      <c r="AU385" s="174" t="s">
        <v>83</v>
      </c>
      <c r="AV385" s="15" t="s">
        <v>258</v>
      </c>
      <c r="AW385" s="15" t="s">
        <v>30</v>
      </c>
      <c r="AX385" s="15" t="s">
        <v>81</v>
      </c>
      <c r="AY385" s="174" t="s">
        <v>236</v>
      </c>
    </row>
    <row r="386" spans="2:65" s="1" customFormat="1" ht="21.75" customHeight="1">
      <c r="B386" s="133"/>
      <c r="C386" s="134" t="s">
        <v>943</v>
      </c>
      <c r="D386" s="134" t="s">
        <v>239</v>
      </c>
      <c r="E386" s="135" t="s">
        <v>2916</v>
      </c>
      <c r="F386" s="136" t="s">
        <v>2917</v>
      </c>
      <c r="G386" s="137" t="s">
        <v>424</v>
      </c>
      <c r="H386" s="138">
        <v>459.75599999999997</v>
      </c>
      <c r="I386" s="139"/>
      <c r="J386" s="140">
        <f>ROUND(I386*H386,2)</f>
        <v>0</v>
      </c>
      <c r="K386" s="136" t="s">
        <v>2868</v>
      </c>
      <c r="L386" s="33"/>
      <c r="M386" s="141" t="s">
        <v>1</v>
      </c>
      <c r="N386" s="142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258</v>
      </c>
      <c r="AT386" s="145" t="s">
        <v>239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258</v>
      </c>
      <c r="BM386" s="145" t="s">
        <v>2317</v>
      </c>
    </row>
    <row r="387" spans="2:65" s="1" customFormat="1" ht="11.25">
      <c r="B387" s="33"/>
      <c r="D387" s="147" t="s">
        <v>246</v>
      </c>
      <c r="F387" s="148" t="s">
        <v>2917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" customFormat="1" ht="24.2" customHeight="1">
      <c r="B388" s="133"/>
      <c r="C388" s="134" t="s">
        <v>949</v>
      </c>
      <c r="D388" s="134" t="s">
        <v>239</v>
      </c>
      <c r="E388" s="135" t="s">
        <v>2937</v>
      </c>
      <c r="F388" s="136" t="s">
        <v>2938</v>
      </c>
      <c r="G388" s="137" t="s">
        <v>528</v>
      </c>
      <c r="H388" s="138">
        <v>28.6</v>
      </c>
      <c r="I388" s="139"/>
      <c r="J388" s="140">
        <f>ROUND(I388*H388,2)</f>
        <v>0</v>
      </c>
      <c r="K388" s="136" t="s">
        <v>243</v>
      </c>
      <c r="L388" s="33"/>
      <c r="M388" s="141" t="s">
        <v>1</v>
      </c>
      <c r="N388" s="142" t="s">
        <v>38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258</v>
      </c>
      <c r="AT388" s="145" t="s">
        <v>239</v>
      </c>
      <c r="AU388" s="145" t="s">
        <v>83</v>
      </c>
      <c r="AY388" s="18" t="s">
        <v>236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258</v>
      </c>
      <c r="BM388" s="145" t="s">
        <v>2320</v>
      </c>
    </row>
    <row r="389" spans="2:65" s="1" customFormat="1" ht="11.25">
      <c r="B389" s="33"/>
      <c r="D389" s="147" t="s">
        <v>246</v>
      </c>
      <c r="F389" s="148" t="s">
        <v>2938</v>
      </c>
      <c r="I389" s="149"/>
      <c r="L389" s="33"/>
      <c r="M389" s="150"/>
      <c r="T389" s="57"/>
      <c r="AT389" s="18" t="s">
        <v>246</v>
      </c>
      <c r="AU389" s="18" t="s">
        <v>83</v>
      </c>
    </row>
    <row r="390" spans="2:65" s="12" customFormat="1" ht="11.25">
      <c r="B390" s="151"/>
      <c r="D390" s="147" t="s">
        <v>247</v>
      </c>
      <c r="E390" s="152" t="s">
        <v>1</v>
      </c>
      <c r="F390" s="153" t="s">
        <v>4537</v>
      </c>
      <c r="H390" s="154">
        <v>28.6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5" customFormat="1" ht="11.25">
      <c r="B391" s="173"/>
      <c r="D391" s="147" t="s">
        <v>247</v>
      </c>
      <c r="E391" s="174" t="s">
        <v>1</v>
      </c>
      <c r="F391" s="175" t="s">
        <v>344</v>
      </c>
      <c r="H391" s="176">
        <v>28.6</v>
      </c>
      <c r="I391" s="177"/>
      <c r="L391" s="173"/>
      <c r="M391" s="178"/>
      <c r="T391" s="179"/>
      <c r="AT391" s="174" t="s">
        <v>247</v>
      </c>
      <c r="AU391" s="174" t="s">
        <v>83</v>
      </c>
      <c r="AV391" s="15" t="s">
        <v>258</v>
      </c>
      <c r="AW391" s="15" t="s">
        <v>30</v>
      </c>
      <c r="AX391" s="15" t="s">
        <v>81</v>
      </c>
      <c r="AY391" s="174" t="s">
        <v>236</v>
      </c>
    </row>
    <row r="392" spans="2:65" s="1" customFormat="1" ht="24.2" customHeight="1">
      <c r="B392" s="133"/>
      <c r="C392" s="134" t="s">
        <v>955</v>
      </c>
      <c r="D392" s="134" t="s">
        <v>239</v>
      </c>
      <c r="E392" s="135" t="s">
        <v>2952</v>
      </c>
      <c r="F392" s="136" t="s">
        <v>2953</v>
      </c>
      <c r="G392" s="137" t="s">
        <v>528</v>
      </c>
      <c r="H392" s="138">
        <v>1.1000000000000001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2323</v>
      </c>
    </row>
    <row r="393" spans="2:65" s="1" customFormat="1" ht="19.5">
      <c r="B393" s="33"/>
      <c r="D393" s="147" t="s">
        <v>246</v>
      </c>
      <c r="F393" s="148" t="s">
        <v>2953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2" customFormat="1" ht="11.25">
      <c r="B394" s="151"/>
      <c r="D394" s="147" t="s">
        <v>247</v>
      </c>
      <c r="E394" s="152" t="s">
        <v>1</v>
      </c>
      <c r="F394" s="153" t="s">
        <v>4539</v>
      </c>
      <c r="H394" s="154">
        <v>1.1000000000000001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5" customFormat="1" ht="11.25">
      <c r="B395" s="173"/>
      <c r="D395" s="147" t="s">
        <v>247</v>
      </c>
      <c r="E395" s="174" t="s">
        <v>1</v>
      </c>
      <c r="F395" s="175" t="s">
        <v>344</v>
      </c>
      <c r="H395" s="176">
        <v>1.1000000000000001</v>
      </c>
      <c r="I395" s="177"/>
      <c r="L395" s="173"/>
      <c r="M395" s="178"/>
      <c r="T395" s="179"/>
      <c r="AT395" s="174" t="s">
        <v>247</v>
      </c>
      <c r="AU395" s="174" t="s">
        <v>83</v>
      </c>
      <c r="AV395" s="15" t="s">
        <v>258</v>
      </c>
      <c r="AW395" s="15" t="s">
        <v>30</v>
      </c>
      <c r="AX395" s="15" t="s">
        <v>81</v>
      </c>
      <c r="AY395" s="174" t="s">
        <v>236</v>
      </c>
    </row>
    <row r="396" spans="2:65" s="1" customFormat="1" ht="24.2" customHeight="1">
      <c r="B396" s="133"/>
      <c r="C396" s="134" t="s">
        <v>960</v>
      </c>
      <c r="D396" s="134" t="s">
        <v>239</v>
      </c>
      <c r="E396" s="135" t="s">
        <v>2960</v>
      </c>
      <c r="F396" s="136" t="s">
        <v>2961</v>
      </c>
      <c r="G396" s="137" t="s">
        <v>528</v>
      </c>
      <c r="H396" s="138">
        <v>61.2</v>
      </c>
      <c r="I396" s="139"/>
      <c r="J396" s="140">
        <f>ROUND(I396*H396,2)</f>
        <v>0</v>
      </c>
      <c r="K396" s="136" t="s">
        <v>243</v>
      </c>
      <c r="L396" s="33"/>
      <c r="M396" s="141" t="s">
        <v>1</v>
      </c>
      <c r="N396" s="142" t="s">
        <v>38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258</v>
      </c>
      <c r="AT396" s="145" t="s">
        <v>239</v>
      </c>
      <c r="AU396" s="145" t="s">
        <v>83</v>
      </c>
      <c r="AY396" s="18" t="s">
        <v>236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81</v>
      </c>
      <c r="BK396" s="146">
        <f>ROUND(I396*H396,2)</f>
        <v>0</v>
      </c>
      <c r="BL396" s="18" t="s">
        <v>258</v>
      </c>
      <c r="BM396" s="145" t="s">
        <v>2326</v>
      </c>
    </row>
    <row r="397" spans="2:65" s="1" customFormat="1" ht="19.5">
      <c r="B397" s="33"/>
      <c r="D397" s="147" t="s">
        <v>246</v>
      </c>
      <c r="F397" s="148" t="s">
        <v>2961</v>
      </c>
      <c r="I397" s="149"/>
      <c r="L397" s="33"/>
      <c r="M397" s="150"/>
      <c r="T397" s="57"/>
      <c r="AT397" s="18" t="s">
        <v>246</v>
      </c>
      <c r="AU397" s="18" t="s">
        <v>83</v>
      </c>
    </row>
    <row r="398" spans="2:65" s="1" customFormat="1" ht="24.2" customHeight="1">
      <c r="B398" s="133"/>
      <c r="C398" s="134" t="s">
        <v>967</v>
      </c>
      <c r="D398" s="134" t="s">
        <v>239</v>
      </c>
      <c r="E398" s="135" t="s">
        <v>2974</v>
      </c>
      <c r="F398" s="136" t="s">
        <v>2975</v>
      </c>
      <c r="G398" s="137" t="s">
        <v>539</v>
      </c>
      <c r="H398" s="138">
        <v>46.359000000000002</v>
      </c>
      <c r="I398" s="139"/>
      <c r="J398" s="140">
        <f>ROUND(I398*H398,2)</f>
        <v>0</v>
      </c>
      <c r="K398" s="136" t="s">
        <v>243</v>
      </c>
      <c r="L398" s="33"/>
      <c r="M398" s="141" t="s">
        <v>1</v>
      </c>
      <c r="N398" s="142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258</v>
      </c>
      <c r="AT398" s="145" t="s">
        <v>239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258</v>
      </c>
      <c r="BM398" s="145" t="s">
        <v>2329</v>
      </c>
    </row>
    <row r="399" spans="2:65" s="1" customFormat="1" ht="11.25">
      <c r="B399" s="33"/>
      <c r="D399" s="147" t="s">
        <v>246</v>
      </c>
      <c r="F399" s="148" t="s">
        <v>2975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" customFormat="1" ht="37.9" customHeight="1">
      <c r="B400" s="133"/>
      <c r="C400" s="134" t="s">
        <v>2331</v>
      </c>
      <c r="D400" s="134" t="s">
        <v>239</v>
      </c>
      <c r="E400" s="135" t="s">
        <v>4566</v>
      </c>
      <c r="F400" s="136" t="s">
        <v>4567</v>
      </c>
      <c r="G400" s="137" t="s">
        <v>539</v>
      </c>
      <c r="H400" s="138">
        <v>2.3180000000000001</v>
      </c>
      <c r="I400" s="139"/>
      <c r="J400" s="140">
        <f>ROUND(I400*H400,2)</f>
        <v>0</v>
      </c>
      <c r="K400" s="136" t="s">
        <v>243</v>
      </c>
      <c r="L400" s="33"/>
      <c r="M400" s="141" t="s">
        <v>1</v>
      </c>
      <c r="N400" s="142" t="s">
        <v>38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258</v>
      </c>
      <c r="AT400" s="145" t="s">
        <v>239</v>
      </c>
      <c r="AU400" s="145" t="s">
        <v>83</v>
      </c>
      <c r="AY400" s="18" t="s">
        <v>236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81</v>
      </c>
      <c r="BK400" s="146">
        <f>ROUND(I400*H400,2)</f>
        <v>0</v>
      </c>
      <c r="BL400" s="18" t="s">
        <v>258</v>
      </c>
      <c r="BM400" s="145" t="s">
        <v>2334</v>
      </c>
    </row>
    <row r="401" spans="2:65" s="1" customFormat="1" ht="19.5">
      <c r="B401" s="33"/>
      <c r="D401" s="147" t="s">
        <v>246</v>
      </c>
      <c r="F401" s="148" t="s">
        <v>4567</v>
      </c>
      <c r="I401" s="149"/>
      <c r="L401" s="33"/>
      <c r="M401" s="150"/>
      <c r="T401" s="57"/>
      <c r="AT401" s="18" t="s">
        <v>246</v>
      </c>
      <c r="AU401" s="18" t="s">
        <v>83</v>
      </c>
    </row>
    <row r="402" spans="2:65" s="1" customFormat="1" ht="37.9" customHeight="1">
      <c r="B402" s="133"/>
      <c r="C402" s="134" t="s">
        <v>2162</v>
      </c>
      <c r="D402" s="134" t="s">
        <v>239</v>
      </c>
      <c r="E402" s="135" t="s">
        <v>4568</v>
      </c>
      <c r="F402" s="136" t="s">
        <v>4569</v>
      </c>
      <c r="G402" s="137" t="s">
        <v>539</v>
      </c>
      <c r="H402" s="138">
        <v>34.768999999999998</v>
      </c>
      <c r="I402" s="139"/>
      <c r="J402" s="140">
        <f>ROUND(I402*H402,2)</f>
        <v>0</v>
      </c>
      <c r="K402" s="136" t="s">
        <v>243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2337</v>
      </c>
    </row>
    <row r="403" spans="2:65" s="1" customFormat="1" ht="19.5">
      <c r="B403" s="33"/>
      <c r="D403" s="147" t="s">
        <v>246</v>
      </c>
      <c r="F403" s="148" t="s">
        <v>4569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" customFormat="1" ht="37.9" customHeight="1">
      <c r="B404" s="133"/>
      <c r="C404" s="134" t="s">
        <v>2338</v>
      </c>
      <c r="D404" s="134" t="s">
        <v>239</v>
      </c>
      <c r="E404" s="135" t="s">
        <v>4570</v>
      </c>
      <c r="F404" s="136" t="s">
        <v>4571</v>
      </c>
      <c r="G404" s="137" t="s">
        <v>539</v>
      </c>
      <c r="H404" s="138">
        <v>9.2720000000000002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2341</v>
      </c>
    </row>
    <row r="405" spans="2:65" s="1" customFormat="1" ht="19.5">
      <c r="B405" s="33"/>
      <c r="D405" s="147" t="s">
        <v>246</v>
      </c>
      <c r="F405" s="148" t="s">
        <v>4571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" customFormat="1" ht="33" customHeight="1">
      <c r="B406" s="133"/>
      <c r="C406" s="134" t="s">
        <v>2167</v>
      </c>
      <c r="D406" s="134" t="s">
        <v>239</v>
      </c>
      <c r="E406" s="135" t="s">
        <v>4572</v>
      </c>
      <c r="F406" s="136" t="s">
        <v>4573</v>
      </c>
      <c r="G406" s="137" t="s">
        <v>539</v>
      </c>
      <c r="H406" s="138">
        <v>1.6919999999999999</v>
      </c>
      <c r="I406" s="139"/>
      <c r="J406" s="140">
        <f>ROUND(I406*H406,2)</f>
        <v>0</v>
      </c>
      <c r="K406" s="136" t="s">
        <v>243</v>
      </c>
      <c r="L406" s="33"/>
      <c r="M406" s="141" t="s">
        <v>1</v>
      </c>
      <c r="N406" s="142" t="s">
        <v>38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258</v>
      </c>
      <c r="AT406" s="145" t="s">
        <v>239</v>
      </c>
      <c r="AU406" s="145" t="s">
        <v>83</v>
      </c>
      <c r="AY406" s="18" t="s">
        <v>236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81</v>
      </c>
      <c r="BK406" s="146">
        <f>ROUND(I406*H406,2)</f>
        <v>0</v>
      </c>
      <c r="BL406" s="18" t="s">
        <v>258</v>
      </c>
      <c r="BM406" s="145" t="s">
        <v>2342</v>
      </c>
    </row>
    <row r="407" spans="2:65" s="1" customFormat="1" ht="19.5">
      <c r="B407" s="33"/>
      <c r="D407" s="147" t="s">
        <v>246</v>
      </c>
      <c r="F407" s="148" t="s">
        <v>4573</v>
      </c>
      <c r="I407" s="149"/>
      <c r="L407" s="33"/>
      <c r="M407" s="150"/>
      <c r="T407" s="57"/>
      <c r="AT407" s="18" t="s">
        <v>246</v>
      </c>
      <c r="AU407" s="18" t="s">
        <v>83</v>
      </c>
    </row>
    <row r="408" spans="2:65" s="1" customFormat="1" ht="33" customHeight="1">
      <c r="B408" s="133"/>
      <c r="C408" s="134" t="s">
        <v>2343</v>
      </c>
      <c r="D408" s="134" t="s">
        <v>239</v>
      </c>
      <c r="E408" s="135" t="s">
        <v>4574</v>
      </c>
      <c r="F408" s="136" t="s">
        <v>4575</v>
      </c>
      <c r="G408" s="137" t="s">
        <v>539</v>
      </c>
      <c r="H408" s="138">
        <v>25.373000000000001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258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2346</v>
      </c>
    </row>
    <row r="409" spans="2:65" s="1" customFormat="1" ht="19.5">
      <c r="B409" s="33"/>
      <c r="D409" s="147" t="s">
        <v>246</v>
      </c>
      <c r="F409" s="148" t="s">
        <v>4575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33" customHeight="1">
      <c r="B410" s="133"/>
      <c r="C410" s="134" t="s">
        <v>2170</v>
      </c>
      <c r="D410" s="134" t="s">
        <v>239</v>
      </c>
      <c r="E410" s="135" t="s">
        <v>4576</v>
      </c>
      <c r="F410" s="136" t="s">
        <v>4577</v>
      </c>
      <c r="G410" s="137" t="s">
        <v>539</v>
      </c>
      <c r="H410" s="138">
        <v>6.766</v>
      </c>
      <c r="I410" s="139"/>
      <c r="J410" s="140">
        <f>ROUND(I410*H410,2)</f>
        <v>0</v>
      </c>
      <c r="K410" s="136" t="s">
        <v>243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258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258</v>
      </c>
      <c r="BM410" s="145" t="s">
        <v>2350</v>
      </c>
    </row>
    <row r="411" spans="2:65" s="1" customFormat="1" ht="19.5">
      <c r="B411" s="33"/>
      <c r="D411" s="147" t="s">
        <v>246</v>
      </c>
      <c r="F411" s="148" t="s">
        <v>4577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" customFormat="1" ht="37.9" customHeight="1">
      <c r="B412" s="133"/>
      <c r="C412" s="134" t="s">
        <v>2351</v>
      </c>
      <c r="D412" s="134" t="s">
        <v>239</v>
      </c>
      <c r="E412" s="135" t="s">
        <v>3115</v>
      </c>
      <c r="F412" s="136" t="s">
        <v>3116</v>
      </c>
      <c r="G412" s="137" t="s">
        <v>539</v>
      </c>
      <c r="H412" s="138">
        <v>64.152000000000001</v>
      </c>
      <c r="I412" s="139"/>
      <c r="J412" s="140">
        <f>ROUND(I412*H412,2)</f>
        <v>0</v>
      </c>
      <c r="K412" s="136" t="s">
        <v>243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258</v>
      </c>
      <c r="AT412" s="145" t="s">
        <v>239</v>
      </c>
      <c r="AU412" s="145" t="s">
        <v>83</v>
      </c>
      <c r="AY412" s="18" t="s">
        <v>236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258</v>
      </c>
      <c r="BM412" s="145" t="s">
        <v>2355</v>
      </c>
    </row>
    <row r="413" spans="2:65" s="1" customFormat="1" ht="19.5">
      <c r="B413" s="33"/>
      <c r="D413" s="147" t="s">
        <v>246</v>
      </c>
      <c r="F413" s="148" t="s">
        <v>3116</v>
      </c>
      <c r="I413" s="149"/>
      <c r="L413" s="33"/>
      <c r="M413" s="150"/>
      <c r="T413" s="57"/>
      <c r="AT413" s="18" t="s">
        <v>246</v>
      </c>
      <c r="AU413" s="18" t="s">
        <v>83</v>
      </c>
    </row>
    <row r="414" spans="2:65" s="1" customFormat="1" ht="37.9" customHeight="1">
      <c r="B414" s="133"/>
      <c r="C414" s="134" t="s">
        <v>2171</v>
      </c>
      <c r="D414" s="134" t="s">
        <v>239</v>
      </c>
      <c r="E414" s="135" t="s">
        <v>3117</v>
      </c>
      <c r="F414" s="136" t="s">
        <v>3118</v>
      </c>
      <c r="G414" s="137" t="s">
        <v>539</v>
      </c>
      <c r="H414" s="138">
        <v>16.038</v>
      </c>
      <c r="I414" s="139"/>
      <c r="J414" s="140">
        <f>ROUND(I414*H414,2)</f>
        <v>0</v>
      </c>
      <c r="K414" s="136" t="s">
        <v>243</v>
      </c>
      <c r="L414" s="33"/>
      <c r="M414" s="141" t="s">
        <v>1</v>
      </c>
      <c r="N414" s="142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258</v>
      </c>
      <c r="AT414" s="145" t="s">
        <v>239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258</v>
      </c>
      <c r="BM414" s="145" t="s">
        <v>2358</v>
      </c>
    </row>
    <row r="415" spans="2:65" s="1" customFormat="1" ht="19.5">
      <c r="B415" s="33"/>
      <c r="D415" s="147" t="s">
        <v>246</v>
      </c>
      <c r="F415" s="148" t="s">
        <v>3118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" customFormat="1" ht="16.5" customHeight="1">
      <c r="B416" s="133"/>
      <c r="C416" s="134" t="s">
        <v>2359</v>
      </c>
      <c r="D416" s="134" t="s">
        <v>239</v>
      </c>
      <c r="E416" s="135" t="s">
        <v>3119</v>
      </c>
      <c r="F416" s="136" t="s">
        <v>3120</v>
      </c>
      <c r="G416" s="137" t="s">
        <v>539</v>
      </c>
      <c r="H416" s="138">
        <v>64.152000000000001</v>
      </c>
      <c r="I416" s="139"/>
      <c r="J416" s="140">
        <f>ROUND(I416*H416,2)</f>
        <v>0</v>
      </c>
      <c r="K416" s="136" t="s">
        <v>2868</v>
      </c>
      <c r="L416" s="33"/>
      <c r="M416" s="141" t="s">
        <v>1</v>
      </c>
      <c r="N416" s="142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258</v>
      </c>
      <c r="AT416" s="145" t="s">
        <v>239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258</v>
      </c>
      <c r="BM416" s="145" t="s">
        <v>2362</v>
      </c>
    </row>
    <row r="417" spans="2:65" s="1" customFormat="1" ht="11.25">
      <c r="B417" s="33"/>
      <c r="D417" s="147" t="s">
        <v>246</v>
      </c>
      <c r="F417" s="148" t="s">
        <v>3120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" customFormat="1" ht="16.5" customHeight="1">
      <c r="B418" s="133"/>
      <c r="C418" s="134" t="s">
        <v>2174</v>
      </c>
      <c r="D418" s="134" t="s">
        <v>239</v>
      </c>
      <c r="E418" s="135" t="s">
        <v>3121</v>
      </c>
      <c r="F418" s="136" t="s">
        <v>3122</v>
      </c>
      <c r="G418" s="137" t="s">
        <v>539</v>
      </c>
      <c r="H418" s="138">
        <v>16.038</v>
      </c>
      <c r="I418" s="139"/>
      <c r="J418" s="140">
        <f>ROUND(I418*H418,2)</f>
        <v>0</v>
      </c>
      <c r="K418" s="136" t="s">
        <v>2868</v>
      </c>
      <c r="L418" s="33"/>
      <c r="M418" s="141" t="s">
        <v>1</v>
      </c>
      <c r="N418" s="142" t="s">
        <v>38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258</v>
      </c>
      <c r="AT418" s="145" t="s">
        <v>239</v>
      </c>
      <c r="AU418" s="145" t="s">
        <v>83</v>
      </c>
      <c r="AY418" s="18" t="s">
        <v>236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81</v>
      </c>
      <c r="BK418" s="146">
        <f>ROUND(I418*H418,2)</f>
        <v>0</v>
      </c>
      <c r="BL418" s="18" t="s">
        <v>258</v>
      </c>
      <c r="BM418" s="145" t="s">
        <v>2369</v>
      </c>
    </row>
    <row r="419" spans="2:65" s="1" customFormat="1" ht="11.25">
      <c r="B419" s="33"/>
      <c r="D419" s="147" t="s">
        <v>246</v>
      </c>
      <c r="F419" s="148" t="s">
        <v>3122</v>
      </c>
      <c r="I419" s="149"/>
      <c r="L419" s="33"/>
      <c r="M419" s="150"/>
      <c r="T419" s="57"/>
      <c r="AT419" s="18" t="s">
        <v>246</v>
      </c>
      <c r="AU419" s="18" t="s">
        <v>83</v>
      </c>
    </row>
    <row r="420" spans="2:65" s="1" customFormat="1" ht="24.2" customHeight="1">
      <c r="B420" s="133"/>
      <c r="C420" s="134" t="s">
        <v>2373</v>
      </c>
      <c r="D420" s="134" t="s">
        <v>239</v>
      </c>
      <c r="E420" s="135" t="s">
        <v>1589</v>
      </c>
      <c r="F420" s="136" t="s">
        <v>1590</v>
      </c>
      <c r="G420" s="137" t="s">
        <v>539</v>
      </c>
      <c r="H420" s="138">
        <v>47.262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2376</v>
      </c>
    </row>
    <row r="421" spans="2:65" s="1" customFormat="1" ht="11.25">
      <c r="B421" s="33"/>
      <c r="D421" s="147" t="s">
        <v>246</v>
      </c>
      <c r="F421" s="148" t="s">
        <v>1590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4.2" customHeight="1">
      <c r="B422" s="133"/>
      <c r="C422" s="180" t="s">
        <v>2178</v>
      </c>
      <c r="D422" s="180" t="s">
        <v>333</v>
      </c>
      <c r="E422" s="181" t="s">
        <v>3123</v>
      </c>
      <c r="F422" s="182" t="s">
        <v>3124</v>
      </c>
      <c r="G422" s="183" t="s">
        <v>424</v>
      </c>
      <c r="H422" s="184">
        <v>89.798000000000002</v>
      </c>
      <c r="I422" s="185"/>
      <c r="J422" s="186">
        <f>ROUND(I422*H422,2)</f>
        <v>0</v>
      </c>
      <c r="K422" s="182" t="s">
        <v>2868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273</v>
      </c>
      <c r="AT422" s="145" t="s">
        <v>333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258</v>
      </c>
      <c r="BM422" s="145" t="s">
        <v>2379</v>
      </c>
    </row>
    <row r="423" spans="2:65" s="1" customFormat="1" ht="11.25">
      <c r="B423" s="33"/>
      <c r="D423" s="147" t="s">
        <v>246</v>
      </c>
      <c r="F423" s="148" t="s">
        <v>3124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" customFormat="1" ht="24.2" customHeight="1">
      <c r="B424" s="133"/>
      <c r="C424" s="134" t="s">
        <v>2380</v>
      </c>
      <c r="D424" s="134" t="s">
        <v>239</v>
      </c>
      <c r="E424" s="135" t="s">
        <v>3274</v>
      </c>
      <c r="F424" s="136" t="s">
        <v>3275</v>
      </c>
      <c r="G424" s="137" t="s">
        <v>539</v>
      </c>
      <c r="H424" s="138">
        <v>47.262</v>
      </c>
      <c r="I424" s="139"/>
      <c r="J424" s="140">
        <f>ROUND(I424*H424,2)</f>
        <v>0</v>
      </c>
      <c r="K424" s="136" t="s">
        <v>243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258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258</v>
      </c>
      <c r="BM424" s="145" t="s">
        <v>2383</v>
      </c>
    </row>
    <row r="425" spans="2:65" s="1" customFormat="1" ht="19.5">
      <c r="B425" s="33"/>
      <c r="D425" s="147" t="s">
        <v>246</v>
      </c>
      <c r="F425" s="148" t="s">
        <v>3275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" customFormat="1" ht="37.9" customHeight="1">
      <c r="B426" s="133"/>
      <c r="C426" s="134" t="s">
        <v>2182</v>
      </c>
      <c r="D426" s="134" t="s">
        <v>239</v>
      </c>
      <c r="E426" s="135" t="s">
        <v>3125</v>
      </c>
      <c r="F426" s="136" t="s">
        <v>3126</v>
      </c>
      <c r="G426" s="137" t="s">
        <v>539</v>
      </c>
      <c r="H426" s="138">
        <v>47.262</v>
      </c>
      <c r="I426" s="139"/>
      <c r="J426" s="140">
        <f>ROUND(I426*H426,2)</f>
        <v>0</v>
      </c>
      <c r="K426" s="136" t="s">
        <v>243</v>
      </c>
      <c r="L426" s="33"/>
      <c r="M426" s="141" t="s">
        <v>1</v>
      </c>
      <c r="N426" s="142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258</v>
      </c>
      <c r="AT426" s="145" t="s">
        <v>239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258</v>
      </c>
      <c r="BM426" s="145" t="s">
        <v>2386</v>
      </c>
    </row>
    <row r="427" spans="2:65" s="1" customFormat="1" ht="19.5">
      <c r="B427" s="33"/>
      <c r="D427" s="147" t="s">
        <v>246</v>
      </c>
      <c r="F427" s="148" t="s">
        <v>3126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" customFormat="1" ht="24.2" customHeight="1">
      <c r="B428" s="133"/>
      <c r="C428" s="134" t="s">
        <v>2387</v>
      </c>
      <c r="D428" s="134" t="s">
        <v>239</v>
      </c>
      <c r="E428" s="135" t="s">
        <v>3127</v>
      </c>
      <c r="F428" s="136" t="s">
        <v>3128</v>
      </c>
      <c r="G428" s="137" t="s">
        <v>539</v>
      </c>
      <c r="H428" s="138">
        <v>113.2</v>
      </c>
      <c r="I428" s="139"/>
      <c r="J428" s="140">
        <f>ROUND(I428*H428,2)</f>
        <v>0</v>
      </c>
      <c r="K428" s="136" t="s">
        <v>243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258</v>
      </c>
      <c r="AT428" s="145" t="s">
        <v>239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2390</v>
      </c>
    </row>
    <row r="429" spans="2:65" s="1" customFormat="1" ht="11.25">
      <c r="B429" s="33"/>
      <c r="D429" s="147" t="s">
        <v>246</v>
      </c>
      <c r="F429" s="148" t="s">
        <v>3128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24.2" customHeight="1">
      <c r="B430" s="133"/>
      <c r="C430" s="180" t="s">
        <v>2191</v>
      </c>
      <c r="D430" s="180" t="s">
        <v>333</v>
      </c>
      <c r="E430" s="181" t="s">
        <v>3123</v>
      </c>
      <c r="F430" s="182" t="s">
        <v>3124</v>
      </c>
      <c r="G430" s="183" t="s">
        <v>424</v>
      </c>
      <c r="H430" s="184">
        <v>215.08</v>
      </c>
      <c r="I430" s="185"/>
      <c r="J430" s="186">
        <f>ROUND(I430*H430,2)</f>
        <v>0</v>
      </c>
      <c r="K430" s="182" t="s">
        <v>2868</v>
      </c>
      <c r="L430" s="187"/>
      <c r="M430" s="188" t="s">
        <v>1</v>
      </c>
      <c r="N430" s="189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273</v>
      </c>
      <c r="AT430" s="145" t="s">
        <v>333</v>
      </c>
      <c r="AU430" s="145" t="s">
        <v>83</v>
      </c>
      <c r="AY430" s="18" t="s">
        <v>236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258</v>
      </c>
      <c r="BM430" s="145" t="s">
        <v>2393</v>
      </c>
    </row>
    <row r="431" spans="2:65" s="1" customFormat="1" ht="11.25">
      <c r="B431" s="33"/>
      <c r="D431" s="147" t="s">
        <v>246</v>
      </c>
      <c r="F431" s="148" t="s">
        <v>3124</v>
      </c>
      <c r="I431" s="149"/>
      <c r="L431" s="33"/>
      <c r="M431" s="150"/>
      <c r="T431" s="57"/>
      <c r="AT431" s="18" t="s">
        <v>246</v>
      </c>
      <c r="AU431" s="18" t="s">
        <v>83</v>
      </c>
    </row>
    <row r="432" spans="2:65" s="1" customFormat="1" ht="24.2" customHeight="1">
      <c r="B432" s="133"/>
      <c r="C432" s="134" t="s">
        <v>1416</v>
      </c>
      <c r="D432" s="134" t="s">
        <v>239</v>
      </c>
      <c r="E432" s="135" t="s">
        <v>1581</v>
      </c>
      <c r="F432" s="136" t="s">
        <v>1582</v>
      </c>
      <c r="G432" s="137" t="s">
        <v>539</v>
      </c>
      <c r="H432" s="138">
        <v>113.2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2396</v>
      </c>
    </row>
    <row r="433" spans="2:65" s="1" customFormat="1" ht="19.5">
      <c r="B433" s="33"/>
      <c r="D433" s="147" t="s">
        <v>246</v>
      </c>
      <c r="F433" s="148" t="s">
        <v>1582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37.9" customHeight="1">
      <c r="B434" s="133"/>
      <c r="C434" s="134" t="s">
        <v>2195</v>
      </c>
      <c r="D434" s="134" t="s">
        <v>239</v>
      </c>
      <c r="E434" s="135" t="s">
        <v>3125</v>
      </c>
      <c r="F434" s="136" t="s">
        <v>3126</v>
      </c>
      <c r="G434" s="137" t="s">
        <v>539</v>
      </c>
      <c r="H434" s="138">
        <v>113.2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258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258</v>
      </c>
      <c r="BM434" s="145" t="s">
        <v>2399</v>
      </c>
    </row>
    <row r="435" spans="2:65" s="1" customFormat="1" ht="19.5">
      <c r="B435" s="33"/>
      <c r="D435" s="147" t="s">
        <v>246</v>
      </c>
      <c r="F435" s="148" t="s">
        <v>3126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" customFormat="1" ht="24.2" customHeight="1">
      <c r="B436" s="133"/>
      <c r="C436" s="134" t="s">
        <v>2400</v>
      </c>
      <c r="D436" s="134" t="s">
        <v>239</v>
      </c>
      <c r="E436" s="135" t="s">
        <v>4208</v>
      </c>
      <c r="F436" s="136" t="s">
        <v>4209</v>
      </c>
      <c r="G436" s="137" t="s">
        <v>539</v>
      </c>
      <c r="H436" s="138">
        <v>22.274999999999999</v>
      </c>
      <c r="I436" s="139"/>
      <c r="J436" s="140">
        <f>ROUND(I436*H436,2)</f>
        <v>0</v>
      </c>
      <c r="K436" s="136" t="s">
        <v>243</v>
      </c>
      <c r="L436" s="33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258</v>
      </c>
      <c r="AT436" s="145" t="s">
        <v>239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258</v>
      </c>
      <c r="BM436" s="145" t="s">
        <v>2401</v>
      </c>
    </row>
    <row r="437" spans="2:65" s="1" customFormat="1" ht="11.25">
      <c r="B437" s="33"/>
      <c r="D437" s="147" t="s">
        <v>246</v>
      </c>
      <c r="F437" s="148" t="s">
        <v>4209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" customFormat="1" ht="24.2" customHeight="1">
      <c r="B438" s="133"/>
      <c r="C438" s="134" t="s">
        <v>2199</v>
      </c>
      <c r="D438" s="134" t="s">
        <v>239</v>
      </c>
      <c r="E438" s="135" t="s">
        <v>3274</v>
      </c>
      <c r="F438" s="136" t="s">
        <v>3275</v>
      </c>
      <c r="G438" s="137" t="s">
        <v>539</v>
      </c>
      <c r="H438" s="138">
        <v>22.274999999999999</v>
      </c>
      <c r="I438" s="139"/>
      <c r="J438" s="140">
        <f>ROUND(I438*H438,2)</f>
        <v>0</v>
      </c>
      <c r="K438" s="136" t="s">
        <v>243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258</v>
      </c>
      <c r="AT438" s="145" t="s">
        <v>239</v>
      </c>
      <c r="AU438" s="145" t="s">
        <v>83</v>
      </c>
      <c r="AY438" s="18" t="s">
        <v>236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258</v>
      </c>
      <c r="BM438" s="145" t="s">
        <v>2402</v>
      </c>
    </row>
    <row r="439" spans="2:65" s="1" customFormat="1" ht="19.5">
      <c r="B439" s="33"/>
      <c r="D439" s="147" t="s">
        <v>246</v>
      </c>
      <c r="F439" s="148" t="s">
        <v>3275</v>
      </c>
      <c r="I439" s="149"/>
      <c r="L439" s="33"/>
      <c r="M439" s="150"/>
      <c r="T439" s="57"/>
      <c r="AT439" s="18" t="s">
        <v>246</v>
      </c>
      <c r="AU439" s="18" t="s">
        <v>83</v>
      </c>
    </row>
    <row r="440" spans="2:65" s="1" customFormat="1" ht="37.9" customHeight="1">
      <c r="B440" s="133"/>
      <c r="C440" s="134" t="s">
        <v>2403</v>
      </c>
      <c r="D440" s="134" t="s">
        <v>239</v>
      </c>
      <c r="E440" s="135" t="s">
        <v>3125</v>
      </c>
      <c r="F440" s="136" t="s">
        <v>3126</v>
      </c>
      <c r="G440" s="137" t="s">
        <v>539</v>
      </c>
      <c r="H440" s="138">
        <v>22.274999999999999</v>
      </c>
      <c r="I440" s="139"/>
      <c r="J440" s="140">
        <f>ROUND(I440*H440,2)</f>
        <v>0</v>
      </c>
      <c r="K440" s="136" t="s">
        <v>243</v>
      </c>
      <c r="L440" s="33"/>
      <c r="M440" s="141" t="s">
        <v>1</v>
      </c>
      <c r="N440" s="142" t="s">
        <v>38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258</v>
      </c>
      <c r="AT440" s="145" t="s">
        <v>239</v>
      </c>
      <c r="AU440" s="145" t="s">
        <v>83</v>
      </c>
      <c r="AY440" s="18" t="s">
        <v>236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81</v>
      </c>
      <c r="BK440" s="146">
        <f>ROUND(I440*H440,2)</f>
        <v>0</v>
      </c>
      <c r="BL440" s="18" t="s">
        <v>258</v>
      </c>
      <c r="BM440" s="145" t="s">
        <v>2404</v>
      </c>
    </row>
    <row r="441" spans="2:65" s="1" customFormat="1" ht="19.5">
      <c r="B441" s="33"/>
      <c r="D441" s="147" t="s">
        <v>246</v>
      </c>
      <c r="F441" s="148" t="s">
        <v>3126</v>
      </c>
      <c r="I441" s="149"/>
      <c r="L441" s="33"/>
      <c r="M441" s="150"/>
      <c r="T441" s="57"/>
      <c r="AT441" s="18" t="s">
        <v>246</v>
      </c>
      <c r="AU441" s="18" t="s">
        <v>83</v>
      </c>
    </row>
    <row r="442" spans="2:65" s="1" customFormat="1" ht="16.5" customHeight="1">
      <c r="B442" s="133"/>
      <c r="C442" s="134" t="s">
        <v>2138</v>
      </c>
      <c r="D442" s="134" t="s">
        <v>239</v>
      </c>
      <c r="E442" s="135" t="s">
        <v>3343</v>
      </c>
      <c r="F442" s="136" t="s">
        <v>3344</v>
      </c>
      <c r="G442" s="137" t="s">
        <v>467</v>
      </c>
      <c r="H442" s="138">
        <v>445.5</v>
      </c>
      <c r="I442" s="139"/>
      <c r="J442" s="140">
        <f>ROUND(I442*H442,2)</f>
        <v>0</v>
      </c>
      <c r="K442" s="136" t="s">
        <v>2868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258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258</v>
      </c>
      <c r="BM442" s="145" t="s">
        <v>2407</v>
      </c>
    </row>
    <row r="443" spans="2:65" s="1" customFormat="1" ht="11.25">
      <c r="B443" s="33"/>
      <c r="D443" s="147" t="s">
        <v>246</v>
      </c>
      <c r="F443" s="148" t="s">
        <v>3344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" customFormat="1" ht="24.2" customHeight="1">
      <c r="B444" s="133"/>
      <c r="C444" s="134" t="s">
        <v>2409</v>
      </c>
      <c r="D444" s="134" t="s">
        <v>239</v>
      </c>
      <c r="E444" s="135" t="s">
        <v>3274</v>
      </c>
      <c r="F444" s="136" t="s">
        <v>3275</v>
      </c>
      <c r="G444" s="137" t="s">
        <v>539</v>
      </c>
      <c r="H444" s="138">
        <v>89.1</v>
      </c>
      <c r="I444" s="139"/>
      <c r="J444" s="140">
        <f>ROUND(I444*H444,2)</f>
        <v>0</v>
      </c>
      <c r="K444" s="136" t="s">
        <v>243</v>
      </c>
      <c r="L444" s="33"/>
      <c r="M444" s="141" t="s">
        <v>1</v>
      </c>
      <c r="N444" s="142" t="s">
        <v>38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258</v>
      </c>
      <c r="AT444" s="145" t="s">
        <v>239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2412</v>
      </c>
    </row>
    <row r="445" spans="2:65" s="1" customFormat="1" ht="19.5">
      <c r="B445" s="33"/>
      <c r="D445" s="147" t="s">
        <v>246</v>
      </c>
      <c r="F445" s="148" t="s">
        <v>3275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" customFormat="1" ht="37.9" customHeight="1">
      <c r="B446" s="133"/>
      <c r="C446" s="134" t="s">
        <v>2206</v>
      </c>
      <c r="D446" s="134" t="s">
        <v>239</v>
      </c>
      <c r="E446" s="135" t="s">
        <v>3125</v>
      </c>
      <c r="F446" s="136" t="s">
        <v>3126</v>
      </c>
      <c r="G446" s="137" t="s">
        <v>539</v>
      </c>
      <c r="H446" s="138">
        <v>89.1</v>
      </c>
      <c r="I446" s="139"/>
      <c r="J446" s="140">
        <f>ROUND(I446*H446,2)</f>
        <v>0</v>
      </c>
      <c r="K446" s="136" t="s">
        <v>243</v>
      </c>
      <c r="L446" s="33"/>
      <c r="M446" s="141" t="s">
        <v>1</v>
      </c>
      <c r="N446" s="142" t="s">
        <v>38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258</v>
      </c>
      <c r="AT446" s="145" t="s">
        <v>239</v>
      </c>
      <c r="AU446" s="145" t="s">
        <v>83</v>
      </c>
      <c r="AY446" s="18" t="s">
        <v>236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81</v>
      </c>
      <c r="BK446" s="146">
        <f>ROUND(I446*H446,2)</f>
        <v>0</v>
      </c>
      <c r="BL446" s="18" t="s">
        <v>258</v>
      </c>
      <c r="BM446" s="145" t="s">
        <v>2416</v>
      </c>
    </row>
    <row r="447" spans="2:65" s="1" customFormat="1" ht="19.5">
      <c r="B447" s="33"/>
      <c r="D447" s="147" t="s">
        <v>246</v>
      </c>
      <c r="F447" s="148" t="s">
        <v>3126</v>
      </c>
      <c r="I447" s="149"/>
      <c r="L447" s="33"/>
      <c r="M447" s="150"/>
      <c r="T447" s="57"/>
      <c r="AT447" s="18" t="s">
        <v>246</v>
      </c>
      <c r="AU447" s="18" t="s">
        <v>83</v>
      </c>
    </row>
    <row r="448" spans="2:65" s="11" customFormat="1" ht="22.9" customHeight="1">
      <c r="B448" s="121"/>
      <c r="D448" s="122" t="s">
        <v>72</v>
      </c>
      <c r="E448" s="131" t="s">
        <v>4578</v>
      </c>
      <c r="F448" s="131" t="s">
        <v>4579</v>
      </c>
      <c r="I448" s="124"/>
      <c r="J448" s="132">
        <f>BK448</f>
        <v>0</v>
      </c>
      <c r="L448" s="121"/>
      <c r="M448" s="126"/>
      <c r="P448" s="127">
        <f>SUM(P449:P474)</f>
        <v>0</v>
      </c>
      <c r="R448" s="127">
        <f>SUM(R449:R474)</f>
        <v>0</v>
      </c>
      <c r="T448" s="128">
        <f>SUM(T449:T474)</f>
        <v>0</v>
      </c>
      <c r="AR448" s="122" t="s">
        <v>81</v>
      </c>
      <c r="AT448" s="129" t="s">
        <v>72</v>
      </c>
      <c r="AU448" s="129" t="s">
        <v>81</v>
      </c>
      <c r="AY448" s="122" t="s">
        <v>236</v>
      </c>
      <c r="BK448" s="130">
        <f>SUM(BK449:BK474)</f>
        <v>0</v>
      </c>
    </row>
    <row r="449" spans="2:65" s="1" customFormat="1" ht="33" customHeight="1">
      <c r="B449" s="133"/>
      <c r="C449" s="134" t="s">
        <v>2417</v>
      </c>
      <c r="D449" s="134" t="s">
        <v>239</v>
      </c>
      <c r="E449" s="135" t="s">
        <v>2869</v>
      </c>
      <c r="F449" s="136" t="s">
        <v>2870</v>
      </c>
      <c r="G449" s="137" t="s">
        <v>467</v>
      </c>
      <c r="H449" s="138">
        <v>445.5</v>
      </c>
      <c r="I449" s="139"/>
      <c r="J449" s="140">
        <f>ROUND(I449*H449,2)</f>
        <v>0</v>
      </c>
      <c r="K449" s="136" t="s">
        <v>243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2418</v>
      </c>
    </row>
    <row r="450" spans="2:65" s="1" customFormat="1" ht="19.5">
      <c r="B450" s="33"/>
      <c r="D450" s="147" t="s">
        <v>246</v>
      </c>
      <c r="F450" s="148" t="s">
        <v>2870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" customFormat="1" ht="24.2" customHeight="1">
      <c r="B451" s="133"/>
      <c r="C451" s="134" t="s">
        <v>2215</v>
      </c>
      <c r="D451" s="134" t="s">
        <v>239</v>
      </c>
      <c r="E451" s="135" t="s">
        <v>2974</v>
      </c>
      <c r="F451" s="136" t="s">
        <v>2975</v>
      </c>
      <c r="G451" s="137" t="s">
        <v>539</v>
      </c>
      <c r="H451" s="138">
        <v>27.27</v>
      </c>
      <c r="I451" s="139"/>
      <c r="J451" s="140">
        <f>ROUND(I451*H451,2)</f>
        <v>0</v>
      </c>
      <c r="K451" s="136" t="s">
        <v>243</v>
      </c>
      <c r="L451" s="33"/>
      <c r="M451" s="141" t="s">
        <v>1</v>
      </c>
      <c r="N451" s="142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258</v>
      </c>
      <c r="AT451" s="145" t="s">
        <v>239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258</v>
      </c>
      <c r="BM451" s="145" t="s">
        <v>2421</v>
      </c>
    </row>
    <row r="452" spans="2:65" s="1" customFormat="1" ht="11.25">
      <c r="B452" s="33"/>
      <c r="D452" s="147" t="s">
        <v>246</v>
      </c>
      <c r="F452" s="148" t="s">
        <v>2975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" customFormat="1" ht="37.9" customHeight="1">
      <c r="B453" s="133"/>
      <c r="C453" s="134" t="s">
        <v>2423</v>
      </c>
      <c r="D453" s="134" t="s">
        <v>239</v>
      </c>
      <c r="E453" s="135" t="s">
        <v>4566</v>
      </c>
      <c r="F453" s="136" t="s">
        <v>4567</v>
      </c>
      <c r="G453" s="137" t="s">
        <v>539</v>
      </c>
      <c r="H453" s="138">
        <v>27.27</v>
      </c>
      <c r="I453" s="139"/>
      <c r="J453" s="140">
        <f>ROUND(I453*H453,2)</f>
        <v>0</v>
      </c>
      <c r="K453" s="136" t="s">
        <v>243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2426</v>
      </c>
    </row>
    <row r="454" spans="2:65" s="1" customFormat="1" ht="19.5">
      <c r="B454" s="33"/>
      <c r="D454" s="147" t="s">
        <v>246</v>
      </c>
      <c r="F454" s="148" t="s">
        <v>4567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33" customHeight="1">
      <c r="B455" s="133"/>
      <c r="C455" s="134" t="s">
        <v>2224</v>
      </c>
      <c r="D455" s="134" t="s">
        <v>239</v>
      </c>
      <c r="E455" s="135" t="s">
        <v>4572</v>
      </c>
      <c r="F455" s="136" t="s">
        <v>4573</v>
      </c>
      <c r="G455" s="137" t="s">
        <v>539</v>
      </c>
      <c r="H455" s="138">
        <v>155.46700000000001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2430</v>
      </c>
    </row>
    <row r="456" spans="2:65" s="1" customFormat="1" ht="19.5">
      <c r="B456" s="33"/>
      <c r="D456" s="147" t="s">
        <v>246</v>
      </c>
      <c r="F456" s="148" t="s">
        <v>4573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37.9" customHeight="1">
      <c r="B457" s="133"/>
      <c r="C457" s="134" t="s">
        <v>2432</v>
      </c>
      <c r="D457" s="134" t="s">
        <v>239</v>
      </c>
      <c r="E457" s="135" t="s">
        <v>4580</v>
      </c>
      <c r="F457" s="136" t="s">
        <v>4581</v>
      </c>
      <c r="G457" s="137" t="s">
        <v>528</v>
      </c>
      <c r="H457" s="138">
        <v>69</v>
      </c>
      <c r="I457" s="139"/>
      <c r="J457" s="140">
        <f>ROUND(I457*H457,2)</f>
        <v>0</v>
      </c>
      <c r="K457" s="136" t="s">
        <v>2868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2435</v>
      </c>
    </row>
    <row r="458" spans="2:65" s="1" customFormat="1" ht="19.5">
      <c r="B458" s="33"/>
      <c r="D458" s="147" t="s">
        <v>246</v>
      </c>
      <c r="F458" s="148" t="s">
        <v>4581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" customFormat="1" ht="37.9" customHeight="1">
      <c r="B459" s="133"/>
      <c r="C459" s="134" t="s">
        <v>2229</v>
      </c>
      <c r="D459" s="134" t="s">
        <v>239</v>
      </c>
      <c r="E459" s="135" t="s">
        <v>4582</v>
      </c>
      <c r="F459" s="136" t="s">
        <v>4583</v>
      </c>
      <c r="G459" s="137" t="s">
        <v>528</v>
      </c>
      <c r="H459" s="138">
        <v>116.5</v>
      </c>
      <c r="I459" s="139"/>
      <c r="J459" s="140">
        <f>ROUND(I459*H459,2)</f>
        <v>0</v>
      </c>
      <c r="K459" s="136" t="s">
        <v>2868</v>
      </c>
      <c r="L459" s="33"/>
      <c r="M459" s="141" t="s">
        <v>1</v>
      </c>
      <c r="N459" s="142" t="s">
        <v>38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258</v>
      </c>
      <c r="AT459" s="145" t="s">
        <v>239</v>
      </c>
      <c r="AU459" s="145" t="s">
        <v>83</v>
      </c>
      <c r="AY459" s="18" t="s">
        <v>236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81</v>
      </c>
      <c r="BK459" s="146">
        <f>ROUND(I459*H459,2)</f>
        <v>0</v>
      </c>
      <c r="BL459" s="18" t="s">
        <v>258</v>
      </c>
      <c r="BM459" s="145" t="s">
        <v>2440</v>
      </c>
    </row>
    <row r="460" spans="2:65" s="1" customFormat="1" ht="19.5">
      <c r="B460" s="33"/>
      <c r="D460" s="147" t="s">
        <v>246</v>
      </c>
      <c r="F460" s="148" t="s">
        <v>4583</v>
      </c>
      <c r="I460" s="149"/>
      <c r="L460" s="33"/>
      <c r="M460" s="150"/>
      <c r="T460" s="57"/>
      <c r="AT460" s="18" t="s">
        <v>246</v>
      </c>
      <c r="AU460" s="18" t="s">
        <v>83</v>
      </c>
    </row>
    <row r="461" spans="2:65" s="1" customFormat="1" ht="37.9" customHeight="1">
      <c r="B461" s="133"/>
      <c r="C461" s="134" t="s">
        <v>2442</v>
      </c>
      <c r="D461" s="134" t="s">
        <v>239</v>
      </c>
      <c r="E461" s="135" t="s">
        <v>4584</v>
      </c>
      <c r="F461" s="136" t="s">
        <v>4585</v>
      </c>
      <c r="G461" s="137" t="s">
        <v>528</v>
      </c>
      <c r="H461" s="138">
        <v>12</v>
      </c>
      <c r="I461" s="139"/>
      <c r="J461" s="140">
        <f>ROUND(I461*H461,2)</f>
        <v>0</v>
      </c>
      <c r="K461" s="136" t="s">
        <v>2868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2445</v>
      </c>
    </row>
    <row r="462" spans="2:65" s="1" customFormat="1" ht="19.5">
      <c r="B462" s="33"/>
      <c r="D462" s="147" t="s">
        <v>246</v>
      </c>
      <c r="F462" s="148" t="s">
        <v>4585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" customFormat="1" ht="37.9" customHeight="1">
      <c r="B463" s="133"/>
      <c r="C463" s="134" t="s">
        <v>2095</v>
      </c>
      <c r="D463" s="134" t="s">
        <v>239</v>
      </c>
      <c r="E463" s="135" t="s">
        <v>4586</v>
      </c>
      <c r="F463" s="136" t="s">
        <v>4587</v>
      </c>
      <c r="G463" s="137" t="s">
        <v>528</v>
      </c>
      <c r="H463" s="138">
        <v>432</v>
      </c>
      <c r="I463" s="139"/>
      <c r="J463" s="140">
        <f>ROUND(I463*H463,2)</f>
        <v>0</v>
      </c>
      <c r="K463" s="136" t="s">
        <v>2868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239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258</v>
      </c>
      <c r="BM463" s="145" t="s">
        <v>2449</v>
      </c>
    </row>
    <row r="464" spans="2:65" s="1" customFormat="1" ht="19.5">
      <c r="B464" s="33"/>
      <c r="D464" s="147" t="s">
        <v>246</v>
      </c>
      <c r="F464" s="148" t="s">
        <v>4587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" customFormat="1" ht="37.9" customHeight="1">
      <c r="B465" s="133"/>
      <c r="C465" s="134" t="s">
        <v>2451</v>
      </c>
      <c r="D465" s="134" t="s">
        <v>239</v>
      </c>
      <c r="E465" s="135" t="s">
        <v>4588</v>
      </c>
      <c r="F465" s="136" t="s">
        <v>4589</v>
      </c>
      <c r="G465" s="137" t="s">
        <v>528</v>
      </c>
      <c r="H465" s="138">
        <v>113</v>
      </c>
      <c r="I465" s="139"/>
      <c r="J465" s="140">
        <f>ROUND(I465*H465,2)</f>
        <v>0</v>
      </c>
      <c r="K465" s="136" t="s">
        <v>2868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258</v>
      </c>
      <c r="AT465" s="145" t="s">
        <v>239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2454</v>
      </c>
    </row>
    <row r="466" spans="2:65" s="1" customFormat="1" ht="29.25">
      <c r="B466" s="33"/>
      <c r="D466" s="147" t="s">
        <v>246</v>
      </c>
      <c r="F466" s="148" t="s">
        <v>4589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" customFormat="1" ht="24.2" customHeight="1">
      <c r="B467" s="133"/>
      <c r="C467" s="134" t="s">
        <v>2237</v>
      </c>
      <c r="D467" s="134" t="s">
        <v>239</v>
      </c>
      <c r="E467" s="135" t="s">
        <v>1589</v>
      </c>
      <c r="F467" s="136" t="s">
        <v>1590</v>
      </c>
      <c r="G467" s="137" t="s">
        <v>539</v>
      </c>
      <c r="H467" s="138">
        <v>289.57499999999999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258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258</v>
      </c>
      <c r="BM467" s="145" t="s">
        <v>2458</v>
      </c>
    </row>
    <row r="468" spans="2:65" s="1" customFormat="1" ht="11.25">
      <c r="B468" s="33"/>
      <c r="D468" s="147" t="s">
        <v>246</v>
      </c>
      <c r="F468" s="148" t="s">
        <v>1590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" customFormat="1" ht="24.2" customHeight="1">
      <c r="B469" s="133"/>
      <c r="C469" s="180" t="s">
        <v>2460</v>
      </c>
      <c r="D469" s="180" t="s">
        <v>333</v>
      </c>
      <c r="E469" s="181" t="s">
        <v>3123</v>
      </c>
      <c r="F469" s="182" t="s">
        <v>3124</v>
      </c>
      <c r="G469" s="183" t="s">
        <v>424</v>
      </c>
      <c r="H469" s="184">
        <v>202.99299999999999</v>
      </c>
      <c r="I469" s="185"/>
      <c r="J469" s="186">
        <f>ROUND(I469*H469,2)</f>
        <v>0</v>
      </c>
      <c r="K469" s="182" t="s">
        <v>2868</v>
      </c>
      <c r="L469" s="187"/>
      <c r="M469" s="188" t="s">
        <v>1</v>
      </c>
      <c r="N469" s="189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273</v>
      </c>
      <c r="AT469" s="145" t="s">
        <v>333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258</v>
      </c>
      <c r="BM469" s="145" t="s">
        <v>2463</v>
      </c>
    </row>
    <row r="470" spans="2:65" s="1" customFormat="1" ht="11.25">
      <c r="B470" s="33"/>
      <c r="D470" s="147" t="s">
        <v>246</v>
      </c>
      <c r="F470" s="148" t="s">
        <v>3124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" customFormat="1" ht="24.2" customHeight="1">
      <c r="B471" s="133"/>
      <c r="C471" s="134" t="s">
        <v>2241</v>
      </c>
      <c r="D471" s="134" t="s">
        <v>239</v>
      </c>
      <c r="E471" s="135" t="s">
        <v>3274</v>
      </c>
      <c r="F471" s="136" t="s">
        <v>3275</v>
      </c>
      <c r="G471" s="137" t="s">
        <v>539</v>
      </c>
      <c r="H471" s="138">
        <v>106.83799999999999</v>
      </c>
      <c r="I471" s="139"/>
      <c r="J471" s="140">
        <f>ROUND(I471*H471,2)</f>
        <v>0</v>
      </c>
      <c r="K471" s="136" t="s">
        <v>243</v>
      </c>
      <c r="L471" s="33"/>
      <c r="M471" s="141" t="s">
        <v>1</v>
      </c>
      <c r="N471" s="142" t="s">
        <v>38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258</v>
      </c>
      <c r="AT471" s="145" t="s">
        <v>239</v>
      </c>
      <c r="AU471" s="145" t="s">
        <v>83</v>
      </c>
      <c r="AY471" s="18" t="s">
        <v>236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81</v>
      </c>
      <c r="BK471" s="146">
        <f>ROUND(I471*H471,2)</f>
        <v>0</v>
      </c>
      <c r="BL471" s="18" t="s">
        <v>258</v>
      </c>
      <c r="BM471" s="145" t="s">
        <v>2468</v>
      </c>
    </row>
    <row r="472" spans="2:65" s="1" customFormat="1" ht="19.5">
      <c r="B472" s="33"/>
      <c r="D472" s="147" t="s">
        <v>246</v>
      </c>
      <c r="F472" s="148" t="s">
        <v>3275</v>
      </c>
      <c r="I472" s="149"/>
      <c r="L472" s="33"/>
      <c r="M472" s="150"/>
      <c r="T472" s="57"/>
      <c r="AT472" s="18" t="s">
        <v>246</v>
      </c>
      <c r="AU472" s="18" t="s">
        <v>83</v>
      </c>
    </row>
    <row r="473" spans="2:65" s="1" customFormat="1" ht="37.9" customHeight="1">
      <c r="B473" s="133"/>
      <c r="C473" s="134" t="s">
        <v>2469</v>
      </c>
      <c r="D473" s="134" t="s">
        <v>239</v>
      </c>
      <c r="E473" s="135" t="s">
        <v>3125</v>
      </c>
      <c r="F473" s="136" t="s">
        <v>3126</v>
      </c>
      <c r="G473" s="137" t="s">
        <v>539</v>
      </c>
      <c r="H473" s="138">
        <v>106.83799999999999</v>
      </c>
      <c r="I473" s="139"/>
      <c r="J473" s="140">
        <f>ROUND(I473*H473,2)</f>
        <v>0</v>
      </c>
      <c r="K473" s="136" t="s">
        <v>243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258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258</v>
      </c>
      <c r="BM473" s="145" t="s">
        <v>2472</v>
      </c>
    </row>
    <row r="474" spans="2:65" s="1" customFormat="1" ht="19.5">
      <c r="B474" s="33"/>
      <c r="D474" s="147" t="s">
        <v>246</v>
      </c>
      <c r="F474" s="148" t="s">
        <v>3126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1" customFormat="1" ht="22.9" customHeight="1">
      <c r="B475" s="121"/>
      <c r="D475" s="122" t="s">
        <v>72</v>
      </c>
      <c r="E475" s="131" t="s">
        <v>258</v>
      </c>
      <c r="F475" s="131" t="s">
        <v>1602</v>
      </c>
      <c r="I475" s="124"/>
      <c r="J475" s="132">
        <f>BK475</f>
        <v>0</v>
      </c>
      <c r="L475" s="121"/>
      <c r="M475" s="126"/>
      <c r="P475" s="127">
        <f>SUM(P476:P481)</f>
        <v>0</v>
      </c>
      <c r="R475" s="127">
        <f>SUM(R476:R481)</f>
        <v>0</v>
      </c>
      <c r="T475" s="128">
        <f>SUM(T476:T481)</f>
        <v>0</v>
      </c>
      <c r="AR475" s="122" t="s">
        <v>81</v>
      </c>
      <c r="AT475" s="129" t="s">
        <v>72</v>
      </c>
      <c r="AU475" s="129" t="s">
        <v>81</v>
      </c>
      <c r="AY475" s="122" t="s">
        <v>236</v>
      </c>
      <c r="BK475" s="130">
        <f>SUM(BK476:BK481)</f>
        <v>0</v>
      </c>
    </row>
    <row r="476" spans="2:65" s="1" customFormat="1" ht="24.2" customHeight="1">
      <c r="B476" s="133"/>
      <c r="C476" s="134" t="s">
        <v>2249</v>
      </c>
      <c r="D476" s="134" t="s">
        <v>239</v>
      </c>
      <c r="E476" s="135" t="s">
        <v>4208</v>
      </c>
      <c r="F476" s="136" t="s">
        <v>4209</v>
      </c>
      <c r="G476" s="137" t="s">
        <v>539</v>
      </c>
      <c r="H476" s="138">
        <v>144.417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2476</v>
      </c>
    </row>
    <row r="477" spans="2:65" s="1" customFormat="1" ht="11.25">
      <c r="B477" s="33"/>
      <c r="D477" s="147" t="s">
        <v>246</v>
      </c>
      <c r="F477" s="148" t="s">
        <v>4209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" customFormat="1" ht="24.2" customHeight="1">
      <c r="B478" s="133"/>
      <c r="C478" s="134" t="s">
        <v>2478</v>
      </c>
      <c r="D478" s="134" t="s">
        <v>239</v>
      </c>
      <c r="E478" s="135" t="s">
        <v>1581</v>
      </c>
      <c r="F478" s="136" t="s">
        <v>1582</v>
      </c>
      <c r="G478" s="137" t="s">
        <v>539</v>
      </c>
      <c r="H478" s="138">
        <v>144.417</v>
      </c>
      <c r="I478" s="139"/>
      <c r="J478" s="140">
        <f>ROUND(I478*H478,2)</f>
        <v>0</v>
      </c>
      <c r="K478" s="136" t="s">
        <v>243</v>
      </c>
      <c r="L478" s="33"/>
      <c r="M478" s="141" t="s">
        <v>1</v>
      </c>
      <c r="N478" s="142" t="s">
        <v>38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258</v>
      </c>
      <c r="AT478" s="145" t="s">
        <v>239</v>
      </c>
      <c r="AU478" s="145" t="s">
        <v>83</v>
      </c>
      <c r="AY478" s="18" t="s">
        <v>236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81</v>
      </c>
      <c r="BK478" s="146">
        <f>ROUND(I478*H478,2)</f>
        <v>0</v>
      </c>
      <c r="BL478" s="18" t="s">
        <v>258</v>
      </c>
      <c r="BM478" s="145" t="s">
        <v>2481</v>
      </c>
    </row>
    <row r="479" spans="2:65" s="1" customFormat="1" ht="19.5">
      <c r="B479" s="33"/>
      <c r="D479" s="147" t="s">
        <v>246</v>
      </c>
      <c r="F479" s="148" t="s">
        <v>1582</v>
      </c>
      <c r="I479" s="149"/>
      <c r="L479" s="33"/>
      <c r="M479" s="150"/>
      <c r="T479" s="57"/>
      <c r="AT479" s="18" t="s">
        <v>246</v>
      </c>
      <c r="AU479" s="18" t="s">
        <v>83</v>
      </c>
    </row>
    <row r="480" spans="2:65" s="1" customFormat="1" ht="37.9" customHeight="1">
      <c r="B480" s="133"/>
      <c r="C480" s="134" t="s">
        <v>2255</v>
      </c>
      <c r="D480" s="134" t="s">
        <v>239</v>
      </c>
      <c r="E480" s="135" t="s">
        <v>3125</v>
      </c>
      <c r="F480" s="136" t="s">
        <v>3126</v>
      </c>
      <c r="G480" s="137" t="s">
        <v>539</v>
      </c>
      <c r="H480" s="138">
        <v>144.417</v>
      </c>
      <c r="I480" s="139"/>
      <c r="J480" s="140">
        <f>ROUND(I480*H480,2)</f>
        <v>0</v>
      </c>
      <c r="K480" s="136" t="s">
        <v>243</v>
      </c>
      <c r="L480" s="33"/>
      <c r="M480" s="141" t="s">
        <v>1</v>
      </c>
      <c r="N480" s="142" t="s">
        <v>38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258</v>
      </c>
      <c r="AT480" s="145" t="s">
        <v>239</v>
      </c>
      <c r="AU480" s="145" t="s">
        <v>83</v>
      </c>
      <c r="AY480" s="18" t="s">
        <v>236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81</v>
      </c>
      <c r="BK480" s="146">
        <f>ROUND(I480*H480,2)</f>
        <v>0</v>
      </c>
      <c r="BL480" s="18" t="s">
        <v>258</v>
      </c>
      <c r="BM480" s="145" t="s">
        <v>2485</v>
      </c>
    </row>
    <row r="481" spans="2:65" s="1" customFormat="1" ht="19.5">
      <c r="B481" s="33"/>
      <c r="D481" s="147" t="s">
        <v>246</v>
      </c>
      <c r="F481" s="148" t="s">
        <v>3126</v>
      </c>
      <c r="I481" s="149"/>
      <c r="L481" s="33"/>
      <c r="M481" s="150"/>
      <c r="T481" s="57"/>
      <c r="AT481" s="18" t="s">
        <v>246</v>
      </c>
      <c r="AU481" s="18" t="s">
        <v>83</v>
      </c>
    </row>
    <row r="482" spans="2:65" s="11" customFormat="1" ht="22.9" customHeight="1">
      <c r="B482" s="121"/>
      <c r="D482" s="122" t="s">
        <v>72</v>
      </c>
      <c r="E482" s="131" t="s">
        <v>235</v>
      </c>
      <c r="F482" s="131" t="s">
        <v>636</v>
      </c>
      <c r="I482" s="124"/>
      <c r="J482" s="132">
        <f>BK482</f>
        <v>0</v>
      </c>
      <c r="L482" s="121"/>
      <c r="M482" s="126"/>
      <c r="P482" s="127">
        <f>SUM(P483:P488)</f>
        <v>0</v>
      </c>
      <c r="R482" s="127">
        <f>SUM(R483:R488)</f>
        <v>0</v>
      </c>
      <c r="T482" s="128">
        <f>SUM(T483:T488)</f>
        <v>0</v>
      </c>
      <c r="AR482" s="122" t="s">
        <v>81</v>
      </c>
      <c r="AT482" s="129" t="s">
        <v>72</v>
      </c>
      <c r="AU482" s="129" t="s">
        <v>81</v>
      </c>
      <c r="AY482" s="122" t="s">
        <v>236</v>
      </c>
      <c r="BK482" s="130">
        <f>SUM(BK483:BK488)</f>
        <v>0</v>
      </c>
    </row>
    <row r="483" spans="2:65" s="1" customFormat="1" ht="16.5" customHeight="1">
      <c r="B483" s="133"/>
      <c r="C483" s="134" t="s">
        <v>2489</v>
      </c>
      <c r="D483" s="134" t="s">
        <v>239</v>
      </c>
      <c r="E483" s="135" t="s">
        <v>3343</v>
      </c>
      <c r="F483" s="136" t="s">
        <v>3344</v>
      </c>
      <c r="G483" s="137" t="s">
        <v>467</v>
      </c>
      <c r="H483" s="138">
        <v>1127.375</v>
      </c>
      <c r="I483" s="139"/>
      <c r="J483" s="140">
        <f>ROUND(I483*H483,2)</f>
        <v>0</v>
      </c>
      <c r="K483" s="136" t="s">
        <v>2868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258</v>
      </c>
      <c r="AT483" s="145" t="s">
        <v>239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2492</v>
      </c>
    </row>
    <row r="484" spans="2:65" s="1" customFormat="1" ht="11.25">
      <c r="B484" s="33"/>
      <c r="D484" s="147" t="s">
        <v>246</v>
      </c>
      <c r="F484" s="148" t="s">
        <v>3344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" customFormat="1" ht="24.2" customHeight="1">
      <c r="B485" s="133"/>
      <c r="C485" s="134" t="s">
        <v>2260</v>
      </c>
      <c r="D485" s="134" t="s">
        <v>239</v>
      </c>
      <c r="E485" s="135" t="s">
        <v>1581</v>
      </c>
      <c r="F485" s="136" t="s">
        <v>1582</v>
      </c>
      <c r="G485" s="137" t="s">
        <v>539</v>
      </c>
      <c r="H485" s="138">
        <v>225.47499999999999</v>
      </c>
      <c r="I485" s="139"/>
      <c r="J485" s="140">
        <f>ROUND(I485*H485,2)</f>
        <v>0</v>
      </c>
      <c r="K485" s="136" t="s">
        <v>243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258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2501</v>
      </c>
    </row>
    <row r="486" spans="2:65" s="1" customFormat="1" ht="19.5">
      <c r="B486" s="33"/>
      <c r="D486" s="147" t="s">
        <v>246</v>
      </c>
      <c r="F486" s="148" t="s">
        <v>1582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37.9" customHeight="1">
      <c r="B487" s="133"/>
      <c r="C487" s="134" t="s">
        <v>2502</v>
      </c>
      <c r="D487" s="134" t="s">
        <v>239</v>
      </c>
      <c r="E487" s="135" t="s">
        <v>3125</v>
      </c>
      <c r="F487" s="136" t="s">
        <v>3126</v>
      </c>
      <c r="G487" s="137" t="s">
        <v>539</v>
      </c>
      <c r="H487" s="138">
        <v>225.47499999999999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2505</v>
      </c>
    </row>
    <row r="488" spans="2:65" s="1" customFormat="1" ht="19.5">
      <c r="B488" s="33"/>
      <c r="D488" s="147" t="s">
        <v>246</v>
      </c>
      <c r="F488" s="148" t="s">
        <v>3126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1" customFormat="1" ht="22.9" customHeight="1">
      <c r="B489" s="121"/>
      <c r="D489" s="122" t="s">
        <v>72</v>
      </c>
      <c r="E489" s="131" t="s">
        <v>273</v>
      </c>
      <c r="F489" s="131" t="s">
        <v>724</v>
      </c>
      <c r="I489" s="124"/>
      <c r="J489" s="132">
        <f>BK489</f>
        <v>0</v>
      </c>
      <c r="L489" s="121"/>
      <c r="M489" s="126"/>
      <c r="P489" s="127">
        <f>SUM(P490:P1054)</f>
        <v>0</v>
      </c>
      <c r="R489" s="127">
        <f>SUM(R490:R1054)</f>
        <v>0</v>
      </c>
      <c r="T489" s="128">
        <f>SUM(T490:T1054)</f>
        <v>0</v>
      </c>
      <c r="AR489" s="122" t="s">
        <v>81</v>
      </c>
      <c r="AT489" s="129" t="s">
        <v>72</v>
      </c>
      <c r="AU489" s="129" t="s">
        <v>81</v>
      </c>
      <c r="AY489" s="122" t="s">
        <v>236</v>
      </c>
      <c r="BK489" s="130">
        <f>SUM(BK490:BK1054)</f>
        <v>0</v>
      </c>
    </row>
    <row r="490" spans="2:65" s="1" customFormat="1" ht="24.2" customHeight="1">
      <c r="B490" s="133"/>
      <c r="C490" s="134" t="s">
        <v>2268</v>
      </c>
      <c r="D490" s="134" t="s">
        <v>239</v>
      </c>
      <c r="E490" s="135" t="s">
        <v>4590</v>
      </c>
      <c r="F490" s="136" t="s">
        <v>4591</v>
      </c>
      <c r="G490" s="137" t="s">
        <v>528</v>
      </c>
      <c r="H490" s="138">
        <v>4</v>
      </c>
      <c r="I490" s="139"/>
      <c r="J490" s="140">
        <f>ROUND(I490*H490,2)</f>
        <v>0</v>
      </c>
      <c r="K490" s="136" t="s">
        <v>243</v>
      </c>
      <c r="L490" s="33"/>
      <c r="M490" s="141" t="s">
        <v>1</v>
      </c>
      <c r="N490" s="142" t="s">
        <v>38</v>
      </c>
      <c r="P490" s="143">
        <f>O490*H490</f>
        <v>0</v>
      </c>
      <c r="Q490" s="143">
        <v>0</v>
      </c>
      <c r="R490" s="143">
        <f>Q490*H490</f>
        <v>0</v>
      </c>
      <c r="S490" s="143">
        <v>0</v>
      </c>
      <c r="T490" s="144">
        <f>S490*H490</f>
        <v>0</v>
      </c>
      <c r="AR490" s="145" t="s">
        <v>258</v>
      </c>
      <c r="AT490" s="145" t="s">
        <v>239</v>
      </c>
      <c r="AU490" s="145" t="s">
        <v>83</v>
      </c>
      <c r="AY490" s="18" t="s">
        <v>236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81</v>
      </c>
      <c r="BK490" s="146">
        <f>ROUND(I490*H490,2)</f>
        <v>0</v>
      </c>
      <c r="BL490" s="18" t="s">
        <v>258</v>
      </c>
      <c r="BM490" s="145" t="s">
        <v>2512</v>
      </c>
    </row>
    <row r="491" spans="2:65" s="1" customFormat="1" ht="19.5">
      <c r="B491" s="33"/>
      <c r="D491" s="147" t="s">
        <v>246</v>
      </c>
      <c r="F491" s="148" t="s">
        <v>4591</v>
      </c>
      <c r="I491" s="149"/>
      <c r="L491" s="33"/>
      <c r="M491" s="150"/>
      <c r="T491" s="57"/>
      <c r="AT491" s="18" t="s">
        <v>246</v>
      </c>
      <c r="AU491" s="18" t="s">
        <v>83</v>
      </c>
    </row>
    <row r="492" spans="2:65" s="12" customFormat="1" ht="11.25">
      <c r="B492" s="151"/>
      <c r="D492" s="147" t="s">
        <v>247</v>
      </c>
      <c r="E492" s="152" t="s">
        <v>1</v>
      </c>
      <c r="F492" s="153" t="s">
        <v>4592</v>
      </c>
      <c r="H492" s="154">
        <v>4</v>
      </c>
      <c r="I492" s="155"/>
      <c r="L492" s="151"/>
      <c r="M492" s="156"/>
      <c r="T492" s="157"/>
      <c r="AT492" s="152" t="s">
        <v>247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5" customFormat="1" ht="11.25">
      <c r="B493" s="173"/>
      <c r="D493" s="147" t="s">
        <v>247</v>
      </c>
      <c r="E493" s="174" t="s">
        <v>1</v>
      </c>
      <c r="F493" s="175" t="s">
        <v>344</v>
      </c>
      <c r="H493" s="176">
        <v>4</v>
      </c>
      <c r="I493" s="177"/>
      <c r="L493" s="173"/>
      <c r="M493" s="178"/>
      <c r="T493" s="179"/>
      <c r="AT493" s="174" t="s">
        <v>247</v>
      </c>
      <c r="AU493" s="174" t="s">
        <v>83</v>
      </c>
      <c r="AV493" s="15" t="s">
        <v>258</v>
      </c>
      <c r="AW493" s="15" t="s">
        <v>30</v>
      </c>
      <c r="AX493" s="15" t="s">
        <v>81</v>
      </c>
      <c r="AY493" s="174" t="s">
        <v>236</v>
      </c>
    </row>
    <row r="494" spans="2:65" s="1" customFormat="1" ht="49.15" customHeight="1">
      <c r="B494" s="133"/>
      <c r="C494" s="180" t="s">
        <v>2514</v>
      </c>
      <c r="D494" s="180" t="s">
        <v>333</v>
      </c>
      <c r="E494" s="181" t="s">
        <v>4593</v>
      </c>
      <c r="F494" s="182" t="s">
        <v>4594</v>
      </c>
      <c r="G494" s="183" t="s">
        <v>528</v>
      </c>
      <c r="H494" s="184">
        <v>4.0599999999999996</v>
      </c>
      <c r="I494" s="185"/>
      <c r="J494" s="186">
        <f>ROUND(I494*H494,2)</f>
        <v>0</v>
      </c>
      <c r="K494" s="182" t="s">
        <v>2868</v>
      </c>
      <c r="L494" s="187"/>
      <c r="M494" s="188" t="s">
        <v>1</v>
      </c>
      <c r="N494" s="189" t="s">
        <v>38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273</v>
      </c>
      <c r="AT494" s="145" t="s">
        <v>333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2517</v>
      </c>
    </row>
    <row r="495" spans="2:65" s="1" customFormat="1" ht="29.25">
      <c r="B495" s="33"/>
      <c r="D495" s="147" t="s">
        <v>246</v>
      </c>
      <c r="F495" s="148" t="s">
        <v>4594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2" customFormat="1" ht="11.25">
      <c r="B496" s="151"/>
      <c r="D496" s="147" t="s">
        <v>247</v>
      </c>
      <c r="E496" s="152" t="s">
        <v>1</v>
      </c>
      <c r="F496" s="153" t="s">
        <v>4595</v>
      </c>
      <c r="H496" s="154">
        <v>4.0599999999999996</v>
      </c>
      <c r="I496" s="155"/>
      <c r="L496" s="151"/>
      <c r="M496" s="156"/>
      <c r="T496" s="157"/>
      <c r="AT496" s="152" t="s">
        <v>247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5" customFormat="1" ht="11.25">
      <c r="B497" s="173"/>
      <c r="D497" s="147" t="s">
        <v>247</v>
      </c>
      <c r="E497" s="174" t="s">
        <v>1</v>
      </c>
      <c r="F497" s="175" t="s">
        <v>344</v>
      </c>
      <c r="H497" s="176">
        <v>4.0599999999999996</v>
      </c>
      <c r="I497" s="177"/>
      <c r="L497" s="173"/>
      <c r="M497" s="178"/>
      <c r="T497" s="179"/>
      <c r="AT497" s="174" t="s">
        <v>247</v>
      </c>
      <c r="AU497" s="174" t="s">
        <v>83</v>
      </c>
      <c r="AV497" s="15" t="s">
        <v>258</v>
      </c>
      <c r="AW497" s="15" t="s">
        <v>30</v>
      </c>
      <c r="AX497" s="15" t="s">
        <v>81</v>
      </c>
      <c r="AY497" s="174" t="s">
        <v>236</v>
      </c>
    </row>
    <row r="498" spans="2:65" s="1" customFormat="1" ht="21.75" customHeight="1">
      <c r="B498" s="133"/>
      <c r="C498" s="180" t="s">
        <v>2273</v>
      </c>
      <c r="D498" s="180" t="s">
        <v>333</v>
      </c>
      <c r="E498" s="181" t="s">
        <v>4596</v>
      </c>
      <c r="F498" s="182" t="s">
        <v>4597</v>
      </c>
      <c r="G498" s="183" t="s">
        <v>340</v>
      </c>
      <c r="H498" s="184">
        <v>1.02</v>
      </c>
      <c r="I498" s="185"/>
      <c r="J498" s="186">
        <f>ROUND(I498*H498,2)</f>
        <v>0</v>
      </c>
      <c r="K498" s="182" t="s">
        <v>2868</v>
      </c>
      <c r="L498" s="187"/>
      <c r="M498" s="188" t="s">
        <v>1</v>
      </c>
      <c r="N498" s="189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273</v>
      </c>
      <c r="AT498" s="145" t="s">
        <v>333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2521</v>
      </c>
    </row>
    <row r="499" spans="2:65" s="1" customFormat="1" ht="11.25">
      <c r="B499" s="33"/>
      <c r="D499" s="147" t="s">
        <v>246</v>
      </c>
      <c r="F499" s="148" t="s">
        <v>4597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2" customFormat="1" ht="11.25">
      <c r="B500" s="151"/>
      <c r="D500" s="147" t="s">
        <v>247</v>
      </c>
      <c r="E500" s="152" t="s">
        <v>1</v>
      </c>
      <c r="F500" s="153" t="s">
        <v>4367</v>
      </c>
      <c r="H500" s="154">
        <v>1.02</v>
      </c>
      <c r="I500" s="155"/>
      <c r="L500" s="151"/>
      <c r="M500" s="156"/>
      <c r="T500" s="157"/>
      <c r="AT500" s="152" t="s">
        <v>247</v>
      </c>
      <c r="AU500" s="152" t="s">
        <v>83</v>
      </c>
      <c r="AV500" s="12" t="s">
        <v>83</v>
      </c>
      <c r="AW500" s="12" t="s">
        <v>30</v>
      </c>
      <c r="AX500" s="12" t="s">
        <v>73</v>
      </c>
      <c r="AY500" s="152" t="s">
        <v>236</v>
      </c>
    </row>
    <row r="501" spans="2:65" s="15" customFormat="1" ht="11.25">
      <c r="B501" s="173"/>
      <c r="D501" s="147" t="s">
        <v>247</v>
      </c>
      <c r="E501" s="174" t="s">
        <v>1</v>
      </c>
      <c r="F501" s="175" t="s">
        <v>344</v>
      </c>
      <c r="H501" s="176">
        <v>1.02</v>
      </c>
      <c r="I501" s="177"/>
      <c r="L501" s="173"/>
      <c r="M501" s="178"/>
      <c r="T501" s="179"/>
      <c r="AT501" s="174" t="s">
        <v>247</v>
      </c>
      <c r="AU501" s="174" t="s">
        <v>83</v>
      </c>
      <c r="AV501" s="15" t="s">
        <v>258</v>
      </c>
      <c r="AW501" s="15" t="s">
        <v>30</v>
      </c>
      <c r="AX501" s="15" t="s">
        <v>81</v>
      </c>
      <c r="AY501" s="174" t="s">
        <v>236</v>
      </c>
    </row>
    <row r="502" spans="2:65" s="1" customFormat="1" ht="24.2" customHeight="1">
      <c r="B502" s="133"/>
      <c r="C502" s="180" t="s">
        <v>2522</v>
      </c>
      <c r="D502" s="180" t="s">
        <v>333</v>
      </c>
      <c r="E502" s="181" t="s">
        <v>4598</v>
      </c>
      <c r="F502" s="182" t="s">
        <v>4599</v>
      </c>
      <c r="G502" s="183" t="s">
        <v>340</v>
      </c>
      <c r="H502" s="184">
        <v>1.02</v>
      </c>
      <c r="I502" s="185"/>
      <c r="J502" s="186">
        <f>ROUND(I502*H502,2)</f>
        <v>0</v>
      </c>
      <c r="K502" s="182" t="s">
        <v>2868</v>
      </c>
      <c r="L502" s="187"/>
      <c r="M502" s="188" t="s">
        <v>1</v>
      </c>
      <c r="N502" s="189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273</v>
      </c>
      <c r="AT502" s="145" t="s">
        <v>333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2525</v>
      </c>
    </row>
    <row r="503" spans="2:65" s="1" customFormat="1" ht="11.25">
      <c r="B503" s="33"/>
      <c r="D503" s="147" t="s">
        <v>246</v>
      </c>
      <c r="F503" s="148" t="s">
        <v>4599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2" customFormat="1" ht="11.25">
      <c r="B504" s="151"/>
      <c r="D504" s="147" t="s">
        <v>247</v>
      </c>
      <c r="E504" s="152" t="s">
        <v>1</v>
      </c>
      <c r="F504" s="153" t="s">
        <v>4367</v>
      </c>
      <c r="H504" s="154">
        <v>1.02</v>
      </c>
      <c r="I504" s="155"/>
      <c r="L504" s="151"/>
      <c r="M504" s="156"/>
      <c r="T504" s="157"/>
      <c r="AT504" s="152" t="s">
        <v>247</v>
      </c>
      <c r="AU504" s="152" t="s">
        <v>83</v>
      </c>
      <c r="AV504" s="12" t="s">
        <v>83</v>
      </c>
      <c r="AW504" s="12" t="s">
        <v>30</v>
      </c>
      <c r="AX504" s="12" t="s">
        <v>73</v>
      </c>
      <c r="AY504" s="152" t="s">
        <v>236</v>
      </c>
    </row>
    <row r="505" spans="2:65" s="15" customFormat="1" ht="11.25">
      <c r="B505" s="173"/>
      <c r="D505" s="147" t="s">
        <v>247</v>
      </c>
      <c r="E505" s="174" t="s">
        <v>1</v>
      </c>
      <c r="F505" s="175" t="s">
        <v>344</v>
      </c>
      <c r="H505" s="176">
        <v>1.02</v>
      </c>
      <c r="I505" s="177"/>
      <c r="L505" s="173"/>
      <c r="M505" s="178"/>
      <c r="T505" s="179"/>
      <c r="AT505" s="174" t="s">
        <v>247</v>
      </c>
      <c r="AU505" s="174" t="s">
        <v>83</v>
      </c>
      <c r="AV505" s="15" t="s">
        <v>258</v>
      </c>
      <c r="AW505" s="15" t="s">
        <v>30</v>
      </c>
      <c r="AX505" s="15" t="s">
        <v>81</v>
      </c>
      <c r="AY505" s="174" t="s">
        <v>236</v>
      </c>
    </row>
    <row r="506" spans="2:65" s="1" customFormat="1" ht="24.2" customHeight="1">
      <c r="B506" s="133"/>
      <c r="C506" s="180" t="s">
        <v>2277</v>
      </c>
      <c r="D506" s="180" t="s">
        <v>333</v>
      </c>
      <c r="E506" s="181" t="s">
        <v>4600</v>
      </c>
      <c r="F506" s="182" t="s">
        <v>4601</v>
      </c>
      <c r="G506" s="183" t="s">
        <v>340</v>
      </c>
      <c r="H506" s="184">
        <v>1.02</v>
      </c>
      <c r="I506" s="185"/>
      <c r="J506" s="186">
        <f>ROUND(I506*H506,2)</f>
        <v>0</v>
      </c>
      <c r="K506" s="182" t="s">
        <v>2868</v>
      </c>
      <c r="L506" s="187"/>
      <c r="M506" s="188" t="s">
        <v>1</v>
      </c>
      <c r="N506" s="189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273</v>
      </c>
      <c r="AT506" s="145" t="s">
        <v>333</v>
      </c>
      <c r="AU506" s="145" t="s">
        <v>83</v>
      </c>
      <c r="AY506" s="18" t="s">
        <v>236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258</v>
      </c>
      <c r="BM506" s="145" t="s">
        <v>2529</v>
      </c>
    </row>
    <row r="507" spans="2:65" s="1" customFormat="1" ht="19.5">
      <c r="B507" s="33"/>
      <c r="D507" s="147" t="s">
        <v>246</v>
      </c>
      <c r="F507" s="148" t="s">
        <v>4601</v>
      </c>
      <c r="I507" s="149"/>
      <c r="L507" s="33"/>
      <c r="M507" s="150"/>
      <c r="T507" s="57"/>
      <c r="AT507" s="18" t="s">
        <v>246</v>
      </c>
      <c r="AU507" s="18" t="s">
        <v>83</v>
      </c>
    </row>
    <row r="508" spans="2:65" s="12" customFormat="1" ht="11.25">
      <c r="B508" s="151"/>
      <c r="D508" s="147" t="s">
        <v>247</v>
      </c>
      <c r="E508" s="152" t="s">
        <v>1</v>
      </c>
      <c r="F508" s="153" t="s">
        <v>4367</v>
      </c>
      <c r="H508" s="154">
        <v>1.02</v>
      </c>
      <c r="I508" s="155"/>
      <c r="L508" s="151"/>
      <c r="M508" s="156"/>
      <c r="T508" s="157"/>
      <c r="AT508" s="152" t="s">
        <v>247</v>
      </c>
      <c r="AU508" s="152" t="s">
        <v>83</v>
      </c>
      <c r="AV508" s="12" t="s">
        <v>83</v>
      </c>
      <c r="AW508" s="12" t="s">
        <v>30</v>
      </c>
      <c r="AX508" s="12" t="s">
        <v>73</v>
      </c>
      <c r="AY508" s="152" t="s">
        <v>236</v>
      </c>
    </row>
    <row r="509" spans="2:65" s="15" customFormat="1" ht="11.25">
      <c r="B509" s="173"/>
      <c r="D509" s="147" t="s">
        <v>247</v>
      </c>
      <c r="E509" s="174" t="s">
        <v>1</v>
      </c>
      <c r="F509" s="175" t="s">
        <v>344</v>
      </c>
      <c r="H509" s="176">
        <v>1.02</v>
      </c>
      <c r="I509" s="177"/>
      <c r="L509" s="173"/>
      <c r="M509" s="178"/>
      <c r="T509" s="179"/>
      <c r="AT509" s="174" t="s">
        <v>247</v>
      </c>
      <c r="AU509" s="174" t="s">
        <v>83</v>
      </c>
      <c r="AV509" s="15" t="s">
        <v>258</v>
      </c>
      <c r="AW509" s="15" t="s">
        <v>30</v>
      </c>
      <c r="AX509" s="15" t="s">
        <v>81</v>
      </c>
      <c r="AY509" s="174" t="s">
        <v>236</v>
      </c>
    </row>
    <row r="510" spans="2:65" s="1" customFormat="1" ht="24.2" customHeight="1">
      <c r="B510" s="133"/>
      <c r="C510" s="134" t="s">
        <v>2531</v>
      </c>
      <c r="D510" s="134" t="s">
        <v>239</v>
      </c>
      <c r="E510" s="135" t="s">
        <v>4602</v>
      </c>
      <c r="F510" s="136" t="s">
        <v>4603</v>
      </c>
      <c r="G510" s="137" t="s">
        <v>528</v>
      </c>
      <c r="H510" s="138">
        <v>156.71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2534</v>
      </c>
    </row>
    <row r="511" spans="2:65" s="1" customFormat="1" ht="19.5">
      <c r="B511" s="33"/>
      <c r="D511" s="147" t="s">
        <v>246</v>
      </c>
      <c r="F511" s="148" t="s">
        <v>4603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" customFormat="1" ht="49.15" customHeight="1">
      <c r="B512" s="133"/>
      <c r="C512" s="180" t="s">
        <v>2283</v>
      </c>
      <c r="D512" s="180" t="s">
        <v>333</v>
      </c>
      <c r="E512" s="181" t="s">
        <v>4604</v>
      </c>
      <c r="F512" s="182" t="s">
        <v>4605</v>
      </c>
      <c r="G512" s="183" t="s">
        <v>528</v>
      </c>
      <c r="H512" s="184">
        <v>159.06100000000001</v>
      </c>
      <c r="I512" s="185"/>
      <c r="J512" s="186">
        <f>ROUND(I512*H512,2)</f>
        <v>0</v>
      </c>
      <c r="K512" s="182" t="s">
        <v>2868</v>
      </c>
      <c r="L512" s="187"/>
      <c r="M512" s="188" t="s">
        <v>1</v>
      </c>
      <c r="N512" s="189" t="s">
        <v>38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273</v>
      </c>
      <c r="AT512" s="145" t="s">
        <v>333</v>
      </c>
      <c r="AU512" s="145" t="s">
        <v>83</v>
      </c>
      <c r="AY512" s="18" t="s">
        <v>236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81</v>
      </c>
      <c r="BK512" s="146">
        <f>ROUND(I512*H512,2)</f>
        <v>0</v>
      </c>
      <c r="BL512" s="18" t="s">
        <v>258</v>
      </c>
      <c r="BM512" s="145" t="s">
        <v>348</v>
      </c>
    </row>
    <row r="513" spans="2:65" s="1" customFormat="1" ht="29.25">
      <c r="B513" s="33"/>
      <c r="D513" s="147" t="s">
        <v>246</v>
      </c>
      <c r="F513" s="148" t="s">
        <v>4605</v>
      </c>
      <c r="I513" s="149"/>
      <c r="L513" s="33"/>
      <c r="M513" s="150"/>
      <c r="T513" s="57"/>
      <c r="AT513" s="18" t="s">
        <v>246</v>
      </c>
      <c r="AU513" s="18" t="s">
        <v>83</v>
      </c>
    </row>
    <row r="514" spans="2:65" s="12" customFormat="1" ht="11.25">
      <c r="B514" s="151"/>
      <c r="D514" s="147" t="s">
        <v>247</v>
      </c>
      <c r="E514" s="152" t="s">
        <v>1</v>
      </c>
      <c r="F514" s="153" t="s">
        <v>4606</v>
      </c>
      <c r="H514" s="154">
        <v>159.06100000000001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 ht="11.25">
      <c r="B515" s="173"/>
      <c r="D515" s="147" t="s">
        <v>247</v>
      </c>
      <c r="E515" s="174" t="s">
        <v>1</v>
      </c>
      <c r="F515" s="175" t="s">
        <v>344</v>
      </c>
      <c r="H515" s="176">
        <v>159.06100000000001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21.75" customHeight="1">
      <c r="B516" s="133"/>
      <c r="C516" s="180" t="s">
        <v>2539</v>
      </c>
      <c r="D516" s="180" t="s">
        <v>333</v>
      </c>
      <c r="E516" s="181" t="s">
        <v>4607</v>
      </c>
      <c r="F516" s="182" t="s">
        <v>4608</v>
      </c>
      <c r="G516" s="183" t="s">
        <v>340</v>
      </c>
      <c r="H516" s="184">
        <v>25.5</v>
      </c>
      <c r="I516" s="185"/>
      <c r="J516" s="186">
        <f>ROUND(I516*H516,2)</f>
        <v>0</v>
      </c>
      <c r="K516" s="182" t="s">
        <v>2868</v>
      </c>
      <c r="L516" s="187"/>
      <c r="M516" s="188" t="s">
        <v>1</v>
      </c>
      <c r="N516" s="189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273</v>
      </c>
      <c r="AT516" s="145" t="s">
        <v>333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2542</v>
      </c>
    </row>
    <row r="517" spans="2:65" s="1" customFormat="1" ht="11.25">
      <c r="B517" s="33"/>
      <c r="D517" s="147" t="s">
        <v>246</v>
      </c>
      <c r="F517" s="148" t="s">
        <v>4608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2" customFormat="1" ht="11.25">
      <c r="B518" s="151"/>
      <c r="D518" s="147" t="s">
        <v>247</v>
      </c>
      <c r="E518" s="152" t="s">
        <v>1</v>
      </c>
      <c r="F518" s="153" t="s">
        <v>4609</v>
      </c>
      <c r="H518" s="154">
        <v>25.5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236</v>
      </c>
    </row>
    <row r="519" spans="2:65" s="15" customFormat="1" ht="11.25">
      <c r="B519" s="173"/>
      <c r="D519" s="147" t="s">
        <v>247</v>
      </c>
      <c r="E519" s="174" t="s">
        <v>1</v>
      </c>
      <c r="F519" s="175" t="s">
        <v>344</v>
      </c>
      <c r="H519" s="176">
        <v>25.5</v>
      </c>
      <c r="I519" s="177"/>
      <c r="L519" s="173"/>
      <c r="M519" s="178"/>
      <c r="T519" s="179"/>
      <c r="AT519" s="174" t="s">
        <v>247</v>
      </c>
      <c r="AU519" s="174" t="s">
        <v>83</v>
      </c>
      <c r="AV519" s="15" t="s">
        <v>258</v>
      </c>
      <c r="AW519" s="15" t="s">
        <v>30</v>
      </c>
      <c r="AX519" s="15" t="s">
        <v>81</v>
      </c>
      <c r="AY519" s="174" t="s">
        <v>236</v>
      </c>
    </row>
    <row r="520" spans="2:65" s="1" customFormat="1" ht="24.2" customHeight="1">
      <c r="B520" s="133"/>
      <c r="C520" s="180" t="s">
        <v>2288</v>
      </c>
      <c r="D520" s="180" t="s">
        <v>333</v>
      </c>
      <c r="E520" s="181" t="s">
        <v>4610</v>
      </c>
      <c r="F520" s="182" t="s">
        <v>4611</v>
      </c>
      <c r="G520" s="183" t="s">
        <v>340</v>
      </c>
      <c r="H520" s="184">
        <v>25.5</v>
      </c>
      <c r="I520" s="185"/>
      <c r="J520" s="186">
        <f>ROUND(I520*H520,2)</f>
        <v>0</v>
      </c>
      <c r="K520" s="182" t="s">
        <v>2868</v>
      </c>
      <c r="L520" s="187"/>
      <c r="M520" s="188" t="s">
        <v>1</v>
      </c>
      <c r="N520" s="189" t="s">
        <v>38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273</v>
      </c>
      <c r="AT520" s="145" t="s">
        <v>333</v>
      </c>
      <c r="AU520" s="145" t="s">
        <v>83</v>
      </c>
      <c r="AY520" s="18" t="s">
        <v>236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81</v>
      </c>
      <c r="BK520" s="146">
        <f>ROUND(I520*H520,2)</f>
        <v>0</v>
      </c>
      <c r="BL520" s="18" t="s">
        <v>258</v>
      </c>
      <c r="BM520" s="145" t="s">
        <v>2547</v>
      </c>
    </row>
    <row r="521" spans="2:65" s="1" customFormat="1" ht="11.25">
      <c r="B521" s="33"/>
      <c r="D521" s="147" t="s">
        <v>246</v>
      </c>
      <c r="F521" s="148" t="s">
        <v>4611</v>
      </c>
      <c r="I521" s="149"/>
      <c r="L521" s="33"/>
      <c r="M521" s="150"/>
      <c r="T521" s="57"/>
      <c r="AT521" s="18" t="s">
        <v>246</v>
      </c>
      <c r="AU521" s="18" t="s">
        <v>83</v>
      </c>
    </row>
    <row r="522" spans="2:65" s="12" customFormat="1" ht="11.25">
      <c r="B522" s="151"/>
      <c r="D522" s="147" t="s">
        <v>247</v>
      </c>
      <c r="E522" s="152" t="s">
        <v>1</v>
      </c>
      <c r="F522" s="153" t="s">
        <v>4609</v>
      </c>
      <c r="H522" s="154">
        <v>25.5</v>
      </c>
      <c r="I522" s="155"/>
      <c r="L522" s="151"/>
      <c r="M522" s="156"/>
      <c r="T522" s="157"/>
      <c r="AT522" s="152" t="s">
        <v>247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236</v>
      </c>
    </row>
    <row r="523" spans="2:65" s="15" customFormat="1" ht="11.25">
      <c r="B523" s="173"/>
      <c r="D523" s="147" t="s">
        <v>247</v>
      </c>
      <c r="E523" s="174" t="s">
        <v>1</v>
      </c>
      <c r="F523" s="175" t="s">
        <v>344</v>
      </c>
      <c r="H523" s="176">
        <v>25.5</v>
      </c>
      <c r="I523" s="177"/>
      <c r="L523" s="173"/>
      <c r="M523" s="178"/>
      <c r="T523" s="179"/>
      <c r="AT523" s="174" t="s">
        <v>247</v>
      </c>
      <c r="AU523" s="174" t="s">
        <v>83</v>
      </c>
      <c r="AV523" s="15" t="s">
        <v>258</v>
      </c>
      <c r="AW523" s="15" t="s">
        <v>30</v>
      </c>
      <c r="AX523" s="15" t="s">
        <v>81</v>
      </c>
      <c r="AY523" s="174" t="s">
        <v>236</v>
      </c>
    </row>
    <row r="524" spans="2:65" s="1" customFormat="1" ht="24.2" customHeight="1">
      <c r="B524" s="133"/>
      <c r="C524" s="180" t="s">
        <v>2550</v>
      </c>
      <c r="D524" s="180" t="s">
        <v>333</v>
      </c>
      <c r="E524" s="181" t="s">
        <v>4612</v>
      </c>
      <c r="F524" s="182" t="s">
        <v>4613</v>
      </c>
      <c r="G524" s="183" t="s">
        <v>340</v>
      </c>
      <c r="H524" s="184">
        <v>25.5</v>
      </c>
      <c r="I524" s="185"/>
      <c r="J524" s="186">
        <f>ROUND(I524*H524,2)</f>
        <v>0</v>
      </c>
      <c r="K524" s="182" t="s">
        <v>2868</v>
      </c>
      <c r="L524" s="187"/>
      <c r="M524" s="188" t="s">
        <v>1</v>
      </c>
      <c r="N524" s="189" t="s">
        <v>38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273</v>
      </c>
      <c r="AT524" s="145" t="s">
        <v>333</v>
      </c>
      <c r="AU524" s="145" t="s">
        <v>83</v>
      </c>
      <c r="AY524" s="18" t="s">
        <v>236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81</v>
      </c>
      <c r="BK524" s="146">
        <f>ROUND(I524*H524,2)</f>
        <v>0</v>
      </c>
      <c r="BL524" s="18" t="s">
        <v>258</v>
      </c>
      <c r="BM524" s="145" t="s">
        <v>2553</v>
      </c>
    </row>
    <row r="525" spans="2:65" s="1" customFormat="1" ht="19.5">
      <c r="B525" s="33"/>
      <c r="D525" s="147" t="s">
        <v>246</v>
      </c>
      <c r="F525" s="148" t="s">
        <v>4613</v>
      </c>
      <c r="I525" s="149"/>
      <c r="L525" s="33"/>
      <c r="M525" s="150"/>
      <c r="T525" s="57"/>
      <c r="AT525" s="18" t="s">
        <v>246</v>
      </c>
      <c r="AU525" s="18" t="s">
        <v>83</v>
      </c>
    </row>
    <row r="526" spans="2:65" s="12" customFormat="1" ht="11.25">
      <c r="B526" s="151"/>
      <c r="D526" s="147" t="s">
        <v>247</v>
      </c>
      <c r="E526" s="152" t="s">
        <v>1</v>
      </c>
      <c r="F526" s="153" t="s">
        <v>4609</v>
      </c>
      <c r="H526" s="154">
        <v>25.5</v>
      </c>
      <c r="I526" s="155"/>
      <c r="L526" s="151"/>
      <c r="M526" s="156"/>
      <c r="T526" s="157"/>
      <c r="AT526" s="152" t="s">
        <v>247</v>
      </c>
      <c r="AU526" s="152" t="s">
        <v>83</v>
      </c>
      <c r="AV526" s="12" t="s">
        <v>83</v>
      </c>
      <c r="AW526" s="12" t="s">
        <v>30</v>
      </c>
      <c r="AX526" s="12" t="s">
        <v>73</v>
      </c>
      <c r="AY526" s="152" t="s">
        <v>236</v>
      </c>
    </row>
    <row r="527" spans="2:65" s="15" customFormat="1" ht="11.25">
      <c r="B527" s="173"/>
      <c r="D527" s="147" t="s">
        <v>247</v>
      </c>
      <c r="E527" s="174" t="s">
        <v>1</v>
      </c>
      <c r="F527" s="175" t="s">
        <v>344</v>
      </c>
      <c r="H527" s="176">
        <v>25.5</v>
      </c>
      <c r="I527" s="177"/>
      <c r="L527" s="173"/>
      <c r="M527" s="178"/>
      <c r="T527" s="179"/>
      <c r="AT527" s="174" t="s">
        <v>247</v>
      </c>
      <c r="AU527" s="174" t="s">
        <v>83</v>
      </c>
      <c r="AV527" s="15" t="s">
        <v>258</v>
      </c>
      <c r="AW527" s="15" t="s">
        <v>30</v>
      </c>
      <c r="AX527" s="15" t="s">
        <v>81</v>
      </c>
      <c r="AY527" s="174" t="s">
        <v>236</v>
      </c>
    </row>
    <row r="528" spans="2:65" s="1" customFormat="1" ht="16.5" customHeight="1">
      <c r="B528" s="133"/>
      <c r="C528" s="134" t="s">
        <v>2291</v>
      </c>
      <c r="D528" s="134" t="s">
        <v>239</v>
      </c>
      <c r="E528" s="135" t="s">
        <v>4614</v>
      </c>
      <c r="F528" s="136" t="s">
        <v>4615</v>
      </c>
      <c r="G528" s="137" t="s">
        <v>340</v>
      </c>
      <c r="H528" s="138">
        <v>15</v>
      </c>
      <c r="I528" s="139"/>
      <c r="J528" s="140">
        <f>ROUND(I528*H528,2)</f>
        <v>0</v>
      </c>
      <c r="K528" s="136" t="s">
        <v>243</v>
      </c>
      <c r="L528" s="33"/>
      <c r="M528" s="141" t="s">
        <v>1</v>
      </c>
      <c r="N528" s="142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258</v>
      </c>
      <c r="AT528" s="145" t="s">
        <v>239</v>
      </c>
      <c r="AU528" s="145" t="s">
        <v>83</v>
      </c>
      <c r="AY528" s="18" t="s">
        <v>236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81</v>
      </c>
      <c r="BK528" s="146">
        <f>ROUND(I528*H528,2)</f>
        <v>0</v>
      </c>
      <c r="BL528" s="18" t="s">
        <v>258</v>
      </c>
      <c r="BM528" s="145" t="s">
        <v>2556</v>
      </c>
    </row>
    <row r="529" spans="2:65" s="1" customFormat="1" ht="11.25">
      <c r="B529" s="33"/>
      <c r="D529" s="147" t="s">
        <v>246</v>
      </c>
      <c r="F529" s="148" t="s">
        <v>4615</v>
      </c>
      <c r="I529" s="149"/>
      <c r="L529" s="33"/>
      <c r="M529" s="150"/>
      <c r="T529" s="57"/>
      <c r="AT529" s="18" t="s">
        <v>246</v>
      </c>
      <c r="AU529" s="18" t="s">
        <v>83</v>
      </c>
    </row>
    <row r="530" spans="2:65" s="12" customFormat="1" ht="11.25">
      <c r="B530" s="151"/>
      <c r="D530" s="147" t="s">
        <v>247</v>
      </c>
      <c r="E530" s="152" t="s">
        <v>1</v>
      </c>
      <c r="F530" s="153" t="s">
        <v>4616</v>
      </c>
      <c r="H530" s="154">
        <v>15</v>
      </c>
      <c r="I530" s="155"/>
      <c r="L530" s="151"/>
      <c r="M530" s="156"/>
      <c r="T530" s="157"/>
      <c r="AT530" s="152" t="s">
        <v>247</v>
      </c>
      <c r="AU530" s="152" t="s">
        <v>83</v>
      </c>
      <c r="AV530" s="12" t="s">
        <v>83</v>
      </c>
      <c r="AW530" s="12" t="s">
        <v>30</v>
      </c>
      <c r="AX530" s="12" t="s">
        <v>73</v>
      </c>
      <c r="AY530" s="152" t="s">
        <v>236</v>
      </c>
    </row>
    <row r="531" spans="2:65" s="15" customFormat="1" ht="11.25">
      <c r="B531" s="173"/>
      <c r="D531" s="147" t="s">
        <v>247</v>
      </c>
      <c r="E531" s="174" t="s">
        <v>1</v>
      </c>
      <c r="F531" s="175" t="s">
        <v>344</v>
      </c>
      <c r="H531" s="176">
        <v>15</v>
      </c>
      <c r="I531" s="177"/>
      <c r="L531" s="173"/>
      <c r="M531" s="178"/>
      <c r="T531" s="179"/>
      <c r="AT531" s="174" t="s">
        <v>247</v>
      </c>
      <c r="AU531" s="174" t="s">
        <v>83</v>
      </c>
      <c r="AV531" s="15" t="s">
        <v>258</v>
      </c>
      <c r="AW531" s="15" t="s">
        <v>30</v>
      </c>
      <c r="AX531" s="15" t="s">
        <v>81</v>
      </c>
      <c r="AY531" s="174" t="s">
        <v>236</v>
      </c>
    </row>
    <row r="532" spans="2:65" s="1" customFormat="1" ht="24.2" customHeight="1">
      <c r="B532" s="133"/>
      <c r="C532" s="134" t="s">
        <v>2558</v>
      </c>
      <c r="D532" s="134" t="s">
        <v>239</v>
      </c>
      <c r="E532" s="135" t="s">
        <v>4617</v>
      </c>
      <c r="F532" s="136" t="s">
        <v>4618</v>
      </c>
      <c r="G532" s="137" t="s">
        <v>528</v>
      </c>
      <c r="H532" s="138">
        <v>145.79</v>
      </c>
      <c r="I532" s="139"/>
      <c r="J532" s="140">
        <f>ROUND(I532*H532,2)</f>
        <v>0</v>
      </c>
      <c r="K532" s="136" t="s">
        <v>243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2561</v>
      </c>
    </row>
    <row r="533" spans="2:65" s="1" customFormat="1" ht="19.5">
      <c r="B533" s="33"/>
      <c r="D533" s="147" t="s">
        <v>246</v>
      </c>
      <c r="F533" s="148" t="s">
        <v>4618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" customFormat="1" ht="49.15" customHeight="1">
      <c r="B534" s="133"/>
      <c r="C534" s="180" t="s">
        <v>2295</v>
      </c>
      <c r="D534" s="180" t="s">
        <v>333</v>
      </c>
      <c r="E534" s="181" t="s">
        <v>4619</v>
      </c>
      <c r="F534" s="182" t="s">
        <v>4620</v>
      </c>
      <c r="G534" s="183" t="s">
        <v>528</v>
      </c>
      <c r="H534" s="184">
        <v>147.977</v>
      </c>
      <c r="I534" s="185"/>
      <c r="J534" s="186">
        <f>ROUND(I534*H534,2)</f>
        <v>0</v>
      </c>
      <c r="K534" s="182" t="s">
        <v>2868</v>
      </c>
      <c r="L534" s="187"/>
      <c r="M534" s="188" t="s">
        <v>1</v>
      </c>
      <c r="N534" s="189" t="s">
        <v>38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273</v>
      </c>
      <c r="AT534" s="145" t="s">
        <v>333</v>
      </c>
      <c r="AU534" s="145" t="s">
        <v>83</v>
      </c>
      <c r="AY534" s="18" t="s">
        <v>236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81</v>
      </c>
      <c r="BK534" s="146">
        <f>ROUND(I534*H534,2)</f>
        <v>0</v>
      </c>
      <c r="BL534" s="18" t="s">
        <v>258</v>
      </c>
      <c r="BM534" s="145" t="s">
        <v>2564</v>
      </c>
    </row>
    <row r="535" spans="2:65" s="1" customFormat="1" ht="29.25">
      <c r="B535" s="33"/>
      <c r="D535" s="147" t="s">
        <v>246</v>
      </c>
      <c r="F535" s="148" t="s">
        <v>4620</v>
      </c>
      <c r="I535" s="149"/>
      <c r="L535" s="33"/>
      <c r="M535" s="150"/>
      <c r="T535" s="57"/>
      <c r="AT535" s="18" t="s">
        <v>246</v>
      </c>
      <c r="AU535" s="18" t="s">
        <v>83</v>
      </c>
    </row>
    <row r="536" spans="2:65" s="12" customFormat="1" ht="11.25">
      <c r="B536" s="151"/>
      <c r="D536" s="147" t="s">
        <v>247</v>
      </c>
      <c r="E536" s="152" t="s">
        <v>1</v>
      </c>
      <c r="F536" s="153" t="s">
        <v>4621</v>
      </c>
      <c r="H536" s="154">
        <v>147.977</v>
      </c>
      <c r="I536" s="155"/>
      <c r="L536" s="151"/>
      <c r="M536" s="156"/>
      <c r="T536" s="157"/>
      <c r="AT536" s="152" t="s">
        <v>247</v>
      </c>
      <c r="AU536" s="152" t="s">
        <v>83</v>
      </c>
      <c r="AV536" s="12" t="s">
        <v>83</v>
      </c>
      <c r="AW536" s="12" t="s">
        <v>30</v>
      </c>
      <c r="AX536" s="12" t="s">
        <v>73</v>
      </c>
      <c r="AY536" s="152" t="s">
        <v>236</v>
      </c>
    </row>
    <row r="537" spans="2:65" s="15" customFormat="1" ht="11.25">
      <c r="B537" s="173"/>
      <c r="D537" s="147" t="s">
        <v>247</v>
      </c>
      <c r="E537" s="174" t="s">
        <v>1</v>
      </c>
      <c r="F537" s="175" t="s">
        <v>344</v>
      </c>
      <c r="H537" s="176">
        <v>147.977</v>
      </c>
      <c r="I537" s="177"/>
      <c r="L537" s="173"/>
      <c r="M537" s="178"/>
      <c r="T537" s="179"/>
      <c r="AT537" s="174" t="s">
        <v>247</v>
      </c>
      <c r="AU537" s="174" t="s">
        <v>83</v>
      </c>
      <c r="AV537" s="15" t="s">
        <v>258</v>
      </c>
      <c r="AW537" s="15" t="s">
        <v>30</v>
      </c>
      <c r="AX537" s="15" t="s">
        <v>81</v>
      </c>
      <c r="AY537" s="174" t="s">
        <v>236</v>
      </c>
    </row>
    <row r="538" spans="2:65" s="1" customFormat="1" ht="21.75" customHeight="1">
      <c r="B538" s="133"/>
      <c r="C538" s="180" t="s">
        <v>2567</v>
      </c>
      <c r="D538" s="180" t="s">
        <v>333</v>
      </c>
      <c r="E538" s="181" t="s">
        <v>4622</v>
      </c>
      <c r="F538" s="182" t="s">
        <v>4623</v>
      </c>
      <c r="G538" s="183" t="s">
        <v>340</v>
      </c>
      <c r="H538" s="184">
        <v>25.5</v>
      </c>
      <c r="I538" s="185"/>
      <c r="J538" s="186">
        <f>ROUND(I538*H538,2)</f>
        <v>0</v>
      </c>
      <c r="K538" s="182" t="s">
        <v>2868</v>
      </c>
      <c r="L538" s="187"/>
      <c r="M538" s="188" t="s">
        <v>1</v>
      </c>
      <c r="N538" s="189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273</v>
      </c>
      <c r="AT538" s="145" t="s">
        <v>333</v>
      </c>
      <c r="AU538" s="145" t="s">
        <v>83</v>
      </c>
      <c r="AY538" s="18" t="s">
        <v>236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258</v>
      </c>
      <c r="BM538" s="145" t="s">
        <v>2570</v>
      </c>
    </row>
    <row r="539" spans="2:65" s="1" customFormat="1" ht="11.25">
      <c r="B539" s="33"/>
      <c r="D539" s="147" t="s">
        <v>246</v>
      </c>
      <c r="F539" s="148" t="s">
        <v>4623</v>
      </c>
      <c r="I539" s="149"/>
      <c r="L539" s="33"/>
      <c r="M539" s="150"/>
      <c r="T539" s="57"/>
      <c r="AT539" s="18" t="s">
        <v>246</v>
      </c>
      <c r="AU539" s="18" t="s">
        <v>83</v>
      </c>
    </row>
    <row r="540" spans="2:65" s="12" customFormat="1" ht="11.25">
      <c r="B540" s="151"/>
      <c r="D540" s="147" t="s">
        <v>247</v>
      </c>
      <c r="E540" s="152" t="s">
        <v>1</v>
      </c>
      <c r="F540" s="153" t="s">
        <v>4609</v>
      </c>
      <c r="H540" s="154">
        <v>25.5</v>
      </c>
      <c r="I540" s="155"/>
      <c r="L540" s="151"/>
      <c r="M540" s="156"/>
      <c r="T540" s="157"/>
      <c r="AT540" s="152" t="s">
        <v>247</v>
      </c>
      <c r="AU540" s="152" t="s">
        <v>83</v>
      </c>
      <c r="AV540" s="12" t="s">
        <v>83</v>
      </c>
      <c r="AW540" s="12" t="s">
        <v>30</v>
      </c>
      <c r="AX540" s="12" t="s">
        <v>73</v>
      </c>
      <c r="AY540" s="152" t="s">
        <v>236</v>
      </c>
    </row>
    <row r="541" spans="2:65" s="15" customFormat="1" ht="11.25">
      <c r="B541" s="173"/>
      <c r="D541" s="147" t="s">
        <v>247</v>
      </c>
      <c r="E541" s="174" t="s">
        <v>1</v>
      </c>
      <c r="F541" s="175" t="s">
        <v>344</v>
      </c>
      <c r="H541" s="176">
        <v>25.5</v>
      </c>
      <c r="I541" s="177"/>
      <c r="L541" s="173"/>
      <c r="M541" s="178"/>
      <c r="T541" s="179"/>
      <c r="AT541" s="174" t="s">
        <v>247</v>
      </c>
      <c r="AU541" s="174" t="s">
        <v>83</v>
      </c>
      <c r="AV541" s="15" t="s">
        <v>258</v>
      </c>
      <c r="AW541" s="15" t="s">
        <v>30</v>
      </c>
      <c r="AX541" s="15" t="s">
        <v>81</v>
      </c>
      <c r="AY541" s="174" t="s">
        <v>236</v>
      </c>
    </row>
    <row r="542" spans="2:65" s="1" customFormat="1" ht="24.2" customHeight="1">
      <c r="B542" s="133"/>
      <c r="C542" s="180" t="s">
        <v>2298</v>
      </c>
      <c r="D542" s="180" t="s">
        <v>333</v>
      </c>
      <c r="E542" s="181" t="s">
        <v>4624</v>
      </c>
      <c r="F542" s="182" t="s">
        <v>4625</v>
      </c>
      <c r="G542" s="183" t="s">
        <v>340</v>
      </c>
      <c r="H542" s="184">
        <v>25.5</v>
      </c>
      <c r="I542" s="185"/>
      <c r="J542" s="186">
        <f>ROUND(I542*H542,2)</f>
        <v>0</v>
      </c>
      <c r="K542" s="182" t="s">
        <v>2868</v>
      </c>
      <c r="L542" s="187"/>
      <c r="M542" s="188" t="s">
        <v>1</v>
      </c>
      <c r="N542" s="189" t="s">
        <v>38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273</v>
      </c>
      <c r="AT542" s="145" t="s">
        <v>333</v>
      </c>
      <c r="AU542" s="145" t="s">
        <v>83</v>
      </c>
      <c r="AY542" s="18" t="s">
        <v>236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81</v>
      </c>
      <c r="BK542" s="146">
        <f>ROUND(I542*H542,2)</f>
        <v>0</v>
      </c>
      <c r="BL542" s="18" t="s">
        <v>258</v>
      </c>
      <c r="BM542" s="145" t="s">
        <v>2573</v>
      </c>
    </row>
    <row r="543" spans="2:65" s="1" customFormat="1" ht="11.25">
      <c r="B543" s="33"/>
      <c r="D543" s="147" t="s">
        <v>246</v>
      </c>
      <c r="F543" s="148" t="s">
        <v>4625</v>
      </c>
      <c r="I543" s="149"/>
      <c r="L543" s="33"/>
      <c r="M543" s="150"/>
      <c r="T543" s="57"/>
      <c r="AT543" s="18" t="s">
        <v>246</v>
      </c>
      <c r="AU543" s="18" t="s">
        <v>83</v>
      </c>
    </row>
    <row r="544" spans="2:65" s="12" customFormat="1" ht="11.25">
      <c r="B544" s="151"/>
      <c r="D544" s="147" t="s">
        <v>247</v>
      </c>
      <c r="E544" s="152" t="s">
        <v>1</v>
      </c>
      <c r="F544" s="153" t="s">
        <v>4609</v>
      </c>
      <c r="H544" s="154">
        <v>25.5</v>
      </c>
      <c r="I544" s="155"/>
      <c r="L544" s="151"/>
      <c r="M544" s="156"/>
      <c r="T544" s="157"/>
      <c r="AT544" s="152" t="s">
        <v>247</v>
      </c>
      <c r="AU544" s="152" t="s">
        <v>83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5" customFormat="1" ht="11.25">
      <c r="B545" s="173"/>
      <c r="D545" s="147" t="s">
        <v>247</v>
      </c>
      <c r="E545" s="174" t="s">
        <v>1</v>
      </c>
      <c r="F545" s="175" t="s">
        <v>344</v>
      </c>
      <c r="H545" s="176">
        <v>25.5</v>
      </c>
      <c r="I545" s="177"/>
      <c r="L545" s="173"/>
      <c r="M545" s="178"/>
      <c r="T545" s="179"/>
      <c r="AT545" s="174" t="s">
        <v>247</v>
      </c>
      <c r="AU545" s="174" t="s">
        <v>83</v>
      </c>
      <c r="AV545" s="15" t="s">
        <v>258</v>
      </c>
      <c r="AW545" s="15" t="s">
        <v>30</v>
      </c>
      <c r="AX545" s="15" t="s">
        <v>81</v>
      </c>
      <c r="AY545" s="174" t="s">
        <v>236</v>
      </c>
    </row>
    <row r="546" spans="2:65" s="1" customFormat="1" ht="24.2" customHeight="1">
      <c r="B546" s="133"/>
      <c r="C546" s="180" t="s">
        <v>2574</v>
      </c>
      <c r="D546" s="180" t="s">
        <v>333</v>
      </c>
      <c r="E546" s="181" t="s">
        <v>4626</v>
      </c>
      <c r="F546" s="182" t="s">
        <v>4627</v>
      </c>
      <c r="G546" s="183" t="s">
        <v>340</v>
      </c>
      <c r="H546" s="184">
        <v>25.5</v>
      </c>
      <c r="I546" s="185"/>
      <c r="J546" s="186">
        <f>ROUND(I546*H546,2)</f>
        <v>0</v>
      </c>
      <c r="K546" s="182" t="s">
        <v>2868</v>
      </c>
      <c r="L546" s="187"/>
      <c r="M546" s="188" t="s">
        <v>1</v>
      </c>
      <c r="N546" s="189" t="s">
        <v>38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273</v>
      </c>
      <c r="AT546" s="145" t="s">
        <v>333</v>
      </c>
      <c r="AU546" s="145" t="s">
        <v>83</v>
      </c>
      <c r="AY546" s="18" t="s">
        <v>236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81</v>
      </c>
      <c r="BK546" s="146">
        <f>ROUND(I546*H546,2)</f>
        <v>0</v>
      </c>
      <c r="BL546" s="18" t="s">
        <v>258</v>
      </c>
      <c r="BM546" s="145" t="s">
        <v>2577</v>
      </c>
    </row>
    <row r="547" spans="2:65" s="1" customFormat="1" ht="19.5">
      <c r="B547" s="33"/>
      <c r="D547" s="147" t="s">
        <v>246</v>
      </c>
      <c r="F547" s="148" t="s">
        <v>4627</v>
      </c>
      <c r="I547" s="149"/>
      <c r="L547" s="33"/>
      <c r="M547" s="150"/>
      <c r="T547" s="57"/>
      <c r="AT547" s="18" t="s">
        <v>246</v>
      </c>
      <c r="AU547" s="18" t="s">
        <v>83</v>
      </c>
    </row>
    <row r="548" spans="2:65" s="12" customFormat="1" ht="11.25">
      <c r="B548" s="151"/>
      <c r="D548" s="147" t="s">
        <v>247</v>
      </c>
      <c r="E548" s="152" t="s">
        <v>1</v>
      </c>
      <c r="F548" s="153" t="s">
        <v>4609</v>
      </c>
      <c r="H548" s="154">
        <v>25.5</v>
      </c>
      <c r="I548" s="155"/>
      <c r="L548" s="151"/>
      <c r="M548" s="156"/>
      <c r="T548" s="157"/>
      <c r="AT548" s="152" t="s">
        <v>247</v>
      </c>
      <c r="AU548" s="152" t="s">
        <v>83</v>
      </c>
      <c r="AV548" s="12" t="s">
        <v>83</v>
      </c>
      <c r="AW548" s="12" t="s">
        <v>30</v>
      </c>
      <c r="AX548" s="12" t="s">
        <v>73</v>
      </c>
      <c r="AY548" s="152" t="s">
        <v>236</v>
      </c>
    </row>
    <row r="549" spans="2:65" s="15" customFormat="1" ht="11.25">
      <c r="B549" s="173"/>
      <c r="D549" s="147" t="s">
        <v>247</v>
      </c>
      <c r="E549" s="174" t="s">
        <v>1</v>
      </c>
      <c r="F549" s="175" t="s">
        <v>344</v>
      </c>
      <c r="H549" s="176">
        <v>25.5</v>
      </c>
      <c r="I549" s="177"/>
      <c r="L549" s="173"/>
      <c r="M549" s="178"/>
      <c r="T549" s="179"/>
      <c r="AT549" s="174" t="s">
        <v>247</v>
      </c>
      <c r="AU549" s="174" t="s">
        <v>83</v>
      </c>
      <c r="AV549" s="15" t="s">
        <v>258</v>
      </c>
      <c r="AW549" s="15" t="s">
        <v>30</v>
      </c>
      <c r="AX549" s="15" t="s">
        <v>81</v>
      </c>
      <c r="AY549" s="174" t="s">
        <v>236</v>
      </c>
    </row>
    <row r="550" spans="2:65" s="1" customFormat="1" ht="16.5" customHeight="1">
      <c r="B550" s="133"/>
      <c r="C550" s="134" t="s">
        <v>2301</v>
      </c>
      <c r="D550" s="134" t="s">
        <v>239</v>
      </c>
      <c r="E550" s="135" t="s">
        <v>4628</v>
      </c>
      <c r="F550" s="136" t="s">
        <v>4629</v>
      </c>
      <c r="G550" s="137" t="s">
        <v>340</v>
      </c>
      <c r="H550" s="138">
        <v>16</v>
      </c>
      <c r="I550" s="139"/>
      <c r="J550" s="140">
        <f>ROUND(I550*H550,2)</f>
        <v>0</v>
      </c>
      <c r="K550" s="136" t="s">
        <v>243</v>
      </c>
      <c r="L550" s="33"/>
      <c r="M550" s="141" t="s">
        <v>1</v>
      </c>
      <c r="N550" s="142" t="s">
        <v>38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258</v>
      </c>
      <c r="AT550" s="145" t="s">
        <v>239</v>
      </c>
      <c r="AU550" s="145" t="s">
        <v>83</v>
      </c>
      <c r="AY550" s="18" t="s">
        <v>236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81</v>
      </c>
      <c r="BK550" s="146">
        <f>ROUND(I550*H550,2)</f>
        <v>0</v>
      </c>
      <c r="BL550" s="18" t="s">
        <v>258</v>
      </c>
      <c r="BM550" s="145" t="s">
        <v>2581</v>
      </c>
    </row>
    <row r="551" spans="2:65" s="1" customFormat="1" ht="11.25">
      <c r="B551" s="33"/>
      <c r="D551" s="147" t="s">
        <v>246</v>
      </c>
      <c r="F551" s="148" t="s">
        <v>4629</v>
      </c>
      <c r="I551" s="149"/>
      <c r="L551" s="33"/>
      <c r="M551" s="150"/>
      <c r="T551" s="57"/>
      <c r="AT551" s="18" t="s">
        <v>246</v>
      </c>
      <c r="AU551" s="18" t="s">
        <v>83</v>
      </c>
    </row>
    <row r="552" spans="2:65" s="12" customFormat="1" ht="11.25">
      <c r="B552" s="151"/>
      <c r="D552" s="147" t="s">
        <v>247</v>
      </c>
      <c r="E552" s="152" t="s">
        <v>1</v>
      </c>
      <c r="F552" s="153" t="s">
        <v>4630</v>
      </c>
      <c r="H552" s="154">
        <v>16</v>
      </c>
      <c r="I552" s="155"/>
      <c r="L552" s="151"/>
      <c r="M552" s="156"/>
      <c r="T552" s="157"/>
      <c r="AT552" s="152" t="s">
        <v>247</v>
      </c>
      <c r="AU552" s="152" t="s">
        <v>83</v>
      </c>
      <c r="AV552" s="12" t="s">
        <v>83</v>
      </c>
      <c r="AW552" s="12" t="s">
        <v>30</v>
      </c>
      <c r="AX552" s="12" t="s">
        <v>73</v>
      </c>
      <c r="AY552" s="152" t="s">
        <v>236</v>
      </c>
    </row>
    <row r="553" spans="2:65" s="15" customFormat="1" ht="11.25">
      <c r="B553" s="173"/>
      <c r="D553" s="147" t="s">
        <v>247</v>
      </c>
      <c r="E553" s="174" t="s">
        <v>1</v>
      </c>
      <c r="F553" s="175" t="s">
        <v>344</v>
      </c>
      <c r="H553" s="176">
        <v>16</v>
      </c>
      <c r="I553" s="177"/>
      <c r="L553" s="173"/>
      <c r="M553" s="178"/>
      <c r="T553" s="179"/>
      <c r="AT553" s="174" t="s">
        <v>247</v>
      </c>
      <c r="AU553" s="174" t="s">
        <v>83</v>
      </c>
      <c r="AV553" s="15" t="s">
        <v>258</v>
      </c>
      <c r="AW553" s="15" t="s">
        <v>30</v>
      </c>
      <c r="AX553" s="15" t="s">
        <v>81</v>
      </c>
      <c r="AY553" s="174" t="s">
        <v>236</v>
      </c>
    </row>
    <row r="554" spans="2:65" s="1" customFormat="1" ht="24.2" customHeight="1">
      <c r="B554" s="133"/>
      <c r="C554" s="134" t="s">
        <v>2583</v>
      </c>
      <c r="D554" s="134" t="s">
        <v>239</v>
      </c>
      <c r="E554" s="135" t="s">
        <v>4631</v>
      </c>
      <c r="F554" s="136" t="s">
        <v>4632</v>
      </c>
      <c r="G554" s="137" t="s">
        <v>528</v>
      </c>
      <c r="H554" s="138">
        <v>629.39</v>
      </c>
      <c r="I554" s="139"/>
      <c r="J554" s="140">
        <f>ROUND(I554*H554,2)</f>
        <v>0</v>
      </c>
      <c r="K554" s="136" t="s">
        <v>243</v>
      </c>
      <c r="L554" s="33"/>
      <c r="M554" s="141" t="s">
        <v>1</v>
      </c>
      <c r="N554" s="142" t="s">
        <v>38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258</v>
      </c>
      <c r="AT554" s="145" t="s">
        <v>239</v>
      </c>
      <c r="AU554" s="145" t="s">
        <v>83</v>
      </c>
      <c r="AY554" s="18" t="s">
        <v>236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81</v>
      </c>
      <c r="BK554" s="146">
        <f>ROUND(I554*H554,2)</f>
        <v>0</v>
      </c>
      <c r="BL554" s="18" t="s">
        <v>258</v>
      </c>
      <c r="BM554" s="145" t="s">
        <v>2585</v>
      </c>
    </row>
    <row r="555" spans="2:65" s="1" customFormat="1" ht="19.5">
      <c r="B555" s="33"/>
      <c r="D555" s="147" t="s">
        <v>246</v>
      </c>
      <c r="F555" s="148" t="s">
        <v>4632</v>
      </c>
      <c r="I555" s="149"/>
      <c r="L555" s="33"/>
      <c r="M555" s="150"/>
      <c r="T555" s="57"/>
      <c r="AT555" s="18" t="s">
        <v>246</v>
      </c>
      <c r="AU555" s="18" t="s">
        <v>83</v>
      </c>
    </row>
    <row r="556" spans="2:65" s="1" customFormat="1" ht="49.15" customHeight="1">
      <c r="B556" s="133"/>
      <c r="C556" s="180" t="s">
        <v>2304</v>
      </c>
      <c r="D556" s="180" t="s">
        <v>333</v>
      </c>
      <c r="E556" s="181" t="s">
        <v>4633</v>
      </c>
      <c r="F556" s="182" t="s">
        <v>4634</v>
      </c>
      <c r="G556" s="183" t="s">
        <v>528</v>
      </c>
      <c r="H556" s="184">
        <v>638.83100000000002</v>
      </c>
      <c r="I556" s="185"/>
      <c r="J556" s="186">
        <f>ROUND(I556*H556,2)</f>
        <v>0</v>
      </c>
      <c r="K556" s="182" t="s">
        <v>2868</v>
      </c>
      <c r="L556" s="187"/>
      <c r="M556" s="188" t="s">
        <v>1</v>
      </c>
      <c r="N556" s="189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273</v>
      </c>
      <c r="AT556" s="145" t="s">
        <v>333</v>
      </c>
      <c r="AU556" s="145" t="s">
        <v>83</v>
      </c>
      <c r="AY556" s="18" t="s">
        <v>236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258</v>
      </c>
      <c r="BM556" s="145" t="s">
        <v>2588</v>
      </c>
    </row>
    <row r="557" spans="2:65" s="1" customFormat="1" ht="29.25">
      <c r="B557" s="33"/>
      <c r="D557" s="147" t="s">
        <v>246</v>
      </c>
      <c r="F557" s="148" t="s">
        <v>4634</v>
      </c>
      <c r="I557" s="149"/>
      <c r="L557" s="33"/>
      <c r="M557" s="150"/>
      <c r="T557" s="57"/>
      <c r="AT557" s="18" t="s">
        <v>246</v>
      </c>
      <c r="AU557" s="18" t="s">
        <v>83</v>
      </c>
    </row>
    <row r="558" spans="2:65" s="12" customFormat="1" ht="11.25">
      <c r="B558" s="151"/>
      <c r="D558" s="147" t="s">
        <v>247</v>
      </c>
      <c r="E558" s="152" t="s">
        <v>1</v>
      </c>
      <c r="F558" s="153" t="s">
        <v>4635</v>
      </c>
      <c r="H558" s="154">
        <v>638.83100000000002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 ht="11.25">
      <c r="B559" s="173"/>
      <c r="D559" s="147" t="s">
        <v>247</v>
      </c>
      <c r="E559" s="174" t="s">
        <v>1</v>
      </c>
      <c r="F559" s="175" t="s">
        <v>344</v>
      </c>
      <c r="H559" s="176">
        <v>638.83100000000002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" customFormat="1" ht="21.75" customHeight="1">
      <c r="B560" s="133"/>
      <c r="C560" s="180" t="s">
        <v>2590</v>
      </c>
      <c r="D560" s="180" t="s">
        <v>333</v>
      </c>
      <c r="E560" s="181" t="s">
        <v>4636</v>
      </c>
      <c r="F560" s="182" t="s">
        <v>4637</v>
      </c>
      <c r="G560" s="183" t="s">
        <v>340</v>
      </c>
      <c r="H560" s="184">
        <v>108.12</v>
      </c>
      <c r="I560" s="185"/>
      <c r="J560" s="186">
        <f>ROUND(I560*H560,2)</f>
        <v>0</v>
      </c>
      <c r="K560" s="182" t="s">
        <v>2868</v>
      </c>
      <c r="L560" s="187"/>
      <c r="M560" s="188" t="s">
        <v>1</v>
      </c>
      <c r="N560" s="189" t="s">
        <v>38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273</v>
      </c>
      <c r="AT560" s="145" t="s">
        <v>333</v>
      </c>
      <c r="AU560" s="145" t="s">
        <v>83</v>
      </c>
      <c r="AY560" s="18" t="s">
        <v>236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81</v>
      </c>
      <c r="BK560" s="146">
        <f>ROUND(I560*H560,2)</f>
        <v>0</v>
      </c>
      <c r="BL560" s="18" t="s">
        <v>258</v>
      </c>
      <c r="BM560" s="145" t="s">
        <v>2592</v>
      </c>
    </row>
    <row r="561" spans="2:65" s="1" customFormat="1" ht="11.25">
      <c r="B561" s="33"/>
      <c r="D561" s="147" t="s">
        <v>246</v>
      </c>
      <c r="F561" s="148" t="s">
        <v>4637</v>
      </c>
      <c r="I561" s="149"/>
      <c r="L561" s="33"/>
      <c r="M561" s="150"/>
      <c r="T561" s="57"/>
      <c r="AT561" s="18" t="s">
        <v>246</v>
      </c>
      <c r="AU561" s="18" t="s">
        <v>83</v>
      </c>
    </row>
    <row r="562" spans="2:65" s="12" customFormat="1" ht="11.25">
      <c r="B562" s="151"/>
      <c r="D562" s="147" t="s">
        <v>247</v>
      </c>
      <c r="E562" s="152" t="s">
        <v>1</v>
      </c>
      <c r="F562" s="153" t="s">
        <v>4638</v>
      </c>
      <c r="H562" s="154">
        <v>108.12</v>
      </c>
      <c r="I562" s="155"/>
      <c r="L562" s="151"/>
      <c r="M562" s="156"/>
      <c r="T562" s="157"/>
      <c r="AT562" s="152" t="s">
        <v>247</v>
      </c>
      <c r="AU562" s="152" t="s">
        <v>83</v>
      </c>
      <c r="AV562" s="12" t="s">
        <v>83</v>
      </c>
      <c r="AW562" s="12" t="s">
        <v>30</v>
      </c>
      <c r="AX562" s="12" t="s">
        <v>73</v>
      </c>
      <c r="AY562" s="152" t="s">
        <v>236</v>
      </c>
    </row>
    <row r="563" spans="2:65" s="15" customFormat="1" ht="11.25">
      <c r="B563" s="173"/>
      <c r="D563" s="147" t="s">
        <v>247</v>
      </c>
      <c r="E563" s="174" t="s">
        <v>1</v>
      </c>
      <c r="F563" s="175" t="s">
        <v>344</v>
      </c>
      <c r="H563" s="176">
        <v>108.12</v>
      </c>
      <c r="I563" s="177"/>
      <c r="L563" s="173"/>
      <c r="M563" s="178"/>
      <c r="T563" s="179"/>
      <c r="AT563" s="174" t="s">
        <v>247</v>
      </c>
      <c r="AU563" s="174" t="s">
        <v>83</v>
      </c>
      <c r="AV563" s="15" t="s">
        <v>258</v>
      </c>
      <c r="AW563" s="15" t="s">
        <v>30</v>
      </c>
      <c r="AX563" s="15" t="s">
        <v>81</v>
      </c>
      <c r="AY563" s="174" t="s">
        <v>236</v>
      </c>
    </row>
    <row r="564" spans="2:65" s="1" customFormat="1" ht="24.2" customHeight="1">
      <c r="B564" s="133"/>
      <c r="C564" s="180" t="s">
        <v>2307</v>
      </c>
      <c r="D564" s="180" t="s">
        <v>333</v>
      </c>
      <c r="E564" s="181" t="s">
        <v>4639</v>
      </c>
      <c r="F564" s="182" t="s">
        <v>4640</v>
      </c>
      <c r="G564" s="183" t="s">
        <v>340</v>
      </c>
      <c r="H564" s="184">
        <v>108.12</v>
      </c>
      <c r="I564" s="185"/>
      <c r="J564" s="186">
        <f>ROUND(I564*H564,2)</f>
        <v>0</v>
      </c>
      <c r="K564" s="182" t="s">
        <v>2868</v>
      </c>
      <c r="L564" s="187"/>
      <c r="M564" s="188" t="s">
        <v>1</v>
      </c>
      <c r="N564" s="189" t="s">
        <v>38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273</v>
      </c>
      <c r="AT564" s="145" t="s">
        <v>333</v>
      </c>
      <c r="AU564" s="145" t="s">
        <v>83</v>
      </c>
      <c r="AY564" s="18" t="s">
        <v>236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81</v>
      </c>
      <c r="BK564" s="146">
        <f>ROUND(I564*H564,2)</f>
        <v>0</v>
      </c>
      <c r="BL564" s="18" t="s">
        <v>258</v>
      </c>
      <c r="BM564" s="145" t="s">
        <v>2594</v>
      </c>
    </row>
    <row r="565" spans="2:65" s="1" customFormat="1" ht="11.25">
      <c r="B565" s="33"/>
      <c r="D565" s="147" t="s">
        <v>246</v>
      </c>
      <c r="F565" s="148" t="s">
        <v>4640</v>
      </c>
      <c r="I565" s="149"/>
      <c r="L565" s="33"/>
      <c r="M565" s="150"/>
      <c r="T565" s="57"/>
      <c r="AT565" s="18" t="s">
        <v>246</v>
      </c>
      <c r="AU565" s="18" t="s">
        <v>83</v>
      </c>
    </row>
    <row r="566" spans="2:65" s="12" customFormat="1" ht="11.25">
      <c r="B566" s="151"/>
      <c r="D566" s="147" t="s">
        <v>247</v>
      </c>
      <c r="E566" s="152" t="s">
        <v>1</v>
      </c>
      <c r="F566" s="153" t="s">
        <v>4638</v>
      </c>
      <c r="H566" s="154">
        <v>108.12</v>
      </c>
      <c r="I566" s="155"/>
      <c r="L566" s="151"/>
      <c r="M566" s="156"/>
      <c r="T566" s="157"/>
      <c r="AT566" s="152" t="s">
        <v>247</v>
      </c>
      <c r="AU566" s="152" t="s">
        <v>83</v>
      </c>
      <c r="AV566" s="12" t="s">
        <v>83</v>
      </c>
      <c r="AW566" s="12" t="s">
        <v>30</v>
      </c>
      <c r="AX566" s="12" t="s">
        <v>73</v>
      </c>
      <c r="AY566" s="152" t="s">
        <v>236</v>
      </c>
    </row>
    <row r="567" spans="2:65" s="15" customFormat="1" ht="11.25">
      <c r="B567" s="173"/>
      <c r="D567" s="147" t="s">
        <v>247</v>
      </c>
      <c r="E567" s="174" t="s">
        <v>1</v>
      </c>
      <c r="F567" s="175" t="s">
        <v>344</v>
      </c>
      <c r="H567" s="176">
        <v>108.12</v>
      </c>
      <c r="I567" s="177"/>
      <c r="L567" s="173"/>
      <c r="M567" s="178"/>
      <c r="T567" s="179"/>
      <c r="AT567" s="174" t="s">
        <v>247</v>
      </c>
      <c r="AU567" s="174" t="s">
        <v>83</v>
      </c>
      <c r="AV567" s="15" t="s">
        <v>258</v>
      </c>
      <c r="AW567" s="15" t="s">
        <v>30</v>
      </c>
      <c r="AX567" s="15" t="s">
        <v>81</v>
      </c>
      <c r="AY567" s="174" t="s">
        <v>236</v>
      </c>
    </row>
    <row r="568" spans="2:65" s="1" customFormat="1" ht="24.2" customHeight="1">
      <c r="B568" s="133"/>
      <c r="C568" s="180" t="s">
        <v>2597</v>
      </c>
      <c r="D568" s="180" t="s">
        <v>333</v>
      </c>
      <c r="E568" s="181" t="s">
        <v>4641</v>
      </c>
      <c r="F568" s="182" t="s">
        <v>4642</v>
      </c>
      <c r="G568" s="183" t="s">
        <v>340</v>
      </c>
      <c r="H568" s="184">
        <v>108.12</v>
      </c>
      <c r="I568" s="185"/>
      <c r="J568" s="186">
        <f>ROUND(I568*H568,2)</f>
        <v>0</v>
      </c>
      <c r="K568" s="182" t="s">
        <v>2868</v>
      </c>
      <c r="L568" s="187"/>
      <c r="M568" s="188" t="s">
        <v>1</v>
      </c>
      <c r="N568" s="189" t="s">
        <v>38</v>
      </c>
      <c r="P568" s="143">
        <f>O568*H568</f>
        <v>0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273</v>
      </c>
      <c r="AT568" s="145" t="s">
        <v>333</v>
      </c>
      <c r="AU568" s="145" t="s">
        <v>83</v>
      </c>
      <c r="AY568" s="18" t="s">
        <v>236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81</v>
      </c>
      <c r="BK568" s="146">
        <f>ROUND(I568*H568,2)</f>
        <v>0</v>
      </c>
      <c r="BL568" s="18" t="s">
        <v>258</v>
      </c>
      <c r="BM568" s="145" t="s">
        <v>2600</v>
      </c>
    </row>
    <row r="569" spans="2:65" s="1" customFormat="1" ht="19.5">
      <c r="B569" s="33"/>
      <c r="D569" s="147" t="s">
        <v>246</v>
      </c>
      <c r="F569" s="148" t="s">
        <v>4642</v>
      </c>
      <c r="I569" s="149"/>
      <c r="L569" s="33"/>
      <c r="M569" s="150"/>
      <c r="T569" s="57"/>
      <c r="AT569" s="18" t="s">
        <v>246</v>
      </c>
      <c r="AU569" s="18" t="s">
        <v>83</v>
      </c>
    </row>
    <row r="570" spans="2:65" s="12" customFormat="1" ht="11.25">
      <c r="B570" s="151"/>
      <c r="D570" s="147" t="s">
        <v>247</v>
      </c>
      <c r="E570" s="152" t="s">
        <v>1</v>
      </c>
      <c r="F570" s="153" t="s">
        <v>4638</v>
      </c>
      <c r="H570" s="154">
        <v>108.12</v>
      </c>
      <c r="I570" s="155"/>
      <c r="L570" s="151"/>
      <c r="M570" s="156"/>
      <c r="T570" s="157"/>
      <c r="AT570" s="152" t="s">
        <v>247</v>
      </c>
      <c r="AU570" s="152" t="s">
        <v>83</v>
      </c>
      <c r="AV570" s="12" t="s">
        <v>83</v>
      </c>
      <c r="AW570" s="12" t="s">
        <v>30</v>
      </c>
      <c r="AX570" s="12" t="s">
        <v>73</v>
      </c>
      <c r="AY570" s="152" t="s">
        <v>236</v>
      </c>
    </row>
    <row r="571" spans="2:65" s="15" customFormat="1" ht="11.25">
      <c r="B571" s="173"/>
      <c r="D571" s="147" t="s">
        <v>247</v>
      </c>
      <c r="E571" s="174" t="s">
        <v>1</v>
      </c>
      <c r="F571" s="175" t="s">
        <v>344</v>
      </c>
      <c r="H571" s="176">
        <v>108.12</v>
      </c>
      <c r="I571" s="177"/>
      <c r="L571" s="173"/>
      <c r="M571" s="178"/>
      <c r="T571" s="179"/>
      <c r="AT571" s="174" t="s">
        <v>247</v>
      </c>
      <c r="AU571" s="174" t="s">
        <v>83</v>
      </c>
      <c r="AV571" s="15" t="s">
        <v>258</v>
      </c>
      <c r="AW571" s="15" t="s">
        <v>30</v>
      </c>
      <c r="AX571" s="15" t="s">
        <v>81</v>
      </c>
      <c r="AY571" s="174" t="s">
        <v>236</v>
      </c>
    </row>
    <row r="572" spans="2:65" s="1" customFormat="1" ht="16.5" customHeight="1">
      <c r="B572" s="133"/>
      <c r="C572" s="134" t="s">
        <v>2310</v>
      </c>
      <c r="D572" s="134" t="s">
        <v>239</v>
      </c>
      <c r="E572" s="135" t="s">
        <v>4643</v>
      </c>
      <c r="F572" s="136" t="s">
        <v>4644</v>
      </c>
      <c r="G572" s="137" t="s">
        <v>340</v>
      </c>
      <c r="H572" s="138">
        <v>53</v>
      </c>
      <c r="I572" s="139"/>
      <c r="J572" s="140">
        <f>ROUND(I572*H572,2)</f>
        <v>0</v>
      </c>
      <c r="K572" s="136" t="s">
        <v>2868</v>
      </c>
      <c r="L572" s="33"/>
      <c r="M572" s="141" t="s">
        <v>1</v>
      </c>
      <c r="N572" s="142" t="s">
        <v>38</v>
      </c>
      <c r="P572" s="143">
        <f>O572*H572</f>
        <v>0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258</v>
      </c>
      <c r="AT572" s="145" t="s">
        <v>239</v>
      </c>
      <c r="AU572" s="145" t="s">
        <v>83</v>
      </c>
      <c r="AY572" s="18" t="s">
        <v>236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81</v>
      </c>
      <c r="BK572" s="146">
        <f>ROUND(I572*H572,2)</f>
        <v>0</v>
      </c>
      <c r="BL572" s="18" t="s">
        <v>258</v>
      </c>
      <c r="BM572" s="145" t="s">
        <v>3289</v>
      </c>
    </row>
    <row r="573" spans="2:65" s="1" customFormat="1" ht="11.25">
      <c r="B573" s="33"/>
      <c r="D573" s="147" t="s">
        <v>246</v>
      </c>
      <c r="F573" s="148" t="s">
        <v>4644</v>
      </c>
      <c r="I573" s="149"/>
      <c r="L573" s="33"/>
      <c r="M573" s="150"/>
      <c r="T573" s="57"/>
      <c r="AT573" s="18" t="s">
        <v>246</v>
      </c>
      <c r="AU573" s="18" t="s">
        <v>83</v>
      </c>
    </row>
    <row r="574" spans="2:65" s="12" customFormat="1" ht="11.25">
      <c r="B574" s="151"/>
      <c r="D574" s="147" t="s">
        <v>247</v>
      </c>
      <c r="E574" s="152" t="s">
        <v>1</v>
      </c>
      <c r="F574" s="153" t="s">
        <v>4645</v>
      </c>
      <c r="H574" s="154">
        <v>53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5" customFormat="1" ht="11.25">
      <c r="B575" s="173"/>
      <c r="D575" s="147" t="s">
        <v>247</v>
      </c>
      <c r="E575" s="174" t="s">
        <v>1</v>
      </c>
      <c r="F575" s="175" t="s">
        <v>344</v>
      </c>
      <c r="H575" s="176">
        <v>53</v>
      </c>
      <c r="I575" s="177"/>
      <c r="L575" s="173"/>
      <c r="M575" s="178"/>
      <c r="T575" s="179"/>
      <c r="AT575" s="174" t="s">
        <v>247</v>
      </c>
      <c r="AU575" s="174" t="s">
        <v>83</v>
      </c>
      <c r="AV575" s="15" t="s">
        <v>258</v>
      </c>
      <c r="AW575" s="15" t="s">
        <v>30</v>
      </c>
      <c r="AX575" s="15" t="s">
        <v>81</v>
      </c>
      <c r="AY575" s="174" t="s">
        <v>236</v>
      </c>
    </row>
    <row r="576" spans="2:65" s="1" customFormat="1" ht="24.2" customHeight="1">
      <c r="B576" s="133"/>
      <c r="C576" s="134" t="s">
        <v>3290</v>
      </c>
      <c r="D576" s="134" t="s">
        <v>239</v>
      </c>
      <c r="E576" s="135" t="s">
        <v>4646</v>
      </c>
      <c r="F576" s="136" t="s">
        <v>4647</v>
      </c>
      <c r="G576" s="137" t="s">
        <v>528</v>
      </c>
      <c r="H576" s="138">
        <v>93.51</v>
      </c>
      <c r="I576" s="139"/>
      <c r="J576" s="140">
        <f>ROUND(I576*H576,2)</f>
        <v>0</v>
      </c>
      <c r="K576" s="136" t="s">
        <v>243</v>
      </c>
      <c r="L576" s="33"/>
      <c r="M576" s="141" t="s">
        <v>1</v>
      </c>
      <c r="N576" s="142" t="s">
        <v>38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258</v>
      </c>
      <c r="AT576" s="145" t="s">
        <v>239</v>
      </c>
      <c r="AU576" s="145" t="s">
        <v>83</v>
      </c>
      <c r="AY576" s="18" t="s">
        <v>236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81</v>
      </c>
      <c r="BK576" s="146">
        <f>ROUND(I576*H576,2)</f>
        <v>0</v>
      </c>
      <c r="BL576" s="18" t="s">
        <v>258</v>
      </c>
      <c r="BM576" s="145" t="s">
        <v>3293</v>
      </c>
    </row>
    <row r="577" spans="2:65" s="1" customFormat="1" ht="19.5">
      <c r="B577" s="33"/>
      <c r="D577" s="147" t="s">
        <v>246</v>
      </c>
      <c r="F577" s="148" t="s">
        <v>4647</v>
      </c>
      <c r="I577" s="149"/>
      <c r="L577" s="33"/>
      <c r="M577" s="150"/>
      <c r="T577" s="57"/>
      <c r="AT577" s="18" t="s">
        <v>246</v>
      </c>
      <c r="AU577" s="18" t="s">
        <v>83</v>
      </c>
    </row>
    <row r="578" spans="2:65" s="1" customFormat="1" ht="49.15" customHeight="1">
      <c r="B578" s="133"/>
      <c r="C578" s="180" t="s">
        <v>2313</v>
      </c>
      <c r="D578" s="180" t="s">
        <v>333</v>
      </c>
      <c r="E578" s="181" t="s">
        <v>4648</v>
      </c>
      <c r="F578" s="182" t="s">
        <v>4649</v>
      </c>
      <c r="G578" s="183" t="s">
        <v>528</v>
      </c>
      <c r="H578" s="184">
        <v>94.912999999999997</v>
      </c>
      <c r="I578" s="185"/>
      <c r="J578" s="186">
        <f>ROUND(I578*H578,2)</f>
        <v>0</v>
      </c>
      <c r="K578" s="182" t="s">
        <v>2868</v>
      </c>
      <c r="L578" s="187"/>
      <c r="M578" s="188" t="s">
        <v>1</v>
      </c>
      <c r="N578" s="189" t="s">
        <v>38</v>
      </c>
      <c r="P578" s="143">
        <f>O578*H578</f>
        <v>0</v>
      </c>
      <c r="Q578" s="143">
        <v>0</v>
      </c>
      <c r="R578" s="143">
        <f>Q578*H578</f>
        <v>0</v>
      </c>
      <c r="S578" s="143">
        <v>0</v>
      </c>
      <c r="T578" s="144">
        <f>S578*H578</f>
        <v>0</v>
      </c>
      <c r="AR578" s="145" t="s">
        <v>273</v>
      </c>
      <c r="AT578" s="145" t="s">
        <v>333</v>
      </c>
      <c r="AU578" s="145" t="s">
        <v>83</v>
      </c>
      <c r="AY578" s="18" t="s">
        <v>236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81</v>
      </c>
      <c r="BK578" s="146">
        <f>ROUND(I578*H578,2)</f>
        <v>0</v>
      </c>
      <c r="BL578" s="18" t="s">
        <v>258</v>
      </c>
      <c r="BM578" s="145" t="s">
        <v>3296</v>
      </c>
    </row>
    <row r="579" spans="2:65" s="1" customFormat="1" ht="29.25">
      <c r="B579" s="33"/>
      <c r="D579" s="147" t="s">
        <v>246</v>
      </c>
      <c r="F579" s="148" t="s">
        <v>4649</v>
      </c>
      <c r="I579" s="149"/>
      <c r="L579" s="33"/>
      <c r="M579" s="150"/>
      <c r="T579" s="57"/>
      <c r="AT579" s="18" t="s">
        <v>246</v>
      </c>
      <c r="AU579" s="18" t="s">
        <v>83</v>
      </c>
    </row>
    <row r="580" spans="2:65" s="12" customFormat="1" ht="11.25">
      <c r="B580" s="151"/>
      <c r="D580" s="147" t="s">
        <v>247</v>
      </c>
      <c r="E580" s="152" t="s">
        <v>1</v>
      </c>
      <c r="F580" s="153" t="s">
        <v>4650</v>
      </c>
      <c r="H580" s="154">
        <v>94.912999999999997</v>
      </c>
      <c r="I580" s="155"/>
      <c r="L580" s="151"/>
      <c r="M580" s="156"/>
      <c r="T580" s="157"/>
      <c r="AT580" s="152" t="s">
        <v>247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236</v>
      </c>
    </row>
    <row r="581" spans="2:65" s="15" customFormat="1" ht="11.25">
      <c r="B581" s="173"/>
      <c r="D581" s="147" t="s">
        <v>247</v>
      </c>
      <c r="E581" s="174" t="s">
        <v>1</v>
      </c>
      <c r="F581" s="175" t="s">
        <v>344</v>
      </c>
      <c r="H581" s="176">
        <v>94.912999999999997</v>
      </c>
      <c r="I581" s="177"/>
      <c r="L581" s="173"/>
      <c r="M581" s="178"/>
      <c r="T581" s="179"/>
      <c r="AT581" s="174" t="s">
        <v>247</v>
      </c>
      <c r="AU581" s="174" t="s">
        <v>83</v>
      </c>
      <c r="AV581" s="15" t="s">
        <v>258</v>
      </c>
      <c r="AW581" s="15" t="s">
        <v>30</v>
      </c>
      <c r="AX581" s="15" t="s">
        <v>81</v>
      </c>
      <c r="AY581" s="174" t="s">
        <v>236</v>
      </c>
    </row>
    <row r="582" spans="2:65" s="1" customFormat="1" ht="21.75" customHeight="1">
      <c r="B582" s="133"/>
      <c r="C582" s="180" t="s">
        <v>3297</v>
      </c>
      <c r="D582" s="180" t="s">
        <v>333</v>
      </c>
      <c r="E582" s="181" t="s">
        <v>4651</v>
      </c>
      <c r="F582" s="182" t="s">
        <v>4652</v>
      </c>
      <c r="G582" s="183" t="s">
        <v>340</v>
      </c>
      <c r="H582" s="184">
        <v>15.3</v>
      </c>
      <c r="I582" s="185"/>
      <c r="J582" s="186">
        <f>ROUND(I582*H582,2)</f>
        <v>0</v>
      </c>
      <c r="K582" s="182" t="s">
        <v>2868</v>
      </c>
      <c r="L582" s="187"/>
      <c r="M582" s="188" t="s">
        <v>1</v>
      </c>
      <c r="N582" s="189" t="s">
        <v>38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273</v>
      </c>
      <c r="AT582" s="145" t="s">
        <v>333</v>
      </c>
      <c r="AU582" s="145" t="s">
        <v>83</v>
      </c>
      <c r="AY582" s="18" t="s">
        <v>236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81</v>
      </c>
      <c r="BK582" s="146">
        <f>ROUND(I582*H582,2)</f>
        <v>0</v>
      </c>
      <c r="BL582" s="18" t="s">
        <v>258</v>
      </c>
      <c r="BM582" s="145" t="s">
        <v>3298</v>
      </c>
    </row>
    <row r="583" spans="2:65" s="1" customFormat="1" ht="11.25">
      <c r="B583" s="33"/>
      <c r="D583" s="147" t="s">
        <v>246</v>
      </c>
      <c r="F583" s="148" t="s">
        <v>4652</v>
      </c>
      <c r="I583" s="149"/>
      <c r="L583" s="33"/>
      <c r="M583" s="150"/>
      <c r="T583" s="57"/>
      <c r="AT583" s="18" t="s">
        <v>246</v>
      </c>
      <c r="AU583" s="18" t="s">
        <v>83</v>
      </c>
    </row>
    <row r="584" spans="2:65" s="12" customFormat="1" ht="11.25">
      <c r="B584" s="151"/>
      <c r="D584" s="147" t="s">
        <v>247</v>
      </c>
      <c r="E584" s="152" t="s">
        <v>1</v>
      </c>
      <c r="F584" s="153" t="s">
        <v>3921</v>
      </c>
      <c r="H584" s="154">
        <v>15.3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5" customFormat="1" ht="11.25">
      <c r="B585" s="173"/>
      <c r="D585" s="147" t="s">
        <v>247</v>
      </c>
      <c r="E585" s="174" t="s">
        <v>1</v>
      </c>
      <c r="F585" s="175" t="s">
        <v>344</v>
      </c>
      <c r="H585" s="176">
        <v>15.3</v>
      </c>
      <c r="I585" s="177"/>
      <c r="L585" s="173"/>
      <c r="M585" s="178"/>
      <c r="T585" s="179"/>
      <c r="AT585" s="174" t="s">
        <v>247</v>
      </c>
      <c r="AU585" s="174" t="s">
        <v>83</v>
      </c>
      <c r="AV585" s="15" t="s">
        <v>258</v>
      </c>
      <c r="AW585" s="15" t="s">
        <v>30</v>
      </c>
      <c r="AX585" s="15" t="s">
        <v>81</v>
      </c>
      <c r="AY585" s="174" t="s">
        <v>236</v>
      </c>
    </row>
    <row r="586" spans="2:65" s="1" customFormat="1" ht="24.2" customHeight="1">
      <c r="B586" s="133"/>
      <c r="C586" s="180" t="s">
        <v>2317</v>
      </c>
      <c r="D586" s="180" t="s">
        <v>333</v>
      </c>
      <c r="E586" s="181" t="s">
        <v>4653</v>
      </c>
      <c r="F586" s="182" t="s">
        <v>4654</v>
      </c>
      <c r="G586" s="183" t="s">
        <v>340</v>
      </c>
      <c r="H586" s="184">
        <v>15.3</v>
      </c>
      <c r="I586" s="185"/>
      <c r="J586" s="186">
        <f>ROUND(I586*H586,2)</f>
        <v>0</v>
      </c>
      <c r="K586" s="182" t="s">
        <v>2868</v>
      </c>
      <c r="L586" s="187"/>
      <c r="M586" s="188" t="s">
        <v>1</v>
      </c>
      <c r="N586" s="189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273</v>
      </c>
      <c r="AT586" s="145" t="s">
        <v>333</v>
      </c>
      <c r="AU586" s="145" t="s">
        <v>83</v>
      </c>
      <c r="AY586" s="18" t="s">
        <v>236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258</v>
      </c>
      <c r="BM586" s="145" t="s">
        <v>3299</v>
      </c>
    </row>
    <row r="587" spans="2:65" s="1" customFormat="1" ht="11.25">
      <c r="B587" s="33"/>
      <c r="D587" s="147" t="s">
        <v>246</v>
      </c>
      <c r="F587" s="148" t="s">
        <v>4654</v>
      </c>
      <c r="I587" s="149"/>
      <c r="L587" s="33"/>
      <c r="M587" s="150"/>
      <c r="T587" s="57"/>
      <c r="AT587" s="18" t="s">
        <v>246</v>
      </c>
      <c r="AU587" s="18" t="s">
        <v>83</v>
      </c>
    </row>
    <row r="588" spans="2:65" s="12" customFormat="1" ht="11.25">
      <c r="B588" s="151"/>
      <c r="D588" s="147" t="s">
        <v>247</v>
      </c>
      <c r="E588" s="152" t="s">
        <v>1</v>
      </c>
      <c r="F588" s="153" t="s">
        <v>3921</v>
      </c>
      <c r="H588" s="154">
        <v>15.3</v>
      </c>
      <c r="I588" s="155"/>
      <c r="L588" s="151"/>
      <c r="M588" s="156"/>
      <c r="T588" s="157"/>
      <c r="AT588" s="152" t="s">
        <v>247</v>
      </c>
      <c r="AU588" s="152" t="s">
        <v>83</v>
      </c>
      <c r="AV588" s="12" t="s">
        <v>83</v>
      </c>
      <c r="AW588" s="12" t="s">
        <v>30</v>
      </c>
      <c r="AX588" s="12" t="s">
        <v>73</v>
      </c>
      <c r="AY588" s="152" t="s">
        <v>236</v>
      </c>
    </row>
    <row r="589" spans="2:65" s="15" customFormat="1" ht="11.25">
      <c r="B589" s="173"/>
      <c r="D589" s="147" t="s">
        <v>247</v>
      </c>
      <c r="E589" s="174" t="s">
        <v>1</v>
      </c>
      <c r="F589" s="175" t="s">
        <v>344</v>
      </c>
      <c r="H589" s="176">
        <v>15.3</v>
      </c>
      <c r="I589" s="177"/>
      <c r="L589" s="173"/>
      <c r="M589" s="178"/>
      <c r="T589" s="179"/>
      <c r="AT589" s="174" t="s">
        <v>247</v>
      </c>
      <c r="AU589" s="174" t="s">
        <v>83</v>
      </c>
      <c r="AV589" s="15" t="s">
        <v>258</v>
      </c>
      <c r="AW589" s="15" t="s">
        <v>30</v>
      </c>
      <c r="AX589" s="15" t="s">
        <v>81</v>
      </c>
      <c r="AY589" s="174" t="s">
        <v>236</v>
      </c>
    </row>
    <row r="590" spans="2:65" s="1" customFormat="1" ht="24.2" customHeight="1">
      <c r="B590" s="133"/>
      <c r="C590" s="180" t="s">
        <v>3300</v>
      </c>
      <c r="D590" s="180" t="s">
        <v>333</v>
      </c>
      <c r="E590" s="181" t="s">
        <v>4655</v>
      </c>
      <c r="F590" s="182" t="s">
        <v>4656</v>
      </c>
      <c r="G590" s="183" t="s">
        <v>340</v>
      </c>
      <c r="H590" s="184">
        <v>15.3</v>
      </c>
      <c r="I590" s="185"/>
      <c r="J590" s="186">
        <f>ROUND(I590*H590,2)</f>
        <v>0</v>
      </c>
      <c r="K590" s="182" t="s">
        <v>2868</v>
      </c>
      <c r="L590" s="187"/>
      <c r="M590" s="188" t="s">
        <v>1</v>
      </c>
      <c r="N590" s="189" t="s">
        <v>38</v>
      </c>
      <c r="P590" s="143">
        <f>O590*H590</f>
        <v>0</v>
      </c>
      <c r="Q590" s="143">
        <v>0</v>
      </c>
      <c r="R590" s="143">
        <f>Q590*H590</f>
        <v>0</v>
      </c>
      <c r="S590" s="143">
        <v>0</v>
      </c>
      <c r="T590" s="144">
        <f>S590*H590</f>
        <v>0</v>
      </c>
      <c r="AR590" s="145" t="s">
        <v>273</v>
      </c>
      <c r="AT590" s="145" t="s">
        <v>333</v>
      </c>
      <c r="AU590" s="145" t="s">
        <v>83</v>
      </c>
      <c r="AY590" s="18" t="s">
        <v>236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81</v>
      </c>
      <c r="BK590" s="146">
        <f>ROUND(I590*H590,2)</f>
        <v>0</v>
      </c>
      <c r="BL590" s="18" t="s">
        <v>258</v>
      </c>
      <c r="BM590" s="145" t="s">
        <v>3303</v>
      </c>
    </row>
    <row r="591" spans="2:65" s="1" customFormat="1" ht="19.5">
      <c r="B591" s="33"/>
      <c r="D591" s="147" t="s">
        <v>246</v>
      </c>
      <c r="F591" s="148" t="s">
        <v>4656</v>
      </c>
      <c r="I591" s="149"/>
      <c r="L591" s="33"/>
      <c r="M591" s="150"/>
      <c r="T591" s="57"/>
      <c r="AT591" s="18" t="s">
        <v>246</v>
      </c>
      <c r="AU591" s="18" t="s">
        <v>83</v>
      </c>
    </row>
    <row r="592" spans="2:65" s="12" customFormat="1" ht="11.25">
      <c r="B592" s="151"/>
      <c r="D592" s="147" t="s">
        <v>247</v>
      </c>
      <c r="E592" s="152" t="s">
        <v>1</v>
      </c>
      <c r="F592" s="153" t="s">
        <v>3921</v>
      </c>
      <c r="H592" s="154">
        <v>15.3</v>
      </c>
      <c r="I592" s="155"/>
      <c r="L592" s="151"/>
      <c r="M592" s="156"/>
      <c r="T592" s="157"/>
      <c r="AT592" s="152" t="s">
        <v>247</v>
      </c>
      <c r="AU592" s="152" t="s">
        <v>83</v>
      </c>
      <c r="AV592" s="12" t="s">
        <v>83</v>
      </c>
      <c r="AW592" s="12" t="s">
        <v>30</v>
      </c>
      <c r="AX592" s="12" t="s">
        <v>73</v>
      </c>
      <c r="AY592" s="152" t="s">
        <v>236</v>
      </c>
    </row>
    <row r="593" spans="2:65" s="15" customFormat="1" ht="11.25">
      <c r="B593" s="173"/>
      <c r="D593" s="147" t="s">
        <v>247</v>
      </c>
      <c r="E593" s="174" t="s">
        <v>1</v>
      </c>
      <c r="F593" s="175" t="s">
        <v>344</v>
      </c>
      <c r="H593" s="176">
        <v>15.3</v>
      </c>
      <c r="I593" s="177"/>
      <c r="L593" s="173"/>
      <c r="M593" s="178"/>
      <c r="T593" s="179"/>
      <c r="AT593" s="174" t="s">
        <v>247</v>
      </c>
      <c r="AU593" s="174" t="s">
        <v>83</v>
      </c>
      <c r="AV593" s="15" t="s">
        <v>258</v>
      </c>
      <c r="AW593" s="15" t="s">
        <v>30</v>
      </c>
      <c r="AX593" s="15" t="s">
        <v>81</v>
      </c>
      <c r="AY593" s="174" t="s">
        <v>236</v>
      </c>
    </row>
    <row r="594" spans="2:65" s="1" customFormat="1" ht="16.5" customHeight="1">
      <c r="B594" s="133"/>
      <c r="C594" s="134" t="s">
        <v>2320</v>
      </c>
      <c r="D594" s="134" t="s">
        <v>239</v>
      </c>
      <c r="E594" s="135" t="s">
        <v>4657</v>
      </c>
      <c r="F594" s="136" t="s">
        <v>4658</v>
      </c>
      <c r="G594" s="137" t="s">
        <v>340</v>
      </c>
      <c r="H594" s="138">
        <v>4</v>
      </c>
      <c r="I594" s="139"/>
      <c r="J594" s="140">
        <f>ROUND(I594*H594,2)</f>
        <v>0</v>
      </c>
      <c r="K594" s="136" t="s">
        <v>2868</v>
      </c>
      <c r="L594" s="33"/>
      <c r="M594" s="141" t="s">
        <v>1</v>
      </c>
      <c r="N594" s="142" t="s">
        <v>38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258</v>
      </c>
      <c r="AT594" s="145" t="s">
        <v>239</v>
      </c>
      <c r="AU594" s="145" t="s">
        <v>83</v>
      </c>
      <c r="AY594" s="18" t="s">
        <v>236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81</v>
      </c>
      <c r="BK594" s="146">
        <f>ROUND(I594*H594,2)</f>
        <v>0</v>
      </c>
      <c r="BL594" s="18" t="s">
        <v>258</v>
      </c>
      <c r="BM594" s="145" t="s">
        <v>3306</v>
      </c>
    </row>
    <row r="595" spans="2:65" s="1" customFormat="1" ht="11.25">
      <c r="B595" s="33"/>
      <c r="D595" s="147" t="s">
        <v>246</v>
      </c>
      <c r="F595" s="148" t="s">
        <v>4658</v>
      </c>
      <c r="I595" s="149"/>
      <c r="L595" s="33"/>
      <c r="M595" s="150"/>
      <c r="T595" s="57"/>
      <c r="AT595" s="18" t="s">
        <v>246</v>
      </c>
      <c r="AU595" s="18" t="s">
        <v>83</v>
      </c>
    </row>
    <row r="596" spans="2:65" s="12" customFormat="1" ht="11.25">
      <c r="B596" s="151"/>
      <c r="D596" s="147" t="s">
        <v>247</v>
      </c>
      <c r="E596" s="152" t="s">
        <v>1</v>
      </c>
      <c r="F596" s="153" t="s">
        <v>4659</v>
      </c>
      <c r="H596" s="154">
        <v>4</v>
      </c>
      <c r="I596" s="155"/>
      <c r="L596" s="151"/>
      <c r="M596" s="156"/>
      <c r="T596" s="157"/>
      <c r="AT596" s="152" t="s">
        <v>247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236</v>
      </c>
    </row>
    <row r="597" spans="2:65" s="15" customFormat="1" ht="11.25">
      <c r="B597" s="173"/>
      <c r="D597" s="147" t="s">
        <v>247</v>
      </c>
      <c r="E597" s="174" t="s">
        <v>1</v>
      </c>
      <c r="F597" s="175" t="s">
        <v>344</v>
      </c>
      <c r="H597" s="176">
        <v>4</v>
      </c>
      <c r="I597" s="177"/>
      <c r="L597" s="173"/>
      <c r="M597" s="178"/>
      <c r="T597" s="179"/>
      <c r="AT597" s="174" t="s">
        <v>247</v>
      </c>
      <c r="AU597" s="174" t="s">
        <v>83</v>
      </c>
      <c r="AV597" s="15" t="s">
        <v>258</v>
      </c>
      <c r="AW597" s="15" t="s">
        <v>30</v>
      </c>
      <c r="AX597" s="15" t="s">
        <v>81</v>
      </c>
      <c r="AY597" s="174" t="s">
        <v>236</v>
      </c>
    </row>
    <row r="598" spans="2:65" s="1" customFormat="1" ht="24.2" customHeight="1">
      <c r="B598" s="133"/>
      <c r="C598" s="134" t="s">
        <v>3308</v>
      </c>
      <c r="D598" s="134" t="s">
        <v>239</v>
      </c>
      <c r="E598" s="135" t="s">
        <v>4660</v>
      </c>
      <c r="F598" s="136" t="s">
        <v>4661</v>
      </c>
      <c r="G598" s="137" t="s">
        <v>528</v>
      </c>
      <c r="H598" s="138">
        <v>143</v>
      </c>
      <c r="I598" s="139"/>
      <c r="J598" s="140">
        <f>ROUND(I598*H598,2)</f>
        <v>0</v>
      </c>
      <c r="K598" s="136" t="s">
        <v>243</v>
      </c>
      <c r="L598" s="33"/>
      <c r="M598" s="141" t="s">
        <v>1</v>
      </c>
      <c r="N598" s="142" t="s">
        <v>38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258</v>
      </c>
      <c r="AT598" s="145" t="s">
        <v>239</v>
      </c>
      <c r="AU598" s="145" t="s">
        <v>83</v>
      </c>
      <c r="AY598" s="18" t="s">
        <v>236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8" t="s">
        <v>81</v>
      </c>
      <c r="BK598" s="146">
        <f>ROUND(I598*H598,2)</f>
        <v>0</v>
      </c>
      <c r="BL598" s="18" t="s">
        <v>258</v>
      </c>
      <c r="BM598" s="145" t="s">
        <v>3311</v>
      </c>
    </row>
    <row r="599" spans="2:65" s="1" customFormat="1" ht="19.5">
      <c r="B599" s="33"/>
      <c r="D599" s="147" t="s">
        <v>246</v>
      </c>
      <c r="F599" s="148" t="s">
        <v>4661</v>
      </c>
      <c r="I599" s="149"/>
      <c r="L599" s="33"/>
      <c r="M599" s="150"/>
      <c r="T599" s="57"/>
      <c r="AT599" s="18" t="s">
        <v>246</v>
      </c>
      <c r="AU599" s="18" t="s">
        <v>83</v>
      </c>
    </row>
    <row r="600" spans="2:65" s="1" customFormat="1" ht="49.15" customHeight="1">
      <c r="B600" s="133"/>
      <c r="C600" s="180" t="s">
        <v>2323</v>
      </c>
      <c r="D600" s="180" t="s">
        <v>333</v>
      </c>
      <c r="E600" s="181" t="s">
        <v>4662</v>
      </c>
      <c r="F600" s="182" t="s">
        <v>4663</v>
      </c>
      <c r="G600" s="183" t="s">
        <v>528</v>
      </c>
      <c r="H600" s="184">
        <v>145.14500000000001</v>
      </c>
      <c r="I600" s="185"/>
      <c r="J600" s="186">
        <f>ROUND(I600*H600,2)</f>
        <v>0</v>
      </c>
      <c r="K600" s="182" t="s">
        <v>2868</v>
      </c>
      <c r="L600" s="187"/>
      <c r="M600" s="188" t="s">
        <v>1</v>
      </c>
      <c r="N600" s="189" t="s">
        <v>38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273</v>
      </c>
      <c r="AT600" s="145" t="s">
        <v>333</v>
      </c>
      <c r="AU600" s="145" t="s">
        <v>83</v>
      </c>
      <c r="AY600" s="18" t="s">
        <v>236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81</v>
      </c>
      <c r="BK600" s="146">
        <f>ROUND(I600*H600,2)</f>
        <v>0</v>
      </c>
      <c r="BL600" s="18" t="s">
        <v>258</v>
      </c>
      <c r="BM600" s="145" t="s">
        <v>3315</v>
      </c>
    </row>
    <row r="601" spans="2:65" s="1" customFormat="1" ht="29.25">
      <c r="B601" s="33"/>
      <c r="D601" s="147" t="s">
        <v>246</v>
      </c>
      <c r="F601" s="148" t="s">
        <v>4663</v>
      </c>
      <c r="I601" s="149"/>
      <c r="L601" s="33"/>
      <c r="M601" s="150"/>
      <c r="T601" s="57"/>
      <c r="AT601" s="18" t="s">
        <v>246</v>
      </c>
      <c r="AU601" s="18" t="s">
        <v>83</v>
      </c>
    </row>
    <row r="602" spans="2:65" s="12" customFormat="1" ht="11.25">
      <c r="B602" s="151"/>
      <c r="D602" s="147" t="s">
        <v>247</v>
      </c>
      <c r="E602" s="152" t="s">
        <v>1</v>
      </c>
      <c r="F602" s="153" t="s">
        <v>4664</v>
      </c>
      <c r="H602" s="154">
        <v>145.14500000000001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5" customFormat="1" ht="11.25">
      <c r="B603" s="173"/>
      <c r="D603" s="147" t="s">
        <v>247</v>
      </c>
      <c r="E603" s="174" t="s">
        <v>1</v>
      </c>
      <c r="F603" s="175" t="s">
        <v>344</v>
      </c>
      <c r="H603" s="176">
        <v>145.14500000000001</v>
      </c>
      <c r="I603" s="177"/>
      <c r="L603" s="173"/>
      <c r="M603" s="178"/>
      <c r="T603" s="179"/>
      <c r="AT603" s="174" t="s">
        <v>247</v>
      </c>
      <c r="AU603" s="174" t="s">
        <v>83</v>
      </c>
      <c r="AV603" s="15" t="s">
        <v>258</v>
      </c>
      <c r="AW603" s="15" t="s">
        <v>30</v>
      </c>
      <c r="AX603" s="15" t="s">
        <v>81</v>
      </c>
      <c r="AY603" s="174" t="s">
        <v>236</v>
      </c>
    </row>
    <row r="604" spans="2:65" s="1" customFormat="1" ht="21.75" customHeight="1">
      <c r="B604" s="133"/>
      <c r="C604" s="180" t="s">
        <v>3316</v>
      </c>
      <c r="D604" s="180" t="s">
        <v>333</v>
      </c>
      <c r="E604" s="181" t="s">
        <v>4665</v>
      </c>
      <c r="F604" s="182" t="s">
        <v>4666</v>
      </c>
      <c r="G604" s="183" t="s">
        <v>340</v>
      </c>
      <c r="H604" s="184">
        <v>27.54</v>
      </c>
      <c r="I604" s="185"/>
      <c r="J604" s="186">
        <f>ROUND(I604*H604,2)</f>
        <v>0</v>
      </c>
      <c r="K604" s="182" t="s">
        <v>2868</v>
      </c>
      <c r="L604" s="187"/>
      <c r="M604" s="188" t="s">
        <v>1</v>
      </c>
      <c r="N604" s="189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273</v>
      </c>
      <c r="AT604" s="145" t="s">
        <v>333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3319</v>
      </c>
    </row>
    <row r="605" spans="2:65" s="1" customFormat="1" ht="11.25">
      <c r="B605" s="33"/>
      <c r="D605" s="147" t="s">
        <v>246</v>
      </c>
      <c r="F605" s="148" t="s">
        <v>4666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2" customFormat="1" ht="11.25">
      <c r="B606" s="151"/>
      <c r="D606" s="147" t="s">
        <v>247</v>
      </c>
      <c r="E606" s="152" t="s">
        <v>1</v>
      </c>
      <c r="F606" s="153" t="s">
        <v>4667</v>
      </c>
      <c r="H606" s="154">
        <v>27.54</v>
      </c>
      <c r="I606" s="155"/>
      <c r="L606" s="151"/>
      <c r="M606" s="156"/>
      <c r="T606" s="157"/>
      <c r="AT606" s="152" t="s">
        <v>247</v>
      </c>
      <c r="AU606" s="152" t="s">
        <v>83</v>
      </c>
      <c r="AV606" s="12" t="s">
        <v>83</v>
      </c>
      <c r="AW606" s="12" t="s">
        <v>30</v>
      </c>
      <c r="AX606" s="12" t="s">
        <v>73</v>
      </c>
      <c r="AY606" s="152" t="s">
        <v>236</v>
      </c>
    </row>
    <row r="607" spans="2:65" s="15" customFormat="1" ht="11.25">
      <c r="B607" s="173"/>
      <c r="D607" s="147" t="s">
        <v>247</v>
      </c>
      <c r="E607" s="174" t="s">
        <v>1</v>
      </c>
      <c r="F607" s="175" t="s">
        <v>344</v>
      </c>
      <c r="H607" s="176">
        <v>27.54</v>
      </c>
      <c r="I607" s="177"/>
      <c r="L607" s="173"/>
      <c r="M607" s="178"/>
      <c r="T607" s="179"/>
      <c r="AT607" s="174" t="s">
        <v>247</v>
      </c>
      <c r="AU607" s="174" t="s">
        <v>83</v>
      </c>
      <c r="AV607" s="15" t="s">
        <v>258</v>
      </c>
      <c r="AW607" s="15" t="s">
        <v>30</v>
      </c>
      <c r="AX607" s="15" t="s">
        <v>81</v>
      </c>
      <c r="AY607" s="174" t="s">
        <v>236</v>
      </c>
    </row>
    <row r="608" spans="2:65" s="1" customFormat="1" ht="24.2" customHeight="1">
      <c r="B608" s="133"/>
      <c r="C608" s="180" t="s">
        <v>2326</v>
      </c>
      <c r="D608" s="180" t="s">
        <v>333</v>
      </c>
      <c r="E608" s="181" t="s">
        <v>4668</v>
      </c>
      <c r="F608" s="182" t="s">
        <v>4669</v>
      </c>
      <c r="G608" s="183" t="s">
        <v>340</v>
      </c>
      <c r="H608" s="184">
        <v>27.54</v>
      </c>
      <c r="I608" s="185"/>
      <c r="J608" s="186">
        <f>ROUND(I608*H608,2)</f>
        <v>0</v>
      </c>
      <c r="K608" s="182" t="s">
        <v>2868</v>
      </c>
      <c r="L608" s="187"/>
      <c r="M608" s="188" t="s">
        <v>1</v>
      </c>
      <c r="N608" s="189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273</v>
      </c>
      <c r="AT608" s="145" t="s">
        <v>333</v>
      </c>
      <c r="AU608" s="145" t="s">
        <v>83</v>
      </c>
      <c r="AY608" s="18" t="s">
        <v>236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258</v>
      </c>
      <c r="BM608" s="145" t="s">
        <v>3322</v>
      </c>
    </row>
    <row r="609" spans="2:65" s="1" customFormat="1" ht="11.25">
      <c r="B609" s="33"/>
      <c r="D609" s="147" t="s">
        <v>246</v>
      </c>
      <c r="F609" s="148" t="s">
        <v>4669</v>
      </c>
      <c r="I609" s="149"/>
      <c r="L609" s="33"/>
      <c r="M609" s="150"/>
      <c r="T609" s="57"/>
      <c r="AT609" s="18" t="s">
        <v>246</v>
      </c>
      <c r="AU609" s="18" t="s">
        <v>83</v>
      </c>
    </row>
    <row r="610" spans="2:65" s="12" customFormat="1" ht="11.25">
      <c r="B610" s="151"/>
      <c r="D610" s="147" t="s">
        <v>247</v>
      </c>
      <c r="E610" s="152" t="s">
        <v>1</v>
      </c>
      <c r="F610" s="153" t="s">
        <v>4667</v>
      </c>
      <c r="H610" s="154">
        <v>27.54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5" customFormat="1" ht="11.25">
      <c r="B611" s="173"/>
      <c r="D611" s="147" t="s">
        <v>247</v>
      </c>
      <c r="E611" s="174" t="s">
        <v>1</v>
      </c>
      <c r="F611" s="175" t="s">
        <v>344</v>
      </c>
      <c r="H611" s="176">
        <v>27.54</v>
      </c>
      <c r="I611" s="177"/>
      <c r="L611" s="173"/>
      <c r="M611" s="178"/>
      <c r="T611" s="179"/>
      <c r="AT611" s="174" t="s">
        <v>247</v>
      </c>
      <c r="AU611" s="174" t="s">
        <v>83</v>
      </c>
      <c r="AV611" s="15" t="s">
        <v>258</v>
      </c>
      <c r="AW611" s="15" t="s">
        <v>30</v>
      </c>
      <c r="AX611" s="15" t="s">
        <v>81</v>
      </c>
      <c r="AY611" s="174" t="s">
        <v>236</v>
      </c>
    </row>
    <row r="612" spans="2:65" s="1" customFormat="1" ht="24.2" customHeight="1">
      <c r="B612" s="133"/>
      <c r="C612" s="180" t="s">
        <v>3323</v>
      </c>
      <c r="D612" s="180" t="s">
        <v>333</v>
      </c>
      <c r="E612" s="181" t="s">
        <v>4670</v>
      </c>
      <c r="F612" s="182" t="s">
        <v>4671</v>
      </c>
      <c r="G612" s="183" t="s">
        <v>340</v>
      </c>
      <c r="H612" s="184">
        <v>27.54</v>
      </c>
      <c r="I612" s="185"/>
      <c r="J612" s="186">
        <f>ROUND(I612*H612,2)</f>
        <v>0</v>
      </c>
      <c r="K612" s="182" t="s">
        <v>2868</v>
      </c>
      <c r="L612" s="187"/>
      <c r="M612" s="188" t="s">
        <v>1</v>
      </c>
      <c r="N612" s="189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273</v>
      </c>
      <c r="AT612" s="145" t="s">
        <v>333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3326</v>
      </c>
    </row>
    <row r="613" spans="2:65" s="1" customFormat="1" ht="19.5">
      <c r="B613" s="33"/>
      <c r="D613" s="147" t="s">
        <v>246</v>
      </c>
      <c r="F613" s="148" t="s">
        <v>4671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2" customFormat="1" ht="11.25">
      <c r="B614" s="151"/>
      <c r="D614" s="147" t="s">
        <v>247</v>
      </c>
      <c r="E614" s="152" t="s">
        <v>1</v>
      </c>
      <c r="F614" s="153" t="s">
        <v>4667</v>
      </c>
      <c r="H614" s="154">
        <v>27.54</v>
      </c>
      <c r="I614" s="155"/>
      <c r="L614" s="151"/>
      <c r="M614" s="156"/>
      <c r="T614" s="157"/>
      <c r="AT614" s="152" t="s">
        <v>247</v>
      </c>
      <c r="AU614" s="152" t="s">
        <v>83</v>
      </c>
      <c r="AV614" s="12" t="s">
        <v>83</v>
      </c>
      <c r="AW614" s="12" t="s">
        <v>30</v>
      </c>
      <c r="AX614" s="12" t="s">
        <v>73</v>
      </c>
      <c r="AY614" s="152" t="s">
        <v>236</v>
      </c>
    </row>
    <row r="615" spans="2:65" s="15" customFormat="1" ht="11.25">
      <c r="B615" s="173"/>
      <c r="D615" s="147" t="s">
        <v>247</v>
      </c>
      <c r="E615" s="174" t="s">
        <v>1</v>
      </c>
      <c r="F615" s="175" t="s">
        <v>344</v>
      </c>
      <c r="H615" s="176">
        <v>27.54</v>
      </c>
      <c r="I615" s="177"/>
      <c r="L615" s="173"/>
      <c r="M615" s="178"/>
      <c r="T615" s="179"/>
      <c r="AT615" s="174" t="s">
        <v>247</v>
      </c>
      <c r="AU615" s="174" t="s">
        <v>83</v>
      </c>
      <c r="AV615" s="15" t="s">
        <v>258</v>
      </c>
      <c r="AW615" s="15" t="s">
        <v>30</v>
      </c>
      <c r="AX615" s="15" t="s">
        <v>81</v>
      </c>
      <c r="AY615" s="174" t="s">
        <v>236</v>
      </c>
    </row>
    <row r="616" spans="2:65" s="1" customFormat="1" ht="16.5" customHeight="1">
      <c r="B616" s="133"/>
      <c r="C616" s="134" t="s">
        <v>2329</v>
      </c>
      <c r="D616" s="134" t="s">
        <v>239</v>
      </c>
      <c r="E616" s="135" t="s">
        <v>4672</v>
      </c>
      <c r="F616" s="136" t="s">
        <v>4673</v>
      </c>
      <c r="G616" s="137" t="s">
        <v>340</v>
      </c>
      <c r="H616" s="138">
        <v>16</v>
      </c>
      <c r="I616" s="139"/>
      <c r="J616" s="140">
        <f>ROUND(I616*H616,2)</f>
        <v>0</v>
      </c>
      <c r="K616" s="136" t="s">
        <v>2868</v>
      </c>
      <c r="L616" s="33"/>
      <c r="M616" s="141" t="s">
        <v>1</v>
      </c>
      <c r="N616" s="142" t="s">
        <v>38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258</v>
      </c>
      <c r="AT616" s="145" t="s">
        <v>239</v>
      </c>
      <c r="AU616" s="145" t="s">
        <v>83</v>
      </c>
      <c r="AY616" s="18" t="s">
        <v>236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81</v>
      </c>
      <c r="BK616" s="146">
        <f>ROUND(I616*H616,2)</f>
        <v>0</v>
      </c>
      <c r="BL616" s="18" t="s">
        <v>258</v>
      </c>
      <c r="BM616" s="145" t="s">
        <v>3329</v>
      </c>
    </row>
    <row r="617" spans="2:65" s="1" customFormat="1" ht="11.25">
      <c r="B617" s="33"/>
      <c r="D617" s="147" t="s">
        <v>246</v>
      </c>
      <c r="F617" s="148" t="s">
        <v>4673</v>
      </c>
      <c r="I617" s="149"/>
      <c r="L617" s="33"/>
      <c r="M617" s="150"/>
      <c r="T617" s="57"/>
      <c r="AT617" s="18" t="s">
        <v>246</v>
      </c>
      <c r="AU617" s="18" t="s">
        <v>83</v>
      </c>
    </row>
    <row r="618" spans="2:65" s="12" customFormat="1" ht="11.25">
      <c r="B618" s="151"/>
      <c r="D618" s="147" t="s">
        <v>247</v>
      </c>
      <c r="E618" s="152" t="s">
        <v>1</v>
      </c>
      <c r="F618" s="153" t="s">
        <v>4630</v>
      </c>
      <c r="H618" s="154">
        <v>16</v>
      </c>
      <c r="I618" s="155"/>
      <c r="L618" s="151"/>
      <c r="M618" s="156"/>
      <c r="T618" s="157"/>
      <c r="AT618" s="152" t="s">
        <v>247</v>
      </c>
      <c r="AU618" s="152" t="s">
        <v>83</v>
      </c>
      <c r="AV618" s="12" t="s">
        <v>83</v>
      </c>
      <c r="AW618" s="12" t="s">
        <v>30</v>
      </c>
      <c r="AX618" s="12" t="s">
        <v>73</v>
      </c>
      <c r="AY618" s="152" t="s">
        <v>236</v>
      </c>
    </row>
    <row r="619" spans="2:65" s="15" customFormat="1" ht="11.25">
      <c r="B619" s="173"/>
      <c r="D619" s="147" t="s">
        <v>247</v>
      </c>
      <c r="E619" s="174" t="s">
        <v>1</v>
      </c>
      <c r="F619" s="175" t="s">
        <v>344</v>
      </c>
      <c r="H619" s="176">
        <v>16</v>
      </c>
      <c r="I619" s="177"/>
      <c r="L619" s="173"/>
      <c r="M619" s="178"/>
      <c r="T619" s="179"/>
      <c r="AT619" s="174" t="s">
        <v>247</v>
      </c>
      <c r="AU619" s="174" t="s">
        <v>83</v>
      </c>
      <c r="AV619" s="15" t="s">
        <v>258</v>
      </c>
      <c r="AW619" s="15" t="s">
        <v>30</v>
      </c>
      <c r="AX619" s="15" t="s">
        <v>81</v>
      </c>
      <c r="AY619" s="174" t="s">
        <v>236</v>
      </c>
    </row>
    <row r="620" spans="2:65" s="1" customFormat="1" ht="44.25" customHeight="1">
      <c r="B620" s="133"/>
      <c r="C620" s="134" t="s">
        <v>3330</v>
      </c>
      <c r="D620" s="134" t="s">
        <v>239</v>
      </c>
      <c r="E620" s="135" t="s">
        <v>4674</v>
      </c>
      <c r="F620" s="136" t="s">
        <v>4675</v>
      </c>
      <c r="G620" s="137" t="s">
        <v>340</v>
      </c>
      <c r="H620" s="138">
        <v>15</v>
      </c>
      <c r="I620" s="139"/>
      <c r="J620" s="140">
        <f>ROUND(I620*H620,2)</f>
        <v>0</v>
      </c>
      <c r="K620" s="136" t="s">
        <v>2868</v>
      </c>
      <c r="L620" s="33"/>
      <c r="M620" s="141" t="s">
        <v>1</v>
      </c>
      <c r="N620" s="142" t="s">
        <v>38</v>
      </c>
      <c r="P620" s="143">
        <f>O620*H620</f>
        <v>0</v>
      </c>
      <c r="Q620" s="143">
        <v>0</v>
      </c>
      <c r="R620" s="143">
        <f>Q620*H620</f>
        <v>0</v>
      </c>
      <c r="S620" s="143">
        <v>0</v>
      </c>
      <c r="T620" s="144">
        <f>S620*H620</f>
        <v>0</v>
      </c>
      <c r="AR620" s="145" t="s">
        <v>258</v>
      </c>
      <c r="AT620" s="145" t="s">
        <v>239</v>
      </c>
      <c r="AU620" s="145" t="s">
        <v>83</v>
      </c>
      <c r="AY620" s="18" t="s">
        <v>236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81</v>
      </c>
      <c r="BK620" s="146">
        <f>ROUND(I620*H620,2)</f>
        <v>0</v>
      </c>
      <c r="BL620" s="18" t="s">
        <v>258</v>
      </c>
      <c r="BM620" s="145" t="s">
        <v>3333</v>
      </c>
    </row>
    <row r="621" spans="2:65" s="1" customFormat="1" ht="29.25">
      <c r="B621" s="33"/>
      <c r="D621" s="147" t="s">
        <v>246</v>
      </c>
      <c r="F621" s="148" t="s">
        <v>4675</v>
      </c>
      <c r="I621" s="149"/>
      <c r="L621" s="33"/>
      <c r="M621" s="150"/>
      <c r="T621" s="57"/>
      <c r="AT621" s="18" t="s">
        <v>246</v>
      </c>
      <c r="AU621" s="18" t="s">
        <v>83</v>
      </c>
    </row>
    <row r="622" spans="2:65" s="12" customFormat="1" ht="11.25">
      <c r="B622" s="151"/>
      <c r="D622" s="147" t="s">
        <v>247</v>
      </c>
      <c r="E622" s="152" t="s">
        <v>1</v>
      </c>
      <c r="F622" s="153" t="s">
        <v>4676</v>
      </c>
      <c r="H622" s="154">
        <v>15</v>
      </c>
      <c r="I622" s="155"/>
      <c r="L622" s="151"/>
      <c r="M622" s="156"/>
      <c r="T622" s="157"/>
      <c r="AT622" s="152" t="s">
        <v>247</v>
      </c>
      <c r="AU622" s="152" t="s">
        <v>83</v>
      </c>
      <c r="AV622" s="12" t="s">
        <v>83</v>
      </c>
      <c r="AW622" s="12" t="s">
        <v>30</v>
      </c>
      <c r="AX622" s="12" t="s">
        <v>73</v>
      </c>
      <c r="AY622" s="152" t="s">
        <v>236</v>
      </c>
    </row>
    <row r="623" spans="2:65" s="15" customFormat="1" ht="11.25">
      <c r="B623" s="173"/>
      <c r="D623" s="147" t="s">
        <v>247</v>
      </c>
      <c r="E623" s="174" t="s">
        <v>1</v>
      </c>
      <c r="F623" s="175" t="s">
        <v>344</v>
      </c>
      <c r="H623" s="176">
        <v>15</v>
      </c>
      <c r="I623" s="177"/>
      <c r="L623" s="173"/>
      <c r="M623" s="178"/>
      <c r="T623" s="179"/>
      <c r="AT623" s="174" t="s">
        <v>247</v>
      </c>
      <c r="AU623" s="174" t="s">
        <v>83</v>
      </c>
      <c r="AV623" s="15" t="s">
        <v>258</v>
      </c>
      <c r="AW623" s="15" t="s">
        <v>30</v>
      </c>
      <c r="AX623" s="15" t="s">
        <v>81</v>
      </c>
      <c r="AY623" s="174" t="s">
        <v>236</v>
      </c>
    </row>
    <row r="624" spans="2:65" s="1" customFormat="1" ht="24.2" customHeight="1">
      <c r="B624" s="133"/>
      <c r="C624" s="180" t="s">
        <v>2334</v>
      </c>
      <c r="D624" s="180" t="s">
        <v>333</v>
      </c>
      <c r="E624" s="181" t="s">
        <v>4677</v>
      </c>
      <c r="F624" s="182" t="s">
        <v>4678</v>
      </c>
      <c r="G624" s="183" t="s">
        <v>340</v>
      </c>
      <c r="H624" s="184">
        <v>13.13</v>
      </c>
      <c r="I624" s="185"/>
      <c r="J624" s="186">
        <f>ROUND(I624*H624,2)</f>
        <v>0</v>
      </c>
      <c r="K624" s="182" t="s">
        <v>2868</v>
      </c>
      <c r="L624" s="187"/>
      <c r="M624" s="188" t="s">
        <v>1</v>
      </c>
      <c r="N624" s="189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273</v>
      </c>
      <c r="AT624" s="145" t="s">
        <v>333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3336</v>
      </c>
    </row>
    <row r="625" spans="2:65" s="1" customFormat="1" ht="19.5">
      <c r="B625" s="33"/>
      <c r="D625" s="147" t="s">
        <v>246</v>
      </c>
      <c r="F625" s="148" t="s">
        <v>4678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 ht="11.25">
      <c r="B626" s="151"/>
      <c r="D626" s="147" t="s">
        <v>247</v>
      </c>
      <c r="E626" s="152" t="s">
        <v>1</v>
      </c>
      <c r="F626" s="153" t="s">
        <v>4679</v>
      </c>
      <c r="H626" s="154">
        <v>13.13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73</v>
      </c>
      <c r="AY626" s="152" t="s">
        <v>236</v>
      </c>
    </row>
    <row r="627" spans="2:65" s="15" customFormat="1" ht="11.25">
      <c r="B627" s="173"/>
      <c r="D627" s="147" t="s">
        <v>247</v>
      </c>
      <c r="E627" s="174" t="s">
        <v>1</v>
      </c>
      <c r="F627" s="175" t="s">
        <v>344</v>
      </c>
      <c r="H627" s="176">
        <v>13.13</v>
      </c>
      <c r="I627" s="177"/>
      <c r="L627" s="173"/>
      <c r="M627" s="178"/>
      <c r="T627" s="179"/>
      <c r="AT627" s="174" t="s">
        <v>247</v>
      </c>
      <c r="AU627" s="174" t="s">
        <v>83</v>
      </c>
      <c r="AV627" s="15" t="s">
        <v>258</v>
      </c>
      <c r="AW627" s="15" t="s">
        <v>30</v>
      </c>
      <c r="AX627" s="15" t="s">
        <v>81</v>
      </c>
      <c r="AY627" s="174" t="s">
        <v>236</v>
      </c>
    </row>
    <row r="628" spans="2:65" s="1" customFormat="1" ht="24.2" customHeight="1">
      <c r="B628" s="133"/>
      <c r="C628" s="180" t="s">
        <v>3337</v>
      </c>
      <c r="D628" s="180" t="s">
        <v>333</v>
      </c>
      <c r="E628" s="181" t="s">
        <v>4680</v>
      </c>
      <c r="F628" s="182" t="s">
        <v>4681</v>
      </c>
      <c r="G628" s="183" t="s">
        <v>340</v>
      </c>
      <c r="H628" s="184">
        <v>1.01</v>
      </c>
      <c r="I628" s="185"/>
      <c r="J628" s="186">
        <f>ROUND(I628*H628,2)</f>
        <v>0</v>
      </c>
      <c r="K628" s="182" t="s">
        <v>2868</v>
      </c>
      <c r="L628" s="187"/>
      <c r="M628" s="188" t="s">
        <v>1</v>
      </c>
      <c r="N628" s="189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273</v>
      </c>
      <c r="AT628" s="145" t="s">
        <v>333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3338</v>
      </c>
    </row>
    <row r="629" spans="2:65" s="1" customFormat="1" ht="19.5">
      <c r="B629" s="33"/>
      <c r="D629" s="147" t="s">
        <v>246</v>
      </c>
      <c r="F629" s="148" t="s">
        <v>4681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2" customFormat="1" ht="11.25">
      <c r="B630" s="151"/>
      <c r="D630" s="147" t="s">
        <v>247</v>
      </c>
      <c r="E630" s="152" t="s">
        <v>1</v>
      </c>
      <c r="F630" s="153" t="s">
        <v>4682</v>
      </c>
      <c r="H630" s="154">
        <v>1.01</v>
      </c>
      <c r="I630" s="155"/>
      <c r="L630" s="151"/>
      <c r="M630" s="156"/>
      <c r="T630" s="157"/>
      <c r="AT630" s="152" t="s">
        <v>247</v>
      </c>
      <c r="AU630" s="152" t="s">
        <v>83</v>
      </c>
      <c r="AV630" s="12" t="s">
        <v>83</v>
      </c>
      <c r="AW630" s="12" t="s">
        <v>30</v>
      </c>
      <c r="AX630" s="12" t="s">
        <v>73</v>
      </c>
      <c r="AY630" s="152" t="s">
        <v>236</v>
      </c>
    </row>
    <row r="631" spans="2:65" s="15" customFormat="1" ht="11.25">
      <c r="B631" s="173"/>
      <c r="D631" s="147" t="s">
        <v>247</v>
      </c>
      <c r="E631" s="174" t="s">
        <v>1</v>
      </c>
      <c r="F631" s="175" t="s">
        <v>344</v>
      </c>
      <c r="H631" s="176">
        <v>1.01</v>
      </c>
      <c r="I631" s="177"/>
      <c r="L631" s="173"/>
      <c r="M631" s="178"/>
      <c r="T631" s="179"/>
      <c r="AT631" s="174" t="s">
        <v>247</v>
      </c>
      <c r="AU631" s="174" t="s">
        <v>83</v>
      </c>
      <c r="AV631" s="15" t="s">
        <v>258</v>
      </c>
      <c r="AW631" s="15" t="s">
        <v>30</v>
      </c>
      <c r="AX631" s="15" t="s">
        <v>81</v>
      </c>
      <c r="AY631" s="174" t="s">
        <v>236</v>
      </c>
    </row>
    <row r="632" spans="2:65" s="1" customFormat="1" ht="24.2" customHeight="1">
      <c r="B632" s="133"/>
      <c r="C632" s="180" t="s">
        <v>2337</v>
      </c>
      <c r="D632" s="180" t="s">
        <v>333</v>
      </c>
      <c r="E632" s="181" t="s">
        <v>4683</v>
      </c>
      <c r="F632" s="182" t="s">
        <v>4684</v>
      </c>
      <c r="G632" s="183" t="s">
        <v>340</v>
      </c>
      <c r="H632" s="184">
        <v>1.01</v>
      </c>
      <c r="I632" s="185"/>
      <c r="J632" s="186">
        <f>ROUND(I632*H632,2)</f>
        <v>0</v>
      </c>
      <c r="K632" s="182" t="s">
        <v>2868</v>
      </c>
      <c r="L632" s="187"/>
      <c r="M632" s="188" t="s">
        <v>1</v>
      </c>
      <c r="N632" s="189" t="s">
        <v>38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273</v>
      </c>
      <c r="AT632" s="145" t="s">
        <v>333</v>
      </c>
      <c r="AU632" s="145" t="s">
        <v>83</v>
      </c>
      <c r="AY632" s="18" t="s">
        <v>236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81</v>
      </c>
      <c r="BK632" s="146">
        <f>ROUND(I632*H632,2)</f>
        <v>0</v>
      </c>
      <c r="BL632" s="18" t="s">
        <v>258</v>
      </c>
      <c r="BM632" s="145" t="s">
        <v>3341</v>
      </c>
    </row>
    <row r="633" spans="2:65" s="1" customFormat="1" ht="19.5">
      <c r="B633" s="33"/>
      <c r="D633" s="147" t="s">
        <v>246</v>
      </c>
      <c r="F633" s="148" t="s">
        <v>4684</v>
      </c>
      <c r="I633" s="149"/>
      <c r="L633" s="33"/>
      <c r="M633" s="150"/>
      <c r="T633" s="57"/>
      <c r="AT633" s="18" t="s">
        <v>246</v>
      </c>
      <c r="AU633" s="18" t="s">
        <v>83</v>
      </c>
    </row>
    <row r="634" spans="2:65" s="12" customFormat="1" ht="11.25">
      <c r="B634" s="151"/>
      <c r="D634" s="147" t="s">
        <v>247</v>
      </c>
      <c r="E634" s="152" t="s">
        <v>1</v>
      </c>
      <c r="F634" s="153" t="s">
        <v>4682</v>
      </c>
      <c r="H634" s="154">
        <v>1.01</v>
      </c>
      <c r="I634" s="155"/>
      <c r="L634" s="151"/>
      <c r="M634" s="156"/>
      <c r="T634" s="157"/>
      <c r="AT634" s="152" t="s">
        <v>247</v>
      </c>
      <c r="AU634" s="152" t="s">
        <v>83</v>
      </c>
      <c r="AV634" s="12" t="s">
        <v>83</v>
      </c>
      <c r="AW634" s="12" t="s">
        <v>30</v>
      </c>
      <c r="AX634" s="12" t="s">
        <v>73</v>
      </c>
      <c r="AY634" s="152" t="s">
        <v>236</v>
      </c>
    </row>
    <row r="635" spans="2:65" s="15" customFormat="1" ht="11.25">
      <c r="B635" s="173"/>
      <c r="D635" s="147" t="s">
        <v>247</v>
      </c>
      <c r="E635" s="174" t="s">
        <v>1</v>
      </c>
      <c r="F635" s="175" t="s">
        <v>344</v>
      </c>
      <c r="H635" s="176">
        <v>1.01</v>
      </c>
      <c r="I635" s="177"/>
      <c r="L635" s="173"/>
      <c r="M635" s="178"/>
      <c r="T635" s="179"/>
      <c r="AT635" s="174" t="s">
        <v>247</v>
      </c>
      <c r="AU635" s="174" t="s">
        <v>83</v>
      </c>
      <c r="AV635" s="15" t="s">
        <v>258</v>
      </c>
      <c r="AW635" s="15" t="s">
        <v>30</v>
      </c>
      <c r="AX635" s="15" t="s">
        <v>81</v>
      </c>
      <c r="AY635" s="174" t="s">
        <v>236</v>
      </c>
    </row>
    <row r="636" spans="2:65" s="1" customFormat="1" ht="24.2" customHeight="1">
      <c r="B636" s="133"/>
      <c r="C636" s="134" t="s">
        <v>3342</v>
      </c>
      <c r="D636" s="134" t="s">
        <v>239</v>
      </c>
      <c r="E636" s="135" t="s">
        <v>4685</v>
      </c>
      <c r="F636" s="136" t="s">
        <v>4686</v>
      </c>
      <c r="G636" s="137" t="s">
        <v>340</v>
      </c>
      <c r="H636" s="138">
        <v>5</v>
      </c>
      <c r="I636" s="139"/>
      <c r="J636" s="140">
        <f>ROUND(I636*H636,2)</f>
        <v>0</v>
      </c>
      <c r="K636" s="136" t="s">
        <v>243</v>
      </c>
      <c r="L636" s="33"/>
      <c r="M636" s="141" t="s">
        <v>1</v>
      </c>
      <c r="N636" s="142" t="s">
        <v>38</v>
      </c>
      <c r="P636" s="143">
        <f>O636*H636</f>
        <v>0</v>
      </c>
      <c r="Q636" s="143">
        <v>0</v>
      </c>
      <c r="R636" s="143">
        <f>Q636*H636</f>
        <v>0</v>
      </c>
      <c r="S636" s="143">
        <v>0</v>
      </c>
      <c r="T636" s="144">
        <f>S636*H636</f>
        <v>0</v>
      </c>
      <c r="AR636" s="145" t="s">
        <v>258</v>
      </c>
      <c r="AT636" s="145" t="s">
        <v>239</v>
      </c>
      <c r="AU636" s="145" t="s">
        <v>83</v>
      </c>
      <c r="AY636" s="18" t="s">
        <v>236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8" t="s">
        <v>81</v>
      </c>
      <c r="BK636" s="146">
        <f>ROUND(I636*H636,2)</f>
        <v>0</v>
      </c>
      <c r="BL636" s="18" t="s">
        <v>258</v>
      </c>
      <c r="BM636" s="145" t="s">
        <v>3345</v>
      </c>
    </row>
    <row r="637" spans="2:65" s="1" customFormat="1" ht="19.5">
      <c r="B637" s="33"/>
      <c r="D637" s="147" t="s">
        <v>246</v>
      </c>
      <c r="F637" s="148" t="s">
        <v>4686</v>
      </c>
      <c r="I637" s="149"/>
      <c r="L637" s="33"/>
      <c r="M637" s="150"/>
      <c r="T637" s="57"/>
      <c r="AT637" s="18" t="s">
        <v>246</v>
      </c>
      <c r="AU637" s="18" t="s">
        <v>83</v>
      </c>
    </row>
    <row r="638" spans="2:65" s="1" customFormat="1" ht="24.2" customHeight="1">
      <c r="B638" s="133"/>
      <c r="C638" s="180" t="s">
        <v>2341</v>
      </c>
      <c r="D638" s="180" t="s">
        <v>333</v>
      </c>
      <c r="E638" s="181" t="s">
        <v>4687</v>
      </c>
      <c r="F638" s="182" t="s">
        <v>4688</v>
      </c>
      <c r="G638" s="183" t="s">
        <v>340</v>
      </c>
      <c r="H638" s="184">
        <v>1</v>
      </c>
      <c r="I638" s="185"/>
      <c r="J638" s="186">
        <f>ROUND(I638*H638,2)</f>
        <v>0</v>
      </c>
      <c r="K638" s="182" t="s">
        <v>2868</v>
      </c>
      <c r="L638" s="187"/>
      <c r="M638" s="188" t="s">
        <v>1</v>
      </c>
      <c r="N638" s="189" t="s">
        <v>38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273</v>
      </c>
      <c r="AT638" s="145" t="s">
        <v>333</v>
      </c>
      <c r="AU638" s="145" t="s">
        <v>83</v>
      </c>
      <c r="AY638" s="18" t="s">
        <v>236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8" t="s">
        <v>81</v>
      </c>
      <c r="BK638" s="146">
        <f>ROUND(I638*H638,2)</f>
        <v>0</v>
      </c>
      <c r="BL638" s="18" t="s">
        <v>258</v>
      </c>
      <c r="BM638" s="145" t="s">
        <v>3346</v>
      </c>
    </row>
    <row r="639" spans="2:65" s="1" customFormat="1" ht="19.5">
      <c r="B639" s="33"/>
      <c r="D639" s="147" t="s">
        <v>246</v>
      </c>
      <c r="F639" s="148" t="s">
        <v>4688</v>
      </c>
      <c r="I639" s="149"/>
      <c r="L639" s="33"/>
      <c r="M639" s="150"/>
      <c r="T639" s="57"/>
      <c r="AT639" s="18" t="s">
        <v>246</v>
      </c>
      <c r="AU639" s="18" t="s">
        <v>83</v>
      </c>
    </row>
    <row r="640" spans="2:65" s="1" customFormat="1" ht="24.2" customHeight="1">
      <c r="B640" s="133"/>
      <c r="C640" s="180" t="s">
        <v>3347</v>
      </c>
      <c r="D640" s="180" t="s">
        <v>333</v>
      </c>
      <c r="E640" s="181" t="s">
        <v>4689</v>
      </c>
      <c r="F640" s="182" t="s">
        <v>4690</v>
      </c>
      <c r="G640" s="183" t="s">
        <v>340</v>
      </c>
      <c r="H640" s="184">
        <v>1</v>
      </c>
      <c r="I640" s="185"/>
      <c r="J640" s="186">
        <f>ROUND(I640*H640,2)</f>
        <v>0</v>
      </c>
      <c r="K640" s="182" t="s">
        <v>2868</v>
      </c>
      <c r="L640" s="187"/>
      <c r="M640" s="188" t="s">
        <v>1</v>
      </c>
      <c r="N640" s="189" t="s">
        <v>38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273</v>
      </c>
      <c r="AT640" s="145" t="s">
        <v>333</v>
      </c>
      <c r="AU640" s="145" t="s">
        <v>83</v>
      </c>
      <c r="AY640" s="18" t="s">
        <v>236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81</v>
      </c>
      <c r="BK640" s="146">
        <f>ROUND(I640*H640,2)</f>
        <v>0</v>
      </c>
      <c r="BL640" s="18" t="s">
        <v>258</v>
      </c>
      <c r="BM640" s="145" t="s">
        <v>3348</v>
      </c>
    </row>
    <row r="641" spans="2:65" s="1" customFormat="1" ht="19.5">
      <c r="B641" s="33"/>
      <c r="D641" s="147" t="s">
        <v>246</v>
      </c>
      <c r="F641" s="148" t="s">
        <v>4690</v>
      </c>
      <c r="I641" s="149"/>
      <c r="L641" s="33"/>
      <c r="M641" s="150"/>
      <c r="T641" s="57"/>
      <c r="AT641" s="18" t="s">
        <v>246</v>
      </c>
      <c r="AU641" s="18" t="s">
        <v>83</v>
      </c>
    </row>
    <row r="642" spans="2:65" s="1" customFormat="1" ht="24.2" customHeight="1">
      <c r="B642" s="133"/>
      <c r="C642" s="180" t="s">
        <v>2342</v>
      </c>
      <c r="D642" s="180" t="s">
        <v>333</v>
      </c>
      <c r="E642" s="181" t="s">
        <v>4691</v>
      </c>
      <c r="F642" s="182" t="s">
        <v>4692</v>
      </c>
      <c r="G642" s="183" t="s">
        <v>340</v>
      </c>
      <c r="H642" s="184">
        <v>1</v>
      </c>
      <c r="I642" s="185"/>
      <c r="J642" s="186">
        <f>ROUND(I642*H642,2)</f>
        <v>0</v>
      </c>
      <c r="K642" s="182" t="s">
        <v>2868</v>
      </c>
      <c r="L642" s="187"/>
      <c r="M642" s="188" t="s">
        <v>1</v>
      </c>
      <c r="N642" s="189" t="s">
        <v>38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273</v>
      </c>
      <c r="AT642" s="145" t="s">
        <v>333</v>
      </c>
      <c r="AU642" s="145" t="s">
        <v>83</v>
      </c>
      <c r="AY642" s="18" t="s">
        <v>236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81</v>
      </c>
      <c r="BK642" s="146">
        <f>ROUND(I642*H642,2)</f>
        <v>0</v>
      </c>
      <c r="BL642" s="18" t="s">
        <v>258</v>
      </c>
      <c r="BM642" s="145" t="s">
        <v>3351</v>
      </c>
    </row>
    <row r="643" spans="2:65" s="1" customFormat="1" ht="19.5">
      <c r="B643" s="33"/>
      <c r="D643" s="147" t="s">
        <v>246</v>
      </c>
      <c r="F643" s="148" t="s">
        <v>4692</v>
      </c>
      <c r="I643" s="149"/>
      <c r="L643" s="33"/>
      <c r="M643" s="150"/>
      <c r="T643" s="57"/>
      <c r="AT643" s="18" t="s">
        <v>246</v>
      </c>
      <c r="AU643" s="18" t="s">
        <v>83</v>
      </c>
    </row>
    <row r="644" spans="2:65" s="1" customFormat="1" ht="24.2" customHeight="1">
      <c r="B644" s="133"/>
      <c r="C644" s="180" t="s">
        <v>3358</v>
      </c>
      <c r="D644" s="180" t="s">
        <v>333</v>
      </c>
      <c r="E644" s="181" t="s">
        <v>4693</v>
      </c>
      <c r="F644" s="182" t="s">
        <v>4694</v>
      </c>
      <c r="G644" s="183" t="s">
        <v>340</v>
      </c>
      <c r="H644" s="184">
        <v>2</v>
      </c>
      <c r="I644" s="185"/>
      <c r="J644" s="186">
        <f>ROUND(I644*H644,2)</f>
        <v>0</v>
      </c>
      <c r="K644" s="182" t="s">
        <v>2868</v>
      </c>
      <c r="L644" s="187"/>
      <c r="M644" s="188" t="s">
        <v>1</v>
      </c>
      <c r="N644" s="189" t="s">
        <v>38</v>
      </c>
      <c r="P644" s="143">
        <f>O644*H644</f>
        <v>0</v>
      </c>
      <c r="Q644" s="143">
        <v>0</v>
      </c>
      <c r="R644" s="143">
        <f>Q644*H644</f>
        <v>0</v>
      </c>
      <c r="S644" s="143">
        <v>0</v>
      </c>
      <c r="T644" s="144">
        <f>S644*H644</f>
        <v>0</v>
      </c>
      <c r="AR644" s="145" t="s">
        <v>273</v>
      </c>
      <c r="AT644" s="145" t="s">
        <v>333</v>
      </c>
      <c r="AU644" s="145" t="s">
        <v>83</v>
      </c>
      <c r="AY644" s="18" t="s">
        <v>236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8" t="s">
        <v>81</v>
      </c>
      <c r="BK644" s="146">
        <f>ROUND(I644*H644,2)</f>
        <v>0</v>
      </c>
      <c r="BL644" s="18" t="s">
        <v>258</v>
      </c>
      <c r="BM644" s="145" t="s">
        <v>3361</v>
      </c>
    </row>
    <row r="645" spans="2:65" s="1" customFormat="1" ht="19.5">
      <c r="B645" s="33"/>
      <c r="D645" s="147" t="s">
        <v>246</v>
      </c>
      <c r="F645" s="148" t="s">
        <v>4694</v>
      </c>
      <c r="I645" s="149"/>
      <c r="L645" s="33"/>
      <c r="M645" s="150"/>
      <c r="T645" s="57"/>
      <c r="AT645" s="18" t="s">
        <v>246</v>
      </c>
      <c r="AU645" s="18" t="s">
        <v>83</v>
      </c>
    </row>
    <row r="646" spans="2:65" s="1" customFormat="1" ht="16.5" customHeight="1">
      <c r="B646" s="133"/>
      <c r="C646" s="180" t="s">
        <v>2346</v>
      </c>
      <c r="D646" s="180" t="s">
        <v>333</v>
      </c>
      <c r="E646" s="181" t="s">
        <v>4695</v>
      </c>
      <c r="F646" s="182" t="s">
        <v>4696</v>
      </c>
      <c r="G646" s="183" t="s">
        <v>340</v>
      </c>
      <c r="H646" s="184">
        <v>10.199999999999999</v>
      </c>
      <c r="I646" s="185"/>
      <c r="J646" s="186">
        <f>ROUND(I646*H646,2)</f>
        <v>0</v>
      </c>
      <c r="K646" s="182" t="s">
        <v>2868</v>
      </c>
      <c r="L646" s="187"/>
      <c r="M646" s="188" t="s">
        <v>1</v>
      </c>
      <c r="N646" s="189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273</v>
      </c>
      <c r="AT646" s="145" t="s">
        <v>333</v>
      </c>
      <c r="AU646" s="145" t="s">
        <v>83</v>
      </c>
      <c r="AY646" s="18" t="s">
        <v>236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258</v>
      </c>
      <c r="BM646" s="145" t="s">
        <v>3365</v>
      </c>
    </row>
    <row r="647" spans="2:65" s="1" customFormat="1" ht="11.25">
      <c r="B647" s="33"/>
      <c r="D647" s="147" t="s">
        <v>246</v>
      </c>
      <c r="F647" s="148" t="s">
        <v>4696</v>
      </c>
      <c r="I647" s="149"/>
      <c r="L647" s="33"/>
      <c r="M647" s="150"/>
      <c r="T647" s="57"/>
      <c r="AT647" s="18" t="s">
        <v>246</v>
      </c>
      <c r="AU647" s="18" t="s">
        <v>83</v>
      </c>
    </row>
    <row r="648" spans="2:65" s="12" customFormat="1" ht="11.25">
      <c r="B648" s="151"/>
      <c r="D648" s="147" t="s">
        <v>247</v>
      </c>
      <c r="E648" s="152" t="s">
        <v>1</v>
      </c>
      <c r="F648" s="153" t="s">
        <v>4697</v>
      </c>
      <c r="H648" s="154">
        <v>10.199999999999999</v>
      </c>
      <c r="I648" s="155"/>
      <c r="L648" s="151"/>
      <c r="M648" s="156"/>
      <c r="T648" s="157"/>
      <c r="AT648" s="152" t="s">
        <v>247</v>
      </c>
      <c r="AU648" s="152" t="s">
        <v>83</v>
      </c>
      <c r="AV648" s="12" t="s">
        <v>83</v>
      </c>
      <c r="AW648" s="12" t="s">
        <v>30</v>
      </c>
      <c r="AX648" s="12" t="s">
        <v>73</v>
      </c>
      <c r="AY648" s="152" t="s">
        <v>236</v>
      </c>
    </row>
    <row r="649" spans="2:65" s="15" customFormat="1" ht="11.25">
      <c r="B649" s="173"/>
      <c r="D649" s="147" t="s">
        <v>247</v>
      </c>
      <c r="E649" s="174" t="s">
        <v>1</v>
      </c>
      <c r="F649" s="175" t="s">
        <v>344</v>
      </c>
      <c r="H649" s="176">
        <v>10.199999999999999</v>
      </c>
      <c r="I649" s="177"/>
      <c r="L649" s="173"/>
      <c r="M649" s="178"/>
      <c r="T649" s="179"/>
      <c r="AT649" s="174" t="s">
        <v>247</v>
      </c>
      <c r="AU649" s="174" t="s">
        <v>83</v>
      </c>
      <c r="AV649" s="15" t="s">
        <v>258</v>
      </c>
      <c r="AW649" s="15" t="s">
        <v>30</v>
      </c>
      <c r="AX649" s="15" t="s">
        <v>81</v>
      </c>
      <c r="AY649" s="174" t="s">
        <v>236</v>
      </c>
    </row>
    <row r="650" spans="2:65" s="1" customFormat="1" ht="24.2" customHeight="1">
      <c r="B650" s="133"/>
      <c r="C650" s="180" t="s">
        <v>3374</v>
      </c>
      <c r="D650" s="180" t="s">
        <v>333</v>
      </c>
      <c r="E650" s="181" t="s">
        <v>4612</v>
      </c>
      <c r="F650" s="182" t="s">
        <v>4613</v>
      </c>
      <c r="G650" s="183" t="s">
        <v>340</v>
      </c>
      <c r="H650" s="184">
        <v>10.199999999999999</v>
      </c>
      <c r="I650" s="185"/>
      <c r="J650" s="186">
        <f>ROUND(I650*H650,2)</f>
        <v>0</v>
      </c>
      <c r="K650" s="182" t="s">
        <v>2868</v>
      </c>
      <c r="L650" s="187"/>
      <c r="M650" s="188" t="s">
        <v>1</v>
      </c>
      <c r="N650" s="189" t="s">
        <v>38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273</v>
      </c>
      <c r="AT650" s="145" t="s">
        <v>333</v>
      </c>
      <c r="AU650" s="145" t="s">
        <v>83</v>
      </c>
      <c r="AY650" s="18" t="s">
        <v>236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81</v>
      </c>
      <c r="BK650" s="146">
        <f>ROUND(I650*H650,2)</f>
        <v>0</v>
      </c>
      <c r="BL650" s="18" t="s">
        <v>258</v>
      </c>
      <c r="BM650" s="145" t="s">
        <v>3377</v>
      </c>
    </row>
    <row r="651" spans="2:65" s="1" customFormat="1" ht="19.5">
      <c r="B651" s="33"/>
      <c r="D651" s="147" t="s">
        <v>246</v>
      </c>
      <c r="F651" s="148" t="s">
        <v>4613</v>
      </c>
      <c r="I651" s="149"/>
      <c r="L651" s="33"/>
      <c r="M651" s="150"/>
      <c r="T651" s="57"/>
      <c r="AT651" s="18" t="s">
        <v>246</v>
      </c>
      <c r="AU651" s="18" t="s">
        <v>83</v>
      </c>
    </row>
    <row r="652" spans="2:65" s="12" customFormat="1" ht="11.25">
      <c r="B652" s="151"/>
      <c r="D652" s="147" t="s">
        <v>247</v>
      </c>
      <c r="E652" s="152" t="s">
        <v>1</v>
      </c>
      <c r="F652" s="153" t="s">
        <v>4697</v>
      </c>
      <c r="H652" s="154">
        <v>10.199999999999999</v>
      </c>
      <c r="I652" s="155"/>
      <c r="L652" s="151"/>
      <c r="M652" s="156"/>
      <c r="T652" s="157"/>
      <c r="AT652" s="152" t="s">
        <v>247</v>
      </c>
      <c r="AU652" s="152" t="s">
        <v>83</v>
      </c>
      <c r="AV652" s="12" t="s">
        <v>83</v>
      </c>
      <c r="AW652" s="12" t="s">
        <v>30</v>
      </c>
      <c r="AX652" s="12" t="s">
        <v>73</v>
      </c>
      <c r="AY652" s="152" t="s">
        <v>236</v>
      </c>
    </row>
    <row r="653" spans="2:65" s="15" customFormat="1" ht="11.25">
      <c r="B653" s="173"/>
      <c r="D653" s="147" t="s">
        <v>247</v>
      </c>
      <c r="E653" s="174" t="s">
        <v>1</v>
      </c>
      <c r="F653" s="175" t="s">
        <v>344</v>
      </c>
      <c r="H653" s="176">
        <v>10.199999999999999</v>
      </c>
      <c r="I653" s="177"/>
      <c r="L653" s="173"/>
      <c r="M653" s="178"/>
      <c r="T653" s="179"/>
      <c r="AT653" s="174" t="s">
        <v>247</v>
      </c>
      <c r="AU653" s="174" t="s">
        <v>83</v>
      </c>
      <c r="AV653" s="15" t="s">
        <v>258</v>
      </c>
      <c r="AW653" s="15" t="s">
        <v>30</v>
      </c>
      <c r="AX653" s="15" t="s">
        <v>81</v>
      </c>
      <c r="AY653" s="174" t="s">
        <v>236</v>
      </c>
    </row>
    <row r="654" spans="2:65" s="1" customFormat="1" ht="24.2" customHeight="1">
      <c r="B654" s="133"/>
      <c r="C654" s="134" t="s">
        <v>2350</v>
      </c>
      <c r="D654" s="134" t="s">
        <v>239</v>
      </c>
      <c r="E654" s="135" t="s">
        <v>4698</v>
      </c>
      <c r="F654" s="136" t="s">
        <v>4699</v>
      </c>
      <c r="G654" s="137" t="s">
        <v>340</v>
      </c>
      <c r="H654" s="138">
        <v>9</v>
      </c>
      <c r="I654" s="139"/>
      <c r="J654" s="140">
        <f>ROUND(I654*H654,2)</f>
        <v>0</v>
      </c>
      <c r="K654" s="136" t="s">
        <v>243</v>
      </c>
      <c r="L654" s="33"/>
      <c r="M654" s="141" t="s">
        <v>1</v>
      </c>
      <c r="N654" s="142" t="s">
        <v>38</v>
      </c>
      <c r="P654" s="143">
        <f>O654*H654</f>
        <v>0</v>
      </c>
      <c r="Q654" s="143">
        <v>0</v>
      </c>
      <c r="R654" s="143">
        <f>Q654*H654</f>
        <v>0</v>
      </c>
      <c r="S654" s="143">
        <v>0</v>
      </c>
      <c r="T654" s="144">
        <f>S654*H654</f>
        <v>0</v>
      </c>
      <c r="AR654" s="145" t="s">
        <v>258</v>
      </c>
      <c r="AT654" s="145" t="s">
        <v>239</v>
      </c>
      <c r="AU654" s="145" t="s">
        <v>83</v>
      </c>
      <c r="AY654" s="18" t="s">
        <v>236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81</v>
      </c>
      <c r="BK654" s="146">
        <f>ROUND(I654*H654,2)</f>
        <v>0</v>
      </c>
      <c r="BL654" s="18" t="s">
        <v>258</v>
      </c>
      <c r="BM654" s="145" t="s">
        <v>3384</v>
      </c>
    </row>
    <row r="655" spans="2:65" s="1" customFormat="1" ht="19.5">
      <c r="B655" s="33"/>
      <c r="D655" s="147" t="s">
        <v>246</v>
      </c>
      <c r="F655" s="148" t="s">
        <v>4699</v>
      </c>
      <c r="I655" s="149"/>
      <c r="L655" s="33"/>
      <c r="M655" s="150"/>
      <c r="T655" s="57"/>
      <c r="AT655" s="18" t="s">
        <v>246</v>
      </c>
      <c r="AU655" s="18" t="s">
        <v>83</v>
      </c>
    </row>
    <row r="656" spans="2:65" s="1" customFormat="1" ht="24.2" customHeight="1">
      <c r="B656" s="133"/>
      <c r="C656" s="180" t="s">
        <v>3390</v>
      </c>
      <c r="D656" s="180" t="s">
        <v>333</v>
      </c>
      <c r="E656" s="181" t="s">
        <v>4700</v>
      </c>
      <c r="F656" s="182" t="s">
        <v>4701</v>
      </c>
      <c r="G656" s="183" t="s">
        <v>340</v>
      </c>
      <c r="H656" s="184">
        <v>9</v>
      </c>
      <c r="I656" s="185"/>
      <c r="J656" s="186">
        <f>ROUND(I656*H656,2)</f>
        <v>0</v>
      </c>
      <c r="K656" s="182" t="s">
        <v>2868</v>
      </c>
      <c r="L656" s="187"/>
      <c r="M656" s="188" t="s">
        <v>1</v>
      </c>
      <c r="N656" s="189" t="s">
        <v>38</v>
      </c>
      <c r="P656" s="143">
        <f>O656*H656</f>
        <v>0</v>
      </c>
      <c r="Q656" s="143">
        <v>0</v>
      </c>
      <c r="R656" s="143">
        <f>Q656*H656</f>
        <v>0</v>
      </c>
      <c r="S656" s="143">
        <v>0</v>
      </c>
      <c r="T656" s="144">
        <f>S656*H656</f>
        <v>0</v>
      </c>
      <c r="AR656" s="145" t="s">
        <v>273</v>
      </c>
      <c r="AT656" s="145" t="s">
        <v>333</v>
      </c>
      <c r="AU656" s="145" t="s">
        <v>83</v>
      </c>
      <c r="AY656" s="18" t="s">
        <v>236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81</v>
      </c>
      <c r="BK656" s="146">
        <f>ROUND(I656*H656,2)</f>
        <v>0</v>
      </c>
      <c r="BL656" s="18" t="s">
        <v>258</v>
      </c>
      <c r="BM656" s="145" t="s">
        <v>3393</v>
      </c>
    </row>
    <row r="657" spans="2:65" s="1" customFormat="1" ht="19.5">
      <c r="B657" s="33"/>
      <c r="D657" s="147" t="s">
        <v>246</v>
      </c>
      <c r="F657" s="148" t="s">
        <v>4701</v>
      </c>
      <c r="I657" s="149"/>
      <c r="L657" s="33"/>
      <c r="M657" s="150"/>
      <c r="T657" s="57"/>
      <c r="AT657" s="18" t="s">
        <v>246</v>
      </c>
      <c r="AU657" s="18" t="s">
        <v>83</v>
      </c>
    </row>
    <row r="658" spans="2:65" s="1" customFormat="1" ht="16.5" customHeight="1">
      <c r="B658" s="133"/>
      <c r="C658" s="180" t="s">
        <v>2355</v>
      </c>
      <c r="D658" s="180" t="s">
        <v>333</v>
      </c>
      <c r="E658" s="181" t="s">
        <v>4695</v>
      </c>
      <c r="F658" s="182" t="s">
        <v>4696</v>
      </c>
      <c r="G658" s="183" t="s">
        <v>340</v>
      </c>
      <c r="H658" s="184">
        <v>18.36</v>
      </c>
      <c r="I658" s="185"/>
      <c r="J658" s="186">
        <f>ROUND(I658*H658,2)</f>
        <v>0</v>
      </c>
      <c r="K658" s="182" t="s">
        <v>2868</v>
      </c>
      <c r="L658" s="187"/>
      <c r="M658" s="188" t="s">
        <v>1</v>
      </c>
      <c r="N658" s="189" t="s">
        <v>38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273</v>
      </c>
      <c r="AT658" s="145" t="s">
        <v>333</v>
      </c>
      <c r="AU658" s="145" t="s">
        <v>83</v>
      </c>
      <c r="AY658" s="18" t="s">
        <v>236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81</v>
      </c>
      <c r="BK658" s="146">
        <f>ROUND(I658*H658,2)</f>
        <v>0</v>
      </c>
      <c r="BL658" s="18" t="s">
        <v>258</v>
      </c>
      <c r="BM658" s="145" t="s">
        <v>3400</v>
      </c>
    </row>
    <row r="659" spans="2:65" s="1" customFormat="1" ht="11.25">
      <c r="B659" s="33"/>
      <c r="D659" s="147" t="s">
        <v>246</v>
      </c>
      <c r="F659" s="148" t="s">
        <v>4696</v>
      </c>
      <c r="I659" s="149"/>
      <c r="L659" s="33"/>
      <c r="M659" s="150"/>
      <c r="T659" s="57"/>
      <c r="AT659" s="18" t="s">
        <v>246</v>
      </c>
      <c r="AU659" s="18" t="s">
        <v>83</v>
      </c>
    </row>
    <row r="660" spans="2:65" s="12" customFormat="1" ht="11.25">
      <c r="B660" s="151"/>
      <c r="D660" s="147" t="s">
        <v>247</v>
      </c>
      <c r="E660" s="152" t="s">
        <v>1</v>
      </c>
      <c r="F660" s="153" t="s">
        <v>4702</v>
      </c>
      <c r="H660" s="154">
        <v>18.36</v>
      </c>
      <c r="I660" s="155"/>
      <c r="L660" s="151"/>
      <c r="M660" s="156"/>
      <c r="T660" s="157"/>
      <c r="AT660" s="152" t="s">
        <v>247</v>
      </c>
      <c r="AU660" s="152" t="s">
        <v>83</v>
      </c>
      <c r="AV660" s="12" t="s">
        <v>83</v>
      </c>
      <c r="AW660" s="12" t="s">
        <v>30</v>
      </c>
      <c r="AX660" s="12" t="s">
        <v>73</v>
      </c>
      <c r="AY660" s="152" t="s">
        <v>236</v>
      </c>
    </row>
    <row r="661" spans="2:65" s="15" customFormat="1" ht="11.25">
      <c r="B661" s="173"/>
      <c r="D661" s="147" t="s">
        <v>247</v>
      </c>
      <c r="E661" s="174" t="s">
        <v>1</v>
      </c>
      <c r="F661" s="175" t="s">
        <v>344</v>
      </c>
      <c r="H661" s="176">
        <v>18.36</v>
      </c>
      <c r="I661" s="177"/>
      <c r="L661" s="173"/>
      <c r="M661" s="178"/>
      <c r="T661" s="179"/>
      <c r="AT661" s="174" t="s">
        <v>247</v>
      </c>
      <c r="AU661" s="174" t="s">
        <v>83</v>
      </c>
      <c r="AV661" s="15" t="s">
        <v>258</v>
      </c>
      <c r="AW661" s="15" t="s">
        <v>30</v>
      </c>
      <c r="AX661" s="15" t="s">
        <v>81</v>
      </c>
      <c r="AY661" s="174" t="s">
        <v>236</v>
      </c>
    </row>
    <row r="662" spans="2:65" s="1" customFormat="1" ht="24.2" customHeight="1">
      <c r="B662" s="133"/>
      <c r="C662" s="180" t="s">
        <v>3403</v>
      </c>
      <c r="D662" s="180" t="s">
        <v>333</v>
      </c>
      <c r="E662" s="181" t="s">
        <v>4612</v>
      </c>
      <c r="F662" s="182" t="s">
        <v>4613</v>
      </c>
      <c r="G662" s="183" t="s">
        <v>340</v>
      </c>
      <c r="H662" s="184">
        <v>18.36</v>
      </c>
      <c r="I662" s="185"/>
      <c r="J662" s="186">
        <f>ROUND(I662*H662,2)</f>
        <v>0</v>
      </c>
      <c r="K662" s="182" t="s">
        <v>2868</v>
      </c>
      <c r="L662" s="187"/>
      <c r="M662" s="188" t="s">
        <v>1</v>
      </c>
      <c r="N662" s="189" t="s">
        <v>38</v>
      </c>
      <c r="P662" s="143">
        <f>O662*H662</f>
        <v>0</v>
      </c>
      <c r="Q662" s="143">
        <v>0</v>
      </c>
      <c r="R662" s="143">
        <f>Q662*H662</f>
        <v>0</v>
      </c>
      <c r="S662" s="143">
        <v>0</v>
      </c>
      <c r="T662" s="144">
        <f>S662*H662</f>
        <v>0</v>
      </c>
      <c r="AR662" s="145" t="s">
        <v>273</v>
      </c>
      <c r="AT662" s="145" t="s">
        <v>333</v>
      </c>
      <c r="AU662" s="145" t="s">
        <v>83</v>
      </c>
      <c r="AY662" s="18" t="s">
        <v>236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81</v>
      </c>
      <c r="BK662" s="146">
        <f>ROUND(I662*H662,2)</f>
        <v>0</v>
      </c>
      <c r="BL662" s="18" t="s">
        <v>258</v>
      </c>
      <c r="BM662" s="145" t="s">
        <v>3406</v>
      </c>
    </row>
    <row r="663" spans="2:65" s="1" customFormat="1" ht="19.5">
      <c r="B663" s="33"/>
      <c r="D663" s="147" t="s">
        <v>246</v>
      </c>
      <c r="F663" s="148" t="s">
        <v>4613</v>
      </c>
      <c r="I663" s="149"/>
      <c r="L663" s="33"/>
      <c r="M663" s="150"/>
      <c r="T663" s="57"/>
      <c r="AT663" s="18" t="s">
        <v>246</v>
      </c>
      <c r="AU663" s="18" t="s">
        <v>83</v>
      </c>
    </row>
    <row r="664" spans="2:65" s="12" customFormat="1" ht="11.25">
      <c r="B664" s="151"/>
      <c r="D664" s="147" t="s">
        <v>247</v>
      </c>
      <c r="E664" s="152" t="s">
        <v>1</v>
      </c>
      <c r="F664" s="153" t="s">
        <v>4702</v>
      </c>
      <c r="H664" s="154">
        <v>18.36</v>
      </c>
      <c r="I664" s="155"/>
      <c r="L664" s="151"/>
      <c r="M664" s="156"/>
      <c r="T664" s="157"/>
      <c r="AT664" s="152" t="s">
        <v>247</v>
      </c>
      <c r="AU664" s="152" t="s">
        <v>83</v>
      </c>
      <c r="AV664" s="12" t="s">
        <v>83</v>
      </c>
      <c r="AW664" s="12" t="s">
        <v>30</v>
      </c>
      <c r="AX664" s="12" t="s">
        <v>73</v>
      </c>
      <c r="AY664" s="152" t="s">
        <v>236</v>
      </c>
    </row>
    <row r="665" spans="2:65" s="15" customFormat="1" ht="11.25">
      <c r="B665" s="173"/>
      <c r="D665" s="147" t="s">
        <v>247</v>
      </c>
      <c r="E665" s="174" t="s">
        <v>1</v>
      </c>
      <c r="F665" s="175" t="s">
        <v>344</v>
      </c>
      <c r="H665" s="176">
        <v>18.36</v>
      </c>
      <c r="I665" s="177"/>
      <c r="L665" s="173"/>
      <c r="M665" s="178"/>
      <c r="T665" s="179"/>
      <c r="AT665" s="174" t="s">
        <v>247</v>
      </c>
      <c r="AU665" s="174" t="s">
        <v>83</v>
      </c>
      <c r="AV665" s="15" t="s">
        <v>258</v>
      </c>
      <c r="AW665" s="15" t="s">
        <v>30</v>
      </c>
      <c r="AX665" s="15" t="s">
        <v>81</v>
      </c>
      <c r="AY665" s="174" t="s">
        <v>236</v>
      </c>
    </row>
    <row r="666" spans="2:65" s="1" customFormat="1" ht="24.2" customHeight="1">
      <c r="B666" s="133"/>
      <c r="C666" s="134" t="s">
        <v>2358</v>
      </c>
      <c r="D666" s="134" t="s">
        <v>239</v>
      </c>
      <c r="E666" s="135" t="s">
        <v>4703</v>
      </c>
      <c r="F666" s="136" t="s">
        <v>4704</v>
      </c>
      <c r="G666" s="137" t="s">
        <v>340</v>
      </c>
      <c r="H666" s="138">
        <v>7</v>
      </c>
      <c r="I666" s="139"/>
      <c r="J666" s="140">
        <f>ROUND(I666*H666,2)</f>
        <v>0</v>
      </c>
      <c r="K666" s="136" t="s">
        <v>243</v>
      </c>
      <c r="L666" s="33"/>
      <c r="M666" s="141" t="s">
        <v>1</v>
      </c>
      <c r="N666" s="142" t="s">
        <v>38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258</v>
      </c>
      <c r="AT666" s="145" t="s">
        <v>239</v>
      </c>
      <c r="AU666" s="145" t="s">
        <v>83</v>
      </c>
      <c r="AY666" s="18" t="s">
        <v>236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81</v>
      </c>
      <c r="BK666" s="146">
        <f>ROUND(I666*H666,2)</f>
        <v>0</v>
      </c>
      <c r="BL666" s="18" t="s">
        <v>258</v>
      </c>
      <c r="BM666" s="145" t="s">
        <v>3408</v>
      </c>
    </row>
    <row r="667" spans="2:65" s="1" customFormat="1" ht="19.5">
      <c r="B667" s="33"/>
      <c r="D667" s="147" t="s">
        <v>246</v>
      </c>
      <c r="F667" s="148" t="s">
        <v>4704</v>
      </c>
      <c r="I667" s="149"/>
      <c r="L667" s="33"/>
      <c r="M667" s="150"/>
      <c r="T667" s="57"/>
      <c r="AT667" s="18" t="s">
        <v>246</v>
      </c>
      <c r="AU667" s="18" t="s">
        <v>83</v>
      </c>
    </row>
    <row r="668" spans="2:65" s="1" customFormat="1" ht="24.2" customHeight="1">
      <c r="B668" s="133"/>
      <c r="C668" s="180" t="s">
        <v>3411</v>
      </c>
      <c r="D668" s="180" t="s">
        <v>333</v>
      </c>
      <c r="E668" s="181" t="s">
        <v>4705</v>
      </c>
      <c r="F668" s="182" t="s">
        <v>4706</v>
      </c>
      <c r="G668" s="183" t="s">
        <v>340</v>
      </c>
      <c r="H668" s="184">
        <v>7</v>
      </c>
      <c r="I668" s="185"/>
      <c r="J668" s="186">
        <f>ROUND(I668*H668,2)</f>
        <v>0</v>
      </c>
      <c r="K668" s="182" t="s">
        <v>2868</v>
      </c>
      <c r="L668" s="187"/>
      <c r="M668" s="188" t="s">
        <v>1</v>
      </c>
      <c r="N668" s="189" t="s">
        <v>38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273</v>
      </c>
      <c r="AT668" s="145" t="s">
        <v>333</v>
      </c>
      <c r="AU668" s="145" t="s">
        <v>83</v>
      </c>
      <c r="AY668" s="18" t="s">
        <v>236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81</v>
      </c>
      <c r="BK668" s="146">
        <f>ROUND(I668*H668,2)</f>
        <v>0</v>
      </c>
      <c r="BL668" s="18" t="s">
        <v>258</v>
      </c>
      <c r="BM668" s="145" t="s">
        <v>3412</v>
      </c>
    </row>
    <row r="669" spans="2:65" s="1" customFormat="1" ht="19.5">
      <c r="B669" s="33"/>
      <c r="D669" s="147" t="s">
        <v>246</v>
      </c>
      <c r="F669" s="148" t="s">
        <v>4706</v>
      </c>
      <c r="I669" s="149"/>
      <c r="L669" s="33"/>
      <c r="M669" s="150"/>
      <c r="T669" s="57"/>
      <c r="AT669" s="18" t="s">
        <v>246</v>
      </c>
      <c r="AU669" s="18" t="s">
        <v>83</v>
      </c>
    </row>
    <row r="670" spans="2:65" s="1" customFormat="1" ht="16.5" customHeight="1">
      <c r="B670" s="133"/>
      <c r="C670" s="180" t="s">
        <v>2362</v>
      </c>
      <c r="D670" s="180" t="s">
        <v>333</v>
      </c>
      <c r="E670" s="181" t="s">
        <v>4707</v>
      </c>
      <c r="F670" s="182" t="s">
        <v>4708</v>
      </c>
      <c r="G670" s="183" t="s">
        <v>340</v>
      </c>
      <c r="H670" s="184">
        <v>14.28</v>
      </c>
      <c r="I670" s="185"/>
      <c r="J670" s="186">
        <f>ROUND(I670*H670,2)</f>
        <v>0</v>
      </c>
      <c r="K670" s="182" t="s">
        <v>2868</v>
      </c>
      <c r="L670" s="187"/>
      <c r="M670" s="188" t="s">
        <v>1</v>
      </c>
      <c r="N670" s="189" t="s">
        <v>38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273</v>
      </c>
      <c r="AT670" s="145" t="s">
        <v>333</v>
      </c>
      <c r="AU670" s="145" t="s">
        <v>83</v>
      </c>
      <c r="AY670" s="18" t="s">
        <v>236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81</v>
      </c>
      <c r="BK670" s="146">
        <f>ROUND(I670*H670,2)</f>
        <v>0</v>
      </c>
      <c r="BL670" s="18" t="s">
        <v>258</v>
      </c>
      <c r="BM670" s="145" t="s">
        <v>3416</v>
      </c>
    </row>
    <row r="671" spans="2:65" s="1" customFormat="1" ht="11.25">
      <c r="B671" s="33"/>
      <c r="D671" s="147" t="s">
        <v>246</v>
      </c>
      <c r="F671" s="148" t="s">
        <v>4708</v>
      </c>
      <c r="I671" s="149"/>
      <c r="L671" s="33"/>
      <c r="M671" s="150"/>
      <c r="T671" s="57"/>
      <c r="AT671" s="18" t="s">
        <v>246</v>
      </c>
      <c r="AU671" s="18" t="s">
        <v>83</v>
      </c>
    </row>
    <row r="672" spans="2:65" s="12" customFormat="1" ht="11.25">
      <c r="B672" s="151"/>
      <c r="D672" s="147" t="s">
        <v>247</v>
      </c>
      <c r="E672" s="152" t="s">
        <v>1</v>
      </c>
      <c r="F672" s="153" t="s">
        <v>4709</v>
      </c>
      <c r="H672" s="154">
        <v>14.28</v>
      </c>
      <c r="I672" s="155"/>
      <c r="L672" s="151"/>
      <c r="M672" s="156"/>
      <c r="T672" s="157"/>
      <c r="AT672" s="152" t="s">
        <v>247</v>
      </c>
      <c r="AU672" s="152" t="s">
        <v>83</v>
      </c>
      <c r="AV672" s="12" t="s">
        <v>83</v>
      </c>
      <c r="AW672" s="12" t="s">
        <v>30</v>
      </c>
      <c r="AX672" s="12" t="s">
        <v>73</v>
      </c>
      <c r="AY672" s="152" t="s">
        <v>236</v>
      </c>
    </row>
    <row r="673" spans="2:65" s="15" customFormat="1" ht="11.25">
      <c r="B673" s="173"/>
      <c r="D673" s="147" t="s">
        <v>247</v>
      </c>
      <c r="E673" s="174" t="s">
        <v>1</v>
      </c>
      <c r="F673" s="175" t="s">
        <v>344</v>
      </c>
      <c r="H673" s="176">
        <v>14.28</v>
      </c>
      <c r="I673" s="177"/>
      <c r="L673" s="173"/>
      <c r="M673" s="178"/>
      <c r="T673" s="179"/>
      <c r="AT673" s="174" t="s">
        <v>247</v>
      </c>
      <c r="AU673" s="174" t="s">
        <v>83</v>
      </c>
      <c r="AV673" s="15" t="s">
        <v>258</v>
      </c>
      <c r="AW673" s="15" t="s">
        <v>30</v>
      </c>
      <c r="AX673" s="15" t="s">
        <v>81</v>
      </c>
      <c r="AY673" s="174" t="s">
        <v>236</v>
      </c>
    </row>
    <row r="674" spans="2:65" s="1" customFormat="1" ht="24.2" customHeight="1">
      <c r="B674" s="133"/>
      <c r="C674" s="180" t="s">
        <v>3418</v>
      </c>
      <c r="D674" s="180" t="s">
        <v>333</v>
      </c>
      <c r="E674" s="181" t="s">
        <v>4626</v>
      </c>
      <c r="F674" s="182" t="s">
        <v>4627</v>
      </c>
      <c r="G674" s="183" t="s">
        <v>340</v>
      </c>
      <c r="H674" s="184">
        <v>14.28</v>
      </c>
      <c r="I674" s="185"/>
      <c r="J674" s="186">
        <f>ROUND(I674*H674,2)</f>
        <v>0</v>
      </c>
      <c r="K674" s="182" t="s">
        <v>2868</v>
      </c>
      <c r="L674" s="187"/>
      <c r="M674" s="188" t="s">
        <v>1</v>
      </c>
      <c r="N674" s="189" t="s">
        <v>38</v>
      </c>
      <c r="P674" s="143">
        <f>O674*H674</f>
        <v>0</v>
      </c>
      <c r="Q674" s="143">
        <v>0</v>
      </c>
      <c r="R674" s="143">
        <f>Q674*H674</f>
        <v>0</v>
      </c>
      <c r="S674" s="143">
        <v>0</v>
      </c>
      <c r="T674" s="144">
        <f>S674*H674</f>
        <v>0</v>
      </c>
      <c r="AR674" s="145" t="s">
        <v>273</v>
      </c>
      <c r="AT674" s="145" t="s">
        <v>333</v>
      </c>
      <c r="AU674" s="145" t="s">
        <v>83</v>
      </c>
      <c r="AY674" s="18" t="s">
        <v>236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81</v>
      </c>
      <c r="BK674" s="146">
        <f>ROUND(I674*H674,2)</f>
        <v>0</v>
      </c>
      <c r="BL674" s="18" t="s">
        <v>258</v>
      </c>
      <c r="BM674" s="145" t="s">
        <v>3421</v>
      </c>
    </row>
    <row r="675" spans="2:65" s="1" customFormat="1" ht="19.5">
      <c r="B675" s="33"/>
      <c r="D675" s="147" t="s">
        <v>246</v>
      </c>
      <c r="F675" s="148" t="s">
        <v>4627</v>
      </c>
      <c r="I675" s="149"/>
      <c r="L675" s="33"/>
      <c r="M675" s="150"/>
      <c r="T675" s="57"/>
      <c r="AT675" s="18" t="s">
        <v>246</v>
      </c>
      <c r="AU675" s="18" t="s">
        <v>83</v>
      </c>
    </row>
    <row r="676" spans="2:65" s="12" customFormat="1" ht="11.25">
      <c r="B676" s="151"/>
      <c r="D676" s="147" t="s">
        <v>247</v>
      </c>
      <c r="E676" s="152" t="s">
        <v>1</v>
      </c>
      <c r="F676" s="153" t="s">
        <v>4709</v>
      </c>
      <c r="H676" s="154">
        <v>14.28</v>
      </c>
      <c r="I676" s="155"/>
      <c r="L676" s="151"/>
      <c r="M676" s="156"/>
      <c r="T676" s="157"/>
      <c r="AT676" s="152" t="s">
        <v>247</v>
      </c>
      <c r="AU676" s="152" t="s">
        <v>83</v>
      </c>
      <c r="AV676" s="12" t="s">
        <v>83</v>
      </c>
      <c r="AW676" s="12" t="s">
        <v>30</v>
      </c>
      <c r="AX676" s="12" t="s">
        <v>73</v>
      </c>
      <c r="AY676" s="152" t="s">
        <v>236</v>
      </c>
    </row>
    <row r="677" spans="2:65" s="15" customFormat="1" ht="11.25">
      <c r="B677" s="173"/>
      <c r="D677" s="147" t="s">
        <v>247</v>
      </c>
      <c r="E677" s="174" t="s">
        <v>1</v>
      </c>
      <c r="F677" s="175" t="s">
        <v>344</v>
      </c>
      <c r="H677" s="176">
        <v>14.28</v>
      </c>
      <c r="I677" s="177"/>
      <c r="L677" s="173"/>
      <c r="M677" s="178"/>
      <c r="T677" s="179"/>
      <c r="AT677" s="174" t="s">
        <v>247</v>
      </c>
      <c r="AU677" s="174" t="s">
        <v>83</v>
      </c>
      <c r="AV677" s="15" t="s">
        <v>258</v>
      </c>
      <c r="AW677" s="15" t="s">
        <v>30</v>
      </c>
      <c r="AX677" s="15" t="s">
        <v>81</v>
      </c>
      <c r="AY677" s="174" t="s">
        <v>236</v>
      </c>
    </row>
    <row r="678" spans="2:65" s="1" customFormat="1" ht="24.2" customHeight="1">
      <c r="B678" s="133"/>
      <c r="C678" s="134" t="s">
        <v>2369</v>
      </c>
      <c r="D678" s="134" t="s">
        <v>239</v>
      </c>
      <c r="E678" s="135" t="s">
        <v>4710</v>
      </c>
      <c r="F678" s="136" t="s">
        <v>4711</v>
      </c>
      <c r="G678" s="137" t="s">
        <v>340</v>
      </c>
      <c r="H678" s="138">
        <v>37</v>
      </c>
      <c r="I678" s="139"/>
      <c r="J678" s="140">
        <f>ROUND(I678*H678,2)</f>
        <v>0</v>
      </c>
      <c r="K678" s="136" t="s">
        <v>243</v>
      </c>
      <c r="L678" s="33"/>
      <c r="M678" s="141" t="s">
        <v>1</v>
      </c>
      <c r="N678" s="142" t="s">
        <v>38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258</v>
      </c>
      <c r="AT678" s="145" t="s">
        <v>239</v>
      </c>
      <c r="AU678" s="145" t="s">
        <v>83</v>
      </c>
      <c r="AY678" s="18" t="s">
        <v>236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81</v>
      </c>
      <c r="BK678" s="146">
        <f>ROUND(I678*H678,2)</f>
        <v>0</v>
      </c>
      <c r="BL678" s="18" t="s">
        <v>258</v>
      </c>
      <c r="BM678" s="145" t="s">
        <v>3424</v>
      </c>
    </row>
    <row r="679" spans="2:65" s="1" customFormat="1" ht="19.5">
      <c r="B679" s="33"/>
      <c r="D679" s="147" t="s">
        <v>246</v>
      </c>
      <c r="F679" s="148" t="s">
        <v>4711</v>
      </c>
      <c r="I679" s="149"/>
      <c r="L679" s="33"/>
      <c r="M679" s="150"/>
      <c r="T679" s="57"/>
      <c r="AT679" s="18" t="s">
        <v>246</v>
      </c>
      <c r="AU679" s="18" t="s">
        <v>83</v>
      </c>
    </row>
    <row r="680" spans="2:65" s="1" customFormat="1" ht="24.2" customHeight="1">
      <c r="B680" s="133"/>
      <c r="C680" s="180" t="s">
        <v>3425</v>
      </c>
      <c r="D680" s="180" t="s">
        <v>333</v>
      </c>
      <c r="E680" s="181" t="s">
        <v>4712</v>
      </c>
      <c r="F680" s="182" t="s">
        <v>4713</v>
      </c>
      <c r="G680" s="183" t="s">
        <v>340</v>
      </c>
      <c r="H680" s="184">
        <v>33</v>
      </c>
      <c r="I680" s="185"/>
      <c r="J680" s="186">
        <f>ROUND(I680*H680,2)</f>
        <v>0</v>
      </c>
      <c r="K680" s="182" t="s">
        <v>2868</v>
      </c>
      <c r="L680" s="187"/>
      <c r="M680" s="188" t="s">
        <v>1</v>
      </c>
      <c r="N680" s="189" t="s">
        <v>38</v>
      </c>
      <c r="P680" s="143">
        <f>O680*H680</f>
        <v>0</v>
      </c>
      <c r="Q680" s="143">
        <v>0</v>
      </c>
      <c r="R680" s="143">
        <f>Q680*H680</f>
        <v>0</v>
      </c>
      <c r="S680" s="143">
        <v>0</v>
      </c>
      <c r="T680" s="144">
        <f>S680*H680</f>
        <v>0</v>
      </c>
      <c r="AR680" s="145" t="s">
        <v>273</v>
      </c>
      <c r="AT680" s="145" t="s">
        <v>333</v>
      </c>
      <c r="AU680" s="145" t="s">
        <v>83</v>
      </c>
      <c r="AY680" s="18" t="s">
        <v>236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81</v>
      </c>
      <c r="BK680" s="146">
        <f>ROUND(I680*H680,2)</f>
        <v>0</v>
      </c>
      <c r="BL680" s="18" t="s">
        <v>258</v>
      </c>
      <c r="BM680" s="145" t="s">
        <v>3426</v>
      </c>
    </row>
    <row r="681" spans="2:65" s="1" customFormat="1" ht="19.5">
      <c r="B681" s="33"/>
      <c r="D681" s="147" t="s">
        <v>246</v>
      </c>
      <c r="F681" s="148" t="s">
        <v>4713</v>
      </c>
      <c r="I681" s="149"/>
      <c r="L681" s="33"/>
      <c r="M681" s="150"/>
      <c r="T681" s="57"/>
      <c r="AT681" s="18" t="s">
        <v>246</v>
      </c>
      <c r="AU681" s="18" t="s">
        <v>83</v>
      </c>
    </row>
    <row r="682" spans="2:65" s="1" customFormat="1" ht="33" customHeight="1">
      <c r="B682" s="133"/>
      <c r="C682" s="180" t="s">
        <v>2376</v>
      </c>
      <c r="D682" s="180" t="s">
        <v>333</v>
      </c>
      <c r="E682" s="181" t="s">
        <v>4714</v>
      </c>
      <c r="F682" s="182" t="s">
        <v>4715</v>
      </c>
      <c r="G682" s="183" t="s">
        <v>340</v>
      </c>
      <c r="H682" s="184">
        <v>4</v>
      </c>
      <c r="I682" s="185"/>
      <c r="J682" s="186">
        <f>ROUND(I682*H682,2)</f>
        <v>0</v>
      </c>
      <c r="K682" s="182" t="s">
        <v>2868</v>
      </c>
      <c r="L682" s="187"/>
      <c r="M682" s="188" t="s">
        <v>1</v>
      </c>
      <c r="N682" s="189" t="s">
        <v>38</v>
      </c>
      <c r="P682" s="143">
        <f>O682*H682</f>
        <v>0</v>
      </c>
      <c r="Q682" s="143">
        <v>0</v>
      </c>
      <c r="R682" s="143">
        <f>Q682*H682</f>
        <v>0</v>
      </c>
      <c r="S682" s="143">
        <v>0</v>
      </c>
      <c r="T682" s="144">
        <f>S682*H682</f>
        <v>0</v>
      </c>
      <c r="AR682" s="145" t="s">
        <v>273</v>
      </c>
      <c r="AT682" s="145" t="s">
        <v>333</v>
      </c>
      <c r="AU682" s="145" t="s">
        <v>83</v>
      </c>
      <c r="AY682" s="18" t="s">
        <v>236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81</v>
      </c>
      <c r="BK682" s="146">
        <f>ROUND(I682*H682,2)</f>
        <v>0</v>
      </c>
      <c r="BL682" s="18" t="s">
        <v>258</v>
      </c>
      <c r="BM682" s="145" t="s">
        <v>3430</v>
      </c>
    </row>
    <row r="683" spans="2:65" s="1" customFormat="1" ht="19.5">
      <c r="B683" s="33"/>
      <c r="D683" s="147" t="s">
        <v>246</v>
      </c>
      <c r="F683" s="148" t="s">
        <v>4715</v>
      </c>
      <c r="I683" s="149"/>
      <c r="L683" s="33"/>
      <c r="M683" s="150"/>
      <c r="T683" s="57"/>
      <c r="AT683" s="18" t="s">
        <v>246</v>
      </c>
      <c r="AU683" s="18" t="s">
        <v>83</v>
      </c>
    </row>
    <row r="684" spans="2:65" s="1" customFormat="1" ht="16.5" customHeight="1">
      <c r="B684" s="133"/>
      <c r="C684" s="180" t="s">
        <v>3432</v>
      </c>
      <c r="D684" s="180" t="s">
        <v>333</v>
      </c>
      <c r="E684" s="181" t="s">
        <v>4716</v>
      </c>
      <c r="F684" s="182" t="s">
        <v>4717</v>
      </c>
      <c r="G684" s="183" t="s">
        <v>340</v>
      </c>
      <c r="H684" s="184">
        <v>75.48</v>
      </c>
      <c r="I684" s="185"/>
      <c r="J684" s="186">
        <f>ROUND(I684*H684,2)</f>
        <v>0</v>
      </c>
      <c r="K684" s="182" t="s">
        <v>2868</v>
      </c>
      <c r="L684" s="187"/>
      <c r="M684" s="188" t="s">
        <v>1</v>
      </c>
      <c r="N684" s="189" t="s">
        <v>38</v>
      </c>
      <c r="P684" s="143">
        <f>O684*H684</f>
        <v>0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273</v>
      </c>
      <c r="AT684" s="145" t="s">
        <v>333</v>
      </c>
      <c r="AU684" s="145" t="s">
        <v>83</v>
      </c>
      <c r="AY684" s="18" t="s">
        <v>236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8" t="s">
        <v>81</v>
      </c>
      <c r="BK684" s="146">
        <f>ROUND(I684*H684,2)</f>
        <v>0</v>
      </c>
      <c r="BL684" s="18" t="s">
        <v>258</v>
      </c>
      <c r="BM684" s="145" t="s">
        <v>3435</v>
      </c>
    </row>
    <row r="685" spans="2:65" s="1" customFormat="1" ht="11.25">
      <c r="B685" s="33"/>
      <c r="D685" s="147" t="s">
        <v>246</v>
      </c>
      <c r="F685" s="148" t="s">
        <v>4717</v>
      </c>
      <c r="I685" s="149"/>
      <c r="L685" s="33"/>
      <c r="M685" s="150"/>
      <c r="T685" s="57"/>
      <c r="AT685" s="18" t="s">
        <v>246</v>
      </c>
      <c r="AU685" s="18" t="s">
        <v>83</v>
      </c>
    </row>
    <row r="686" spans="2:65" s="12" customFormat="1" ht="11.25">
      <c r="B686" s="151"/>
      <c r="D686" s="147" t="s">
        <v>247</v>
      </c>
      <c r="E686" s="152" t="s">
        <v>1</v>
      </c>
      <c r="F686" s="153" t="s">
        <v>4718</v>
      </c>
      <c r="H686" s="154">
        <v>75.48</v>
      </c>
      <c r="I686" s="155"/>
      <c r="L686" s="151"/>
      <c r="M686" s="156"/>
      <c r="T686" s="157"/>
      <c r="AT686" s="152" t="s">
        <v>247</v>
      </c>
      <c r="AU686" s="152" t="s">
        <v>83</v>
      </c>
      <c r="AV686" s="12" t="s">
        <v>83</v>
      </c>
      <c r="AW686" s="12" t="s">
        <v>30</v>
      </c>
      <c r="AX686" s="12" t="s">
        <v>73</v>
      </c>
      <c r="AY686" s="152" t="s">
        <v>236</v>
      </c>
    </row>
    <row r="687" spans="2:65" s="15" customFormat="1" ht="11.25">
      <c r="B687" s="173"/>
      <c r="D687" s="147" t="s">
        <v>247</v>
      </c>
      <c r="E687" s="174" t="s">
        <v>1</v>
      </c>
      <c r="F687" s="175" t="s">
        <v>344</v>
      </c>
      <c r="H687" s="176">
        <v>75.48</v>
      </c>
      <c r="I687" s="177"/>
      <c r="L687" s="173"/>
      <c r="M687" s="178"/>
      <c r="T687" s="179"/>
      <c r="AT687" s="174" t="s">
        <v>247</v>
      </c>
      <c r="AU687" s="174" t="s">
        <v>83</v>
      </c>
      <c r="AV687" s="15" t="s">
        <v>258</v>
      </c>
      <c r="AW687" s="15" t="s">
        <v>30</v>
      </c>
      <c r="AX687" s="15" t="s">
        <v>81</v>
      </c>
      <c r="AY687" s="174" t="s">
        <v>236</v>
      </c>
    </row>
    <row r="688" spans="2:65" s="1" customFormat="1" ht="24.2" customHeight="1">
      <c r="B688" s="133"/>
      <c r="C688" s="180" t="s">
        <v>2379</v>
      </c>
      <c r="D688" s="180" t="s">
        <v>333</v>
      </c>
      <c r="E688" s="181" t="s">
        <v>4641</v>
      </c>
      <c r="F688" s="182" t="s">
        <v>4642</v>
      </c>
      <c r="G688" s="183" t="s">
        <v>340</v>
      </c>
      <c r="H688" s="184">
        <v>75.48</v>
      </c>
      <c r="I688" s="185"/>
      <c r="J688" s="186">
        <f>ROUND(I688*H688,2)</f>
        <v>0</v>
      </c>
      <c r="K688" s="182" t="s">
        <v>2868</v>
      </c>
      <c r="L688" s="187"/>
      <c r="M688" s="188" t="s">
        <v>1</v>
      </c>
      <c r="N688" s="189" t="s">
        <v>38</v>
      </c>
      <c r="P688" s="143">
        <f>O688*H688</f>
        <v>0</v>
      </c>
      <c r="Q688" s="143">
        <v>0</v>
      </c>
      <c r="R688" s="143">
        <f>Q688*H688</f>
        <v>0</v>
      </c>
      <c r="S688" s="143">
        <v>0</v>
      </c>
      <c r="T688" s="144">
        <f>S688*H688</f>
        <v>0</v>
      </c>
      <c r="AR688" s="145" t="s">
        <v>273</v>
      </c>
      <c r="AT688" s="145" t="s">
        <v>333</v>
      </c>
      <c r="AU688" s="145" t="s">
        <v>83</v>
      </c>
      <c r="AY688" s="18" t="s">
        <v>236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81</v>
      </c>
      <c r="BK688" s="146">
        <f>ROUND(I688*H688,2)</f>
        <v>0</v>
      </c>
      <c r="BL688" s="18" t="s">
        <v>258</v>
      </c>
      <c r="BM688" s="145" t="s">
        <v>3441</v>
      </c>
    </row>
    <row r="689" spans="2:65" s="1" customFormat="1" ht="19.5">
      <c r="B689" s="33"/>
      <c r="D689" s="147" t="s">
        <v>246</v>
      </c>
      <c r="F689" s="148" t="s">
        <v>4642</v>
      </c>
      <c r="I689" s="149"/>
      <c r="L689" s="33"/>
      <c r="M689" s="150"/>
      <c r="T689" s="57"/>
      <c r="AT689" s="18" t="s">
        <v>246</v>
      </c>
      <c r="AU689" s="18" t="s">
        <v>83</v>
      </c>
    </row>
    <row r="690" spans="2:65" s="12" customFormat="1" ht="11.25">
      <c r="B690" s="151"/>
      <c r="D690" s="147" t="s">
        <v>247</v>
      </c>
      <c r="E690" s="152" t="s">
        <v>1</v>
      </c>
      <c r="F690" s="153" t="s">
        <v>4718</v>
      </c>
      <c r="H690" s="154">
        <v>75.48</v>
      </c>
      <c r="I690" s="155"/>
      <c r="L690" s="151"/>
      <c r="M690" s="156"/>
      <c r="T690" s="157"/>
      <c r="AT690" s="152" t="s">
        <v>247</v>
      </c>
      <c r="AU690" s="152" t="s">
        <v>83</v>
      </c>
      <c r="AV690" s="12" t="s">
        <v>83</v>
      </c>
      <c r="AW690" s="12" t="s">
        <v>30</v>
      </c>
      <c r="AX690" s="12" t="s">
        <v>73</v>
      </c>
      <c r="AY690" s="152" t="s">
        <v>236</v>
      </c>
    </row>
    <row r="691" spans="2:65" s="15" customFormat="1" ht="11.25">
      <c r="B691" s="173"/>
      <c r="D691" s="147" t="s">
        <v>247</v>
      </c>
      <c r="E691" s="174" t="s">
        <v>1</v>
      </c>
      <c r="F691" s="175" t="s">
        <v>344</v>
      </c>
      <c r="H691" s="176">
        <v>75.48</v>
      </c>
      <c r="I691" s="177"/>
      <c r="L691" s="173"/>
      <c r="M691" s="178"/>
      <c r="T691" s="179"/>
      <c r="AT691" s="174" t="s">
        <v>247</v>
      </c>
      <c r="AU691" s="174" t="s">
        <v>83</v>
      </c>
      <c r="AV691" s="15" t="s">
        <v>258</v>
      </c>
      <c r="AW691" s="15" t="s">
        <v>30</v>
      </c>
      <c r="AX691" s="15" t="s">
        <v>81</v>
      </c>
      <c r="AY691" s="174" t="s">
        <v>236</v>
      </c>
    </row>
    <row r="692" spans="2:65" s="1" customFormat="1" ht="24.2" customHeight="1">
      <c r="B692" s="133"/>
      <c r="C692" s="134" t="s">
        <v>3443</v>
      </c>
      <c r="D692" s="134" t="s">
        <v>239</v>
      </c>
      <c r="E692" s="135" t="s">
        <v>4719</v>
      </c>
      <c r="F692" s="136" t="s">
        <v>4720</v>
      </c>
      <c r="G692" s="137" t="s">
        <v>340</v>
      </c>
      <c r="H692" s="138">
        <v>3</v>
      </c>
      <c r="I692" s="139"/>
      <c r="J692" s="140">
        <f>ROUND(I692*H692,2)</f>
        <v>0</v>
      </c>
      <c r="K692" s="136" t="s">
        <v>243</v>
      </c>
      <c r="L692" s="33"/>
      <c r="M692" s="141" t="s">
        <v>1</v>
      </c>
      <c r="N692" s="142" t="s">
        <v>38</v>
      </c>
      <c r="P692" s="143">
        <f>O692*H692</f>
        <v>0</v>
      </c>
      <c r="Q692" s="143">
        <v>0</v>
      </c>
      <c r="R692" s="143">
        <f>Q692*H692</f>
        <v>0</v>
      </c>
      <c r="S692" s="143">
        <v>0</v>
      </c>
      <c r="T692" s="144">
        <f>S692*H692</f>
        <v>0</v>
      </c>
      <c r="AR692" s="145" t="s">
        <v>258</v>
      </c>
      <c r="AT692" s="145" t="s">
        <v>239</v>
      </c>
      <c r="AU692" s="145" t="s">
        <v>83</v>
      </c>
      <c r="AY692" s="18" t="s">
        <v>236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81</v>
      </c>
      <c r="BK692" s="146">
        <f>ROUND(I692*H692,2)</f>
        <v>0</v>
      </c>
      <c r="BL692" s="18" t="s">
        <v>258</v>
      </c>
      <c r="BM692" s="145" t="s">
        <v>3446</v>
      </c>
    </row>
    <row r="693" spans="2:65" s="1" customFormat="1" ht="19.5">
      <c r="B693" s="33"/>
      <c r="D693" s="147" t="s">
        <v>246</v>
      </c>
      <c r="F693" s="148" t="s">
        <v>4720</v>
      </c>
      <c r="I693" s="149"/>
      <c r="L693" s="33"/>
      <c r="M693" s="150"/>
      <c r="T693" s="57"/>
      <c r="AT693" s="18" t="s">
        <v>246</v>
      </c>
      <c r="AU693" s="18" t="s">
        <v>83</v>
      </c>
    </row>
    <row r="694" spans="2:65" s="1" customFormat="1" ht="24.2" customHeight="1">
      <c r="B694" s="133"/>
      <c r="C694" s="180" t="s">
        <v>2383</v>
      </c>
      <c r="D694" s="180" t="s">
        <v>333</v>
      </c>
      <c r="E694" s="181" t="s">
        <v>4721</v>
      </c>
      <c r="F694" s="182" t="s">
        <v>4722</v>
      </c>
      <c r="G694" s="183" t="s">
        <v>340</v>
      </c>
      <c r="H694" s="184">
        <v>1</v>
      </c>
      <c r="I694" s="185"/>
      <c r="J694" s="186">
        <f>ROUND(I694*H694,2)</f>
        <v>0</v>
      </c>
      <c r="K694" s="182" t="s">
        <v>2868</v>
      </c>
      <c r="L694" s="187"/>
      <c r="M694" s="188" t="s">
        <v>1</v>
      </c>
      <c r="N694" s="189" t="s">
        <v>38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273</v>
      </c>
      <c r="AT694" s="145" t="s">
        <v>333</v>
      </c>
      <c r="AU694" s="145" t="s">
        <v>83</v>
      </c>
      <c r="AY694" s="18" t="s">
        <v>236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81</v>
      </c>
      <c r="BK694" s="146">
        <f>ROUND(I694*H694,2)</f>
        <v>0</v>
      </c>
      <c r="BL694" s="18" t="s">
        <v>258</v>
      </c>
      <c r="BM694" s="145" t="s">
        <v>3452</v>
      </c>
    </row>
    <row r="695" spans="2:65" s="1" customFormat="1" ht="19.5">
      <c r="B695" s="33"/>
      <c r="D695" s="147" t="s">
        <v>246</v>
      </c>
      <c r="F695" s="148" t="s">
        <v>4722</v>
      </c>
      <c r="I695" s="149"/>
      <c r="L695" s="33"/>
      <c r="M695" s="150"/>
      <c r="T695" s="57"/>
      <c r="AT695" s="18" t="s">
        <v>246</v>
      </c>
      <c r="AU695" s="18" t="s">
        <v>83</v>
      </c>
    </row>
    <row r="696" spans="2:65" s="1" customFormat="1" ht="33" customHeight="1">
      <c r="B696" s="133"/>
      <c r="C696" s="180" t="s">
        <v>3455</v>
      </c>
      <c r="D696" s="180" t="s">
        <v>333</v>
      </c>
      <c r="E696" s="181" t="s">
        <v>4723</v>
      </c>
      <c r="F696" s="182" t="s">
        <v>4724</v>
      </c>
      <c r="G696" s="183" t="s">
        <v>340</v>
      </c>
      <c r="H696" s="184">
        <v>2</v>
      </c>
      <c r="I696" s="185"/>
      <c r="J696" s="186">
        <f>ROUND(I696*H696,2)</f>
        <v>0</v>
      </c>
      <c r="K696" s="182" t="s">
        <v>2868</v>
      </c>
      <c r="L696" s="187"/>
      <c r="M696" s="188" t="s">
        <v>1</v>
      </c>
      <c r="N696" s="189" t="s">
        <v>38</v>
      </c>
      <c r="P696" s="143">
        <f>O696*H696</f>
        <v>0</v>
      </c>
      <c r="Q696" s="143">
        <v>0</v>
      </c>
      <c r="R696" s="143">
        <f>Q696*H696</f>
        <v>0</v>
      </c>
      <c r="S696" s="143">
        <v>0</v>
      </c>
      <c r="T696" s="144">
        <f>S696*H696</f>
        <v>0</v>
      </c>
      <c r="AR696" s="145" t="s">
        <v>273</v>
      </c>
      <c r="AT696" s="145" t="s">
        <v>333</v>
      </c>
      <c r="AU696" s="145" t="s">
        <v>83</v>
      </c>
      <c r="AY696" s="18" t="s">
        <v>236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81</v>
      </c>
      <c r="BK696" s="146">
        <f>ROUND(I696*H696,2)</f>
        <v>0</v>
      </c>
      <c r="BL696" s="18" t="s">
        <v>258</v>
      </c>
      <c r="BM696" s="145" t="s">
        <v>3458</v>
      </c>
    </row>
    <row r="697" spans="2:65" s="1" customFormat="1" ht="19.5">
      <c r="B697" s="33"/>
      <c r="D697" s="147" t="s">
        <v>246</v>
      </c>
      <c r="F697" s="148" t="s">
        <v>4724</v>
      </c>
      <c r="I697" s="149"/>
      <c r="L697" s="33"/>
      <c r="M697" s="150"/>
      <c r="T697" s="57"/>
      <c r="AT697" s="18" t="s">
        <v>246</v>
      </c>
      <c r="AU697" s="18" t="s">
        <v>83</v>
      </c>
    </row>
    <row r="698" spans="2:65" s="1" customFormat="1" ht="16.5" customHeight="1">
      <c r="B698" s="133"/>
      <c r="C698" s="180" t="s">
        <v>2386</v>
      </c>
      <c r="D698" s="180" t="s">
        <v>333</v>
      </c>
      <c r="E698" s="181" t="s">
        <v>4725</v>
      </c>
      <c r="F698" s="182" t="s">
        <v>4726</v>
      </c>
      <c r="G698" s="183" t="s">
        <v>340</v>
      </c>
      <c r="H698" s="184">
        <v>6.12</v>
      </c>
      <c r="I698" s="185"/>
      <c r="J698" s="186">
        <f>ROUND(I698*H698,2)</f>
        <v>0</v>
      </c>
      <c r="K698" s="182" t="s">
        <v>2868</v>
      </c>
      <c r="L698" s="187"/>
      <c r="M698" s="188" t="s">
        <v>1</v>
      </c>
      <c r="N698" s="189" t="s">
        <v>38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273</v>
      </c>
      <c r="AT698" s="145" t="s">
        <v>333</v>
      </c>
      <c r="AU698" s="145" t="s">
        <v>83</v>
      </c>
      <c r="AY698" s="18" t="s">
        <v>236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81</v>
      </c>
      <c r="BK698" s="146">
        <f>ROUND(I698*H698,2)</f>
        <v>0</v>
      </c>
      <c r="BL698" s="18" t="s">
        <v>258</v>
      </c>
      <c r="BM698" s="145" t="s">
        <v>3463</v>
      </c>
    </row>
    <row r="699" spans="2:65" s="1" customFormat="1" ht="11.25">
      <c r="B699" s="33"/>
      <c r="D699" s="147" t="s">
        <v>246</v>
      </c>
      <c r="F699" s="148" t="s">
        <v>4726</v>
      </c>
      <c r="I699" s="149"/>
      <c r="L699" s="33"/>
      <c r="M699" s="150"/>
      <c r="T699" s="57"/>
      <c r="AT699" s="18" t="s">
        <v>246</v>
      </c>
      <c r="AU699" s="18" t="s">
        <v>83</v>
      </c>
    </row>
    <row r="700" spans="2:65" s="12" customFormat="1" ht="11.25">
      <c r="B700" s="151"/>
      <c r="D700" s="147" t="s">
        <v>247</v>
      </c>
      <c r="E700" s="152" t="s">
        <v>1</v>
      </c>
      <c r="F700" s="153" t="s">
        <v>4727</v>
      </c>
      <c r="H700" s="154">
        <v>6.12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 ht="11.25">
      <c r="B701" s="173"/>
      <c r="D701" s="147" t="s">
        <v>247</v>
      </c>
      <c r="E701" s="174" t="s">
        <v>1</v>
      </c>
      <c r="F701" s="175" t="s">
        <v>344</v>
      </c>
      <c r="H701" s="176">
        <v>6.12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24.2" customHeight="1">
      <c r="B702" s="133"/>
      <c r="C702" s="180" t="s">
        <v>2557</v>
      </c>
      <c r="D702" s="180" t="s">
        <v>333</v>
      </c>
      <c r="E702" s="181" t="s">
        <v>4655</v>
      </c>
      <c r="F702" s="182" t="s">
        <v>4656</v>
      </c>
      <c r="G702" s="183" t="s">
        <v>340</v>
      </c>
      <c r="H702" s="184">
        <v>6.12</v>
      </c>
      <c r="I702" s="185"/>
      <c r="J702" s="186">
        <f>ROUND(I702*H702,2)</f>
        <v>0</v>
      </c>
      <c r="K702" s="182" t="s">
        <v>2868</v>
      </c>
      <c r="L702" s="187"/>
      <c r="M702" s="188" t="s">
        <v>1</v>
      </c>
      <c r="N702" s="189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273</v>
      </c>
      <c r="AT702" s="145" t="s">
        <v>333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3468</v>
      </c>
    </row>
    <row r="703" spans="2:65" s="1" customFormat="1" ht="19.5">
      <c r="B703" s="33"/>
      <c r="D703" s="147" t="s">
        <v>246</v>
      </c>
      <c r="F703" s="148" t="s">
        <v>4656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 ht="11.25">
      <c r="B704" s="151"/>
      <c r="D704" s="147" t="s">
        <v>247</v>
      </c>
      <c r="E704" s="152" t="s">
        <v>1</v>
      </c>
      <c r="F704" s="153" t="s">
        <v>4727</v>
      </c>
      <c r="H704" s="154">
        <v>6.12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 ht="11.25">
      <c r="B705" s="173"/>
      <c r="D705" s="147" t="s">
        <v>247</v>
      </c>
      <c r="E705" s="174" t="s">
        <v>1</v>
      </c>
      <c r="F705" s="175" t="s">
        <v>344</v>
      </c>
      <c r="H705" s="176">
        <v>6.12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24.2" customHeight="1">
      <c r="B706" s="133"/>
      <c r="C706" s="134" t="s">
        <v>2390</v>
      </c>
      <c r="D706" s="134" t="s">
        <v>239</v>
      </c>
      <c r="E706" s="135" t="s">
        <v>4728</v>
      </c>
      <c r="F706" s="136" t="s">
        <v>4729</v>
      </c>
      <c r="G706" s="137" t="s">
        <v>340</v>
      </c>
      <c r="H706" s="138">
        <v>2</v>
      </c>
      <c r="I706" s="139"/>
      <c r="J706" s="140">
        <f>ROUND(I706*H706,2)</f>
        <v>0</v>
      </c>
      <c r="K706" s="136" t="s">
        <v>243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3474</v>
      </c>
    </row>
    <row r="707" spans="2:65" s="1" customFormat="1" ht="19.5">
      <c r="B707" s="33"/>
      <c r="D707" s="147" t="s">
        <v>246</v>
      </c>
      <c r="F707" s="148" t="s">
        <v>4729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" customFormat="1" ht="24.2" customHeight="1">
      <c r="B708" s="133"/>
      <c r="C708" s="180" t="s">
        <v>3478</v>
      </c>
      <c r="D708" s="180" t="s">
        <v>333</v>
      </c>
      <c r="E708" s="181" t="s">
        <v>4730</v>
      </c>
      <c r="F708" s="182" t="s">
        <v>4731</v>
      </c>
      <c r="G708" s="183" t="s">
        <v>340</v>
      </c>
      <c r="H708" s="184">
        <v>2</v>
      </c>
      <c r="I708" s="185"/>
      <c r="J708" s="186">
        <f>ROUND(I708*H708,2)</f>
        <v>0</v>
      </c>
      <c r="K708" s="182" t="s">
        <v>2868</v>
      </c>
      <c r="L708" s="187"/>
      <c r="M708" s="188" t="s">
        <v>1</v>
      </c>
      <c r="N708" s="189" t="s">
        <v>38</v>
      </c>
      <c r="P708" s="143">
        <f>O708*H708</f>
        <v>0</v>
      </c>
      <c r="Q708" s="143">
        <v>0</v>
      </c>
      <c r="R708" s="143">
        <f>Q708*H708</f>
        <v>0</v>
      </c>
      <c r="S708" s="143">
        <v>0</v>
      </c>
      <c r="T708" s="144">
        <f>S708*H708</f>
        <v>0</v>
      </c>
      <c r="AR708" s="145" t="s">
        <v>273</v>
      </c>
      <c r="AT708" s="145" t="s">
        <v>333</v>
      </c>
      <c r="AU708" s="145" t="s">
        <v>83</v>
      </c>
      <c r="AY708" s="18" t="s">
        <v>236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8" t="s">
        <v>81</v>
      </c>
      <c r="BK708" s="146">
        <f>ROUND(I708*H708,2)</f>
        <v>0</v>
      </c>
      <c r="BL708" s="18" t="s">
        <v>258</v>
      </c>
      <c r="BM708" s="145" t="s">
        <v>3481</v>
      </c>
    </row>
    <row r="709" spans="2:65" s="1" customFormat="1" ht="19.5">
      <c r="B709" s="33"/>
      <c r="D709" s="147" t="s">
        <v>246</v>
      </c>
      <c r="F709" s="148" t="s">
        <v>4731</v>
      </c>
      <c r="I709" s="149"/>
      <c r="L709" s="33"/>
      <c r="M709" s="150"/>
      <c r="T709" s="57"/>
      <c r="AT709" s="18" t="s">
        <v>246</v>
      </c>
      <c r="AU709" s="18" t="s">
        <v>83</v>
      </c>
    </row>
    <row r="710" spans="2:65" s="1" customFormat="1" ht="16.5" customHeight="1">
      <c r="B710" s="133"/>
      <c r="C710" s="180" t="s">
        <v>2393</v>
      </c>
      <c r="D710" s="180" t="s">
        <v>333</v>
      </c>
      <c r="E710" s="181" t="s">
        <v>4732</v>
      </c>
      <c r="F710" s="182" t="s">
        <v>4733</v>
      </c>
      <c r="G710" s="183" t="s">
        <v>340</v>
      </c>
      <c r="H710" s="184">
        <v>4.08</v>
      </c>
      <c r="I710" s="185"/>
      <c r="J710" s="186">
        <f>ROUND(I710*H710,2)</f>
        <v>0</v>
      </c>
      <c r="K710" s="182" t="s">
        <v>2868</v>
      </c>
      <c r="L710" s="187"/>
      <c r="M710" s="188" t="s">
        <v>1</v>
      </c>
      <c r="N710" s="189" t="s">
        <v>38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273</v>
      </c>
      <c r="AT710" s="145" t="s">
        <v>333</v>
      </c>
      <c r="AU710" s="145" t="s">
        <v>83</v>
      </c>
      <c r="AY710" s="18" t="s">
        <v>236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81</v>
      </c>
      <c r="BK710" s="146">
        <f>ROUND(I710*H710,2)</f>
        <v>0</v>
      </c>
      <c r="BL710" s="18" t="s">
        <v>258</v>
      </c>
      <c r="BM710" s="145" t="s">
        <v>3485</v>
      </c>
    </row>
    <row r="711" spans="2:65" s="1" customFormat="1" ht="11.25">
      <c r="B711" s="33"/>
      <c r="D711" s="147" t="s">
        <v>246</v>
      </c>
      <c r="F711" s="148" t="s">
        <v>4733</v>
      </c>
      <c r="I711" s="149"/>
      <c r="L711" s="33"/>
      <c r="M711" s="150"/>
      <c r="T711" s="57"/>
      <c r="AT711" s="18" t="s">
        <v>246</v>
      </c>
      <c r="AU711" s="18" t="s">
        <v>83</v>
      </c>
    </row>
    <row r="712" spans="2:65" s="12" customFormat="1" ht="11.25">
      <c r="B712" s="151"/>
      <c r="D712" s="147" t="s">
        <v>247</v>
      </c>
      <c r="E712" s="152" t="s">
        <v>1</v>
      </c>
      <c r="F712" s="153" t="s">
        <v>4734</v>
      </c>
      <c r="H712" s="154">
        <v>4.08</v>
      </c>
      <c r="I712" s="155"/>
      <c r="L712" s="151"/>
      <c r="M712" s="156"/>
      <c r="T712" s="157"/>
      <c r="AT712" s="152" t="s">
        <v>247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236</v>
      </c>
    </row>
    <row r="713" spans="2:65" s="15" customFormat="1" ht="11.25">
      <c r="B713" s="173"/>
      <c r="D713" s="147" t="s">
        <v>247</v>
      </c>
      <c r="E713" s="174" t="s">
        <v>1</v>
      </c>
      <c r="F713" s="175" t="s">
        <v>344</v>
      </c>
      <c r="H713" s="176">
        <v>4.08</v>
      </c>
      <c r="I713" s="177"/>
      <c r="L713" s="173"/>
      <c r="M713" s="178"/>
      <c r="T713" s="179"/>
      <c r="AT713" s="174" t="s">
        <v>247</v>
      </c>
      <c r="AU713" s="174" t="s">
        <v>83</v>
      </c>
      <c r="AV713" s="15" t="s">
        <v>258</v>
      </c>
      <c r="AW713" s="15" t="s">
        <v>30</v>
      </c>
      <c r="AX713" s="15" t="s">
        <v>81</v>
      </c>
      <c r="AY713" s="174" t="s">
        <v>236</v>
      </c>
    </row>
    <row r="714" spans="2:65" s="1" customFormat="1" ht="24.2" customHeight="1">
      <c r="B714" s="133"/>
      <c r="C714" s="180" t="s">
        <v>3488</v>
      </c>
      <c r="D714" s="180" t="s">
        <v>333</v>
      </c>
      <c r="E714" s="181" t="s">
        <v>4670</v>
      </c>
      <c r="F714" s="182" t="s">
        <v>4671</v>
      </c>
      <c r="G714" s="183" t="s">
        <v>340</v>
      </c>
      <c r="H714" s="184">
        <v>4.08</v>
      </c>
      <c r="I714" s="185"/>
      <c r="J714" s="186">
        <f>ROUND(I714*H714,2)</f>
        <v>0</v>
      </c>
      <c r="K714" s="182" t="s">
        <v>2868</v>
      </c>
      <c r="L714" s="187"/>
      <c r="M714" s="188" t="s">
        <v>1</v>
      </c>
      <c r="N714" s="189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273</v>
      </c>
      <c r="AT714" s="145" t="s">
        <v>333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1544</v>
      </c>
    </row>
    <row r="715" spans="2:65" s="1" customFormat="1" ht="19.5">
      <c r="B715" s="33"/>
      <c r="D715" s="147" t="s">
        <v>246</v>
      </c>
      <c r="F715" s="148" t="s">
        <v>4671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2" customFormat="1" ht="11.25">
      <c r="B716" s="151"/>
      <c r="D716" s="147" t="s">
        <v>247</v>
      </c>
      <c r="E716" s="152" t="s">
        <v>1</v>
      </c>
      <c r="F716" s="153" t="s">
        <v>4734</v>
      </c>
      <c r="H716" s="154">
        <v>4.08</v>
      </c>
      <c r="I716" s="155"/>
      <c r="L716" s="151"/>
      <c r="M716" s="156"/>
      <c r="T716" s="157"/>
      <c r="AT716" s="152" t="s">
        <v>247</v>
      </c>
      <c r="AU716" s="152" t="s">
        <v>83</v>
      </c>
      <c r="AV716" s="12" t="s">
        <v>83</v>
      </c>
      <c r="AW716" s="12" t="s">
        <v>30</v>
      </c>
      <c r="AX716" s="12" t="s">
        <v>73</v>
      </c>
      <c r="AY716" s="152" t="s">
        <v>236</v>
      </c>
    </row>
    <row r="717" spans="2:65" s="15" customFormat="1" ht="11.25">
      <c r="B717" s="173"/>
      <c r="D717" s="147" t="s">
        <v>247</v>
      </c>
      <c r="E717" s="174" t="s">
        <v>1</v>
      </c>
      <c r="F717" s="175" t="s">
        <v>344</v>
      </c>
      <c r="H717" s="176">
        <v>4.08</v>
      </c>
      <c r="I717" s="177"/>
      <c r="L717" s="173"/>
      <c r="M717" s="178"/>
      <c r="T717" s="179"/>
      <c r="AT717" s="174" t="s">
        <v>247</v>
      </c>
      <c r="AU717" s="174" t="s">
        <v>83</v>
      </c>
      <c r="AV717" s="15" t="s">
        <v>258</v>
      </c>
      <c r="AW717" s="15" t="s">
        <v>30</v>
      </c>
      <c r="AX717" s="15" t="s">
        <v>81</v>
      </c>
      <c r="AY717" s="174" t="s">
        <v>236</v>
      </c>
    </row>
    <row r="718" spans="2:65" s="1" customFormat="1" ht="24.2" customHeight="1">
      <c r="B718" s="133"/>
      <c r="C718" s="134" t="s">
        <v>2396</v>
      </c>
      <c r="D718" s="134" t="s">
        <v>239</v>
      </c>
      <c r="E718" s="135" t="s">
        <v>4735</v>
      </c>
      <c r="F718" s="136" t="s">
        <v>4736</v>
      </c>
      <c r="G718" s="137" t="s">
        <v>340</v>
      </c>
      <c r="H718" s="138">
        <v>6</v>
      </c>
      <c r="I718" s="139"/>
      <c r="J718" s="140">
        <f>ROUND(I718*H718,2)</f>
        <v>0</v>
      </c>
      <c r="K718" s="136" t="s">
        <v>243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3496</v>
      </c>
    </row>
    <row r="719" spans="2:65" s="1" customFormat="1" ht="19.5">
      <c r="B719" s="33"/>
      <c r="D719" s="147" t="s">
        <v>246</v>
      </c>
      <c r="F719" s="148" t="s">
        <v>4736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" customFormat="1" ht="24.2" customHeight="1">
      <c r="B720" s="133"/>
      <c r="C720" s="180" t="s">
        <v>3497</v>
      </c>
      <c r="D720" s="180" t="s">
        <v>333</v>
      </c>
      <c r="E720" s="181" t="s">
        <v>4737</v>
      </c>
      <c r="F720" s="182" t="s">
        <v>4738</v>
      </c>
      <c r="G720" s="183" t="s">
        <v>340</v>
      </c>
      <c r="H720" s="184">
        <v>2</v>
      </c>
      <c r="I720" s="185"/>
      <c r="J720" s="186">
        <f>ROUND(I720*H720,2)</f>
        <v>0</v>
      </c>
      <c r="K720" s="182" t="s">
        <v>2868</v>
      </c>
      <c r="L720" s="187"/>
      <c r="M720" s="188" t="s">
        <v>1</v>
      </c>
      <c r="N720" s="189" t="s">
        <v>38</v>
      </c>
      <c r="P720" s="143">
        <f>O720*H720</f>
        <v>0</v>
      </c>
      <c r="Q720" s="143">
        <v>0</v>
      </c>
      <c r="R720" s="143">
        <f>Q720*H720</f>
        <v>0</v>
      </c>
      <c r="S720" s="143">
        <v>0</v>
      </c>
      <c r="T720" s="144">
        <f>S720*H720</f>
        <v>0</v>
      </c>
      <c r="AR720" s="145" t="s">
        <v>273</v>
      </c>
      <c r="AT720" s="145" t="s">
        <v>333</v>
      </c>
      <c r="AU720" s="145" t="s">
        <v>83</v>
      </c>
      <c r="AY720" s="18" t="s">
        <v>236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258</v>
      </c>
      <c r="BM720" s="145" t="s">
        <v>3498</v>
      </c>
    </row>
    <row r="721" spans="2:65" s="1" customFormat="1" ht="19.5">
      <c r="B721" s="33"/>
      <c r="D721" s="147" t="s">
        <v>246</v>
      </c>
      <c r="F721" s="148" t="s">
        <v>4738</v>
      </c>
      <c r="I721" s="149"/>
      <c r="L721" s="33"/>
      <c r="M721" s="150"/>
      <c r="T721" s="57"/>
      <c r="AT721" s="18" t="s">
        <v>246</v>
      </c>
      <c r="AU721" s="18" t="s">
        <v>83</v>
      </c>
    </row>
    <row r="722" spans="2:65" s="1" customFormat="1" ht="24.2" customHeight="1">
      <c r="B722" s="133"/>
      <c r="C722" s="180" t="s">
        <v>2399</v>
      </c>
      <c r="D722" s="180" t="s">
        <v>333</v>
      </c>
      <c r="E722" s="181" t="s">
        <v>4739</v>
      </c>
      <c r="F722" s="182" t="s">
        <v>4740</v>
      </c>
      <c r="G722" s="183" t="s">
        <v>340</v>
      </c>
      <c r="H722" s="184">
        <v>1</v>
      </c>
      <c r="I722" s="185"/>
      <c r="J722" s="186">
        <f>ROUND(I722*H722,2)</f>
        <v>0</v>
      </c>
      <c r="K722" s="182" t="s">
        <v>2868</v>
      </c>
      <c r="L722" s="187"/>
      <c r="M722" s="188" t="s">
        <v>1</v>
      </c>
      <c r="N722" s="189" t="s">
        <v>38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273</v>
      </c>
      <c r="AT722" s="145" t="s">
        <v>333</v>
      </c>
      <c r="AU722" s="145" t="s">
        <v>83</v>
      </c>
      <c r="AY722" s="18" t="s">
        <v>236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258</v>
      </c>
      <c r="BM722" s="145" t="s">
        <v>3503</v>
      </c>
    </row>
    <row r="723" spans="2:65" s="1" customFormat="1" ht="19.5">
      <c r="B723" s="33"/>
      <c r="D723" s="147" t="s">
        <v>246</v>
      </c>
      <c r="F723" s="148" t="s">
        <v>4740</v>
      </c>
      <c r="I723" s="149"/>
      <c r="L723" s="33"/>
      <c r="M723" s="150"/>
      <c r="T723" s="57"/>
      <c r="AT723" s="18" t="s">
        <v>246</v>
      </c>
      <c r="AU723" s="18" t="s">
        <v>83</v>
      </c>
    </row>
    <row r="724" spans="2:65" s="1" customFormat="1" ht="24.2" customHeight="1">
      <c r="B724" s="133"/>
      <c r="C724" s="180" t="s">
        <v>3504</v>
      </c>
      <c r="D724" s="180" t="s">
        <v>333</v>
      </c>
      <c r="E724" s="181" t="s">
        <v>4741</v>
      </c>
      <c r="F724" s="182" t="s">
        <v>4742</v>
      </c>
      <c r="G724" s="183" t="s">
        <v>340</v>
      </c>
      <c r="H724" s="184">
        <v>2</v>
      </c>
      <c r="I724" s="185"/>
      <c r="J724" s="186">
        <f>ROUND(I724*H724,2)</f>
        <v>0</v>
      </c>
      <c r="K724" s="182" t="s">
        <v>2868</v>
      </c>
      <c r="L724" s="187"/>
      <c r="M724" s="188" t="s">
        <v>1</v>
      </c>
      <c r="N724" s="189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273</v>
      </c>
      <c r="AT724" s="145" t="s">
        <v>333</v>
      </c>
      <c r="AU724" s="145" t="s">
        <v>83</v>
      </c>
      <c r="AY724" s="18" t="s">
        <v>236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258</v>
      </c>
      <c r="BM724" s="145" t="s">
        <v>3507</v>
      </c>
    </row>
    <row r="725" spans="2:65" s="1" customFormat="1" ht="19.5">
      <c r="B725" s="33"/>
      <c r="D725" s="147" t="s">
        <v>246</v>
      </c>
      <c r="F725" s="148" t="s">
        <v>4742</v>
      </c>
      <c r="I725" s="149"/>
      <c r="L725" s="33"/>
      <c r="M725" s="150"/>
      <c r="T725" s="57"/>
      <c r="AT725" s="18" t="s">
        <v>246</v>
      </c>
      <c r="AU725" s="18" t="s">
        <v>83</v>
      </c>
    </row>
    <row r="726" spans="2:65" s="1" customFormat="1" ht="24.2" customHeight="1">
      <c r="B726" s="133"/>
      <c r="C726" s="180" t="s">
        <v>2401</v>
      </c>
      <c r="D726" s="180" t="s">
        <v>333</v>
      </c>
      <c r="E726" s="181" t="s">
        <v>4743</v>
      </c>
      <c r="F726" s="182" t="s">
        <v>4744</v>
      </c>
      <c r="G726" s="183" t="s">
        <v>340</v>
      </c>
      <c r="H726" s="184">
        <v>1</v>
      </c>
      <c r="I726" s="185"/>
      <c r="J726" s="186">
        <f>ROUND(I726*H726,2)</f>
        <v>0</v>
      </c>
      <c r="K726" s="182" t="s">
        <v>2868</v>
      </c>
      <c r="L726" s="187"/>
      <c r="M726" s="188" t="s">
        <v>1</v>
      </c>
      <c r="N726" s="189" t="s">
        <v>38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273</v>
      </c>
      <c r="AT726" s="145" t="s">
        <v>333</v>
      </c>
      <c r="AU726" s="145" t="s">
        <v>83</v>
      </c>
      <c r="AY726" s="18" t="s">
        <v>236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81</v>
      </c>
      <c r="BK726" s="146">
        <f>ROUND(I726*H726,2)</f>
        <v>0</v>
      </c>
      <c r="BL726" s="18" t="s">
        <v>258</v>
      </c>
      <c r="BM726" s="145" t="s">
        <v>3512</v>
      </c>
    </row>
    <row r="727" spans="2:65" s="1" customFormat="1" ht="19.5">
      <c r="B727" s="33"/>
      <c r="D727" s="147" t="s">
        <v>246</v>
      </c>
      <c r="F727" s="148" t="s">
        <v>4744</v>
      </c>
      <c r="I727" s="149"/>
      <c r="L727" s="33"/>
      <c r="M727" s="150"/>
      <c r="T727" s="57"/>
      <c r="AT727" s="18" t="s">
        <v>246</v>
      </c>
      <c r="AU727" s="18" t="s">
        <v>83</v>
      </c>
    </row>
    <row r="728" spans="2:65" s="1" customFormat="1" ht="16.5" customHeight="1">
      <c r="B728" s="133"/>
      <c r="C728" s="180" t="s">
        <v>3513</v>
      </c>
      <c r="D728" s="180" t="s">
        <v>333</v>
      </c>
      <c r="E728" s="181" t="s">
        <v>4707</v>
      </c>
      <c r="F728" s="182" t="s">
        <v>4708</v>
      </c>
      <c r="G728" s="183" t="s">
        <v>340</v>
      </c>
      <c r="H728" s="184">
        <v>12.24</v>
      </c>
      <c r="I728" s="185"/>
      <c r="J728" s="186">
        <f>ROUND(I728*H728,2)</f>
        <v>0</v>
      </c>
      <c r="K728" s="182" t="s">
        <v>2868</v>
      </c>
      <c r="L728" s="187"/>
      <c r="M728" s="188" t="s">
        <v>1</v>
      </c>
      <c r="N728" s="189" t="s">
        <v>38</v>
      </c>
      <c r="P728" s="143">
        <f>O728*H728</f>
        <v>0</v>
      </c>
      <c r="Q728" s="143">
        <v>0</v>
      </c>
      <c r="R728" s="143">
        <f>Q728*H728</f>
        <v>0</v>
      </c>
      <c r="S728" s="143">
        <v>0</v>
      </c>
      <c r="T728" s="144">
        <f>S728*H728</f>
        <v>0</v>
      </c>
      <c r="AR728" s="145" t="s">
        <v>273</v>
      </c>
      <c r="AT728" s="145" t="s">
        <v>333</v>
      </c>
      <c r="AU728" s="145" t="s">
        <v>83</v>
      </c>
      <c r="AY728" s="18" t="s">
        <v>236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81</v>
      </c>
      <c r="BK728" s="146">
        <f>ROUND(I728*H728,2)</f>
        <v>0</v>
      </c>
      <c r="BL728" s="18" t="s">
        <v>258</v>
      </c>
      <c r="BM728" s="145" t="s">
        <v>3516</v>
      </c>
    </row>
    <row r="729" spans="2:65" s="1" customFormat="1" ht="11.25">
      <c r="B729" s="33"/>
      <c r="D729" s="147" t="s">
        <v>246</v>
      </c>
      <c r="F729" s="148" t="s">
        <v>4708</v>
      </c>
      <c r="I729" s="149"/>
      <c r="L729" s="33"/>
      <c r="M729" s="150"/>
      <c r="T729" s="57"/>
      <c r="AT729" s="18" t="s">
        <v>246</v>
      </c>
      <c r="AU729" s="18" t="s">
        <v>83</v>
      </c>
    </row>
    <row r="730" spans="2:65" s="12" customFormat="1" ht="11.25">
      <c r="B730" s="151"/>
      <c r="D730" s="147" t="s">
        <v>247</v>
      </c>
      <c r="E730" s="152" t="s">
        <v>1</v>
      </c>
      <c r="F730" s="153" t="s">
        <v>4745</v>
      </c>
      <c r="H730" s="154">
        <v>12.24</v>
      </c>
      <c r="I730" s="155"/>
      <c r="L730" s="151"/>
      <c r="M730" s="156"/>
      <c r="T730" s="157"/>
      <c r="AT730" s="152" t="s">
        <v>247</v>
      </c>
      <c r="AU730" s="152" t="s">
        <v>83</v>
      </c>
      <c r="AV730" s="12" t="s">
        <v>83</v>
      </c>
      <c r="AW730" s="12" t="s">
        <v>30</v>
      </c>
      <c r="AX730" s="12" t="s">
        <v>73</v>
      </c>
      <c r="AY730" s="152" t="s">
        <v>236</v>
      </c>
    </row>
    <row r="731" spans="2:65" s="15" customFormat="1" ht="11.25">
      <c r="B731" s="173"/>
      <c r="D731" s="147" t="s">
        <v>247</v>
      </c>
      <c r="E731" s="174" t="s">
        <v>1</v>
      </c>
      <c r="F731" s="175" t="s">
        <v>344</v>
      </c>
      <c r="H731" s="176">
        <v>12.24</v>
      </c>
      <c r="I731" s="177"/>
      <c r="L731" s="173"/>
      <c r="M731" s="178"/>
      <c r="T731" s="179"/>
      <c r="AT731" s="174" t="s">
        <v>247</v>
      </c>
      <c r="AU731" s="174" t="s">
        <v>83</v>
      </c>
      <c r="AV731" s="15" t="s">
        <v>258</v>
      </c>
      <c r="AW731" s="15" t="s">
        <v>30</v>
      </c>
      <c r="AX731" s="15" t="s">
        <v>81</v>
      </c>
      <c r="AY731" s="174" t="s">
        <v>236</v>
      </c>
    </row>
    <row r="732" spans="2:65" s="1" customFormat="1" ht="24.2" customHeight="1">
      <c r="B732" s="133"/>
      <c r="C732" s="180" t="s">
        <v>2402</v>
      </c>
      <c r="D732" s="180" t="s">
        <v>333</v>
      </c>
      <c r="E732" s="181" t="s">
        <v>4626</v>
      </c>
      <c r="F732" s="182" t="s">
        <v>4627</v>
      </c>
      <c r="G732" s="183" t="s">
        <v>340</v>
      </c>
      <c r="H732" s="184">
        <v>12.24</v>
      </c>
      <c r="I732" s="185"/>
      <c r="J732" s="186">
        <f>ROUND(I732*H732,2)</f>
        <v>0</v>
      </c>
      <c r="K732" s="182" t="s">
        <v>2868</v>
      </c>
      <c r="L732" s="187"/>
      <c r="M732" s="188" t="s">
        <v>1</v>
      </c>
      <c r="N732" s="189" t="s">
        <v>38</v>
      </c>
      <c r="P732" s="143">
        <f>O732*H732</f>
        <v>0</v>
      </c>
      <c r="Q732" s="143">
        <v>0</v>
      </c>
      <c r="R732" s="143">
        <f>Q732*H732</f>
        <v>0</v>
      </c>
      <c r="S732" s="143">
        <v>0</v>
      </c>
      <c r="T732" s="144">
        <f>S732*H732</f>
        <v>0</v>
      </c>
      <c r="AR732" s="145" t="s">
        <v>273</v>
      </c>
      <c r="AT732" s="145" t="s">
        <v>333</v>
      </c>
      <c r="AU732" s="145" t="s">
        <v>83</v>
      </c>
      <c r="AY732" s="18" t="s">
        <v>236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81</v>
      </c>
      <c r="BK732" s="146">
        <f>ROUND(I732*H732,2)</f>
        <v>0</v>
      </c>
      <c r="BL732" s="18" t="s">
        <v>258</v>
      </c>
      <c r="BM732" s="145" t="s">
        <v>3519</v>
      </c>
    </row>
    <row r="733" spans="2:65" s="1" customFormat="1" ht="19.5">
      <c r="B733" s="33"/>
      <c r="D733" s="147" t="s">
        <v>246</v>
      </c>
      <c r="F733" s="148" t="s">
        <v>4627</v>
      </c>
      <c r="I733" s="149"/>
      <c r="L733" s="33"/>
      <c r="M733" s="150"/>
      <c r="T733" s="57"/>
      <c r="AT733" s="18" t="s">
        <v>246</v>
      </c>
      <c r="AU733" s="18" t="s">
        <v>83</v>
      </c>
    </row>
    <row r="734" spans="2:65" s="12" customFormat="1" ht="11.25">
      <c r="B734" s="151"/>
      <c r="D734" s="147" t="s">
        <v>247</v>
      </c>
      <c r="E734" s="152" t="s">
        <v>1</v>
      </c>
      <c r="F734" s="153" t="s">
        <v>4745</v>
      </c>
      <c r="H734" s="154">
        <v>12.24</v>
      </c>
      <c r="I734" s="155"/>
      <c r="L734" s="151"/>
      <c r="M734" s="156"/>
      <c r="T734" s="157"/>
      <c r="AT734" s="152" t="s">
        <v>247</v>
      </c>
      <c r="AU734" s="152" t="s">
        <v>83</v>
      </c>
      <c r="AV734" s="12" t="s">
        <v>83</v>
      </c>
      <c r="AW734" s="12" t="s">
        <v>30</v>
      </c>
      <c r="AX734" s="12" t="s">
        <v>73</v>
      </c>
      <c r="AY734" s="152" t="s">
        <v>236</v>
      </c>
    </row>
    <row r="735" spans="2:65" s="15" customFormat="1" ht="11.25">
      <c r="B735" s="173"/>
      <c r="D735" s="147" t="s">
        <v>247</v>
      </c>
      <c r="E735" s="174" t="s">
        <v>1</v>
      </c>
      <c r="F735" s="175" t="s">
        <v>344</v>
      </c>
      <c r="H735" s="176">
        <v>12.24</v>
      </c>
      <c r="I735" s="177"/>
      <c r="L735" s="173"/>
      <c r="M735" s="178"/>
      <c r="T735" s="179"/>
      <c r="AT735" s="174" t="s">
        <v>247</v>
      </c>
      <c r="AU735" s="174" t="s">
        <v>83</v>
      </c>
      <c r="AV735" s="15" t="s">
        <v>258</v>
      </c>
      <c r="AW735" s="15" t="s">
        <v>30</v>
      </c>
      <c r="AX735" s="15" t="s">
        <v>81</v>
      </c>
      <c r="AY735" s="174" t="s">
        <v>236</v>
      </c>
    </row>
    <row r="736" spans="2:65" s="1" customFormat="1" ht="24.2" customHeight="1">
      <c r="B736" s="133"/>
      <c r="C736" s="134" t="s">
        <v>3520</v>
      </c>
      <c r="D736" s="134" t="s">
        <v>239</v>
      </c>
      <c r="E736" s="135" t="s">
        <v>4746</v>
      </c>
      <c r="F736" s="136" t="s">
        <v>4747</v>
      </c>
      <c r="G736" s="137" t="s">
        <v>340</v>
      </c>
      <c r="H736" s="138">
        <v>9</v>
      </c>
      <c r="I736" s="139"/>
      <c r="J736" s="140">
        <f>ROUND(I736*H736,2)</f>
        <v>0</v>
      </c>
      <c r="K736" s="136" t="s">
        <v>243</v>
      </c>
      <c r="L736" s="33"/>
      <c r="M736" s="141" t="s">
        <v>1</v>
      </c>
      <c r="N736" s="142" t="s">
        <v>38</v>
      </c>
      <c r="P736" s="143">
        <f>O736*H736</f>
        <v>0</v>
      </c>
      <c r="Q736" s="143">
        <v>0</v>
      </c>
      <c r="R736" s="143">
        <f>Q736*H736</f>
        <v>0</v>
      </c>
      <c r="S736" s="143">
        <v>0</v>
      </c>
      <c r="T736" s="144">
        <f>S736*H736</f>
        <v>0</v>
      </c>
      <c r="AR736" s="145" t="s">
        <v>258</v>
      </c>
      <c r="AT736" s="145" t="s">
        <v>239</v>
      </c>
      <c r="AU736" s="145" t="s">
        <v>83</v>
      </c>
      <c r="AY736" s="18" t="s">
        <v>236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8" t="s">
        <v>81</v>
      </c>
      <c r="BK736" s="146">
        <f>ROUND(I736*H736,2)</f>
        <v>0</v>
      </c>
      <c r="BL736" s="18" t="s">
        <v>258</v>
      </c>
      <c r="BM736" s="145" t="s">
        <v>3523</v>
      </c>
    </row>
    <row r="737" spans="2:65" s="1" customFormat="1" ht="19.5">
      <c r="B737" s="33"/>
      <c r="D737" s="147" t="s">
        <v>246</v>
      </c>
      <c r="F737" s="148" t="s">
        <v>4747</v>
      </c>
      <c r="I737" s="149"/>
      <c r="L737" s="33"/>
      <c r="M737" s="150"/>
      <c r="T737" s="57"/>
      <c r="AT737" s="18" t="s">
        <v>246</v>
      </c>
      <c r="AU737" s="18" t="s">
        <v>83</v>
      </c>
    </row>
    <row r="738" spans="2:65" s="1" customFormat="1" ht="24.2" customHeight="1">
      <c r="B738" s="133"/>
      <c r="C738" s="180" t="s">
        <v>2404</v>
      </c>
      <c r="D738" s="180" t="s">
        <v>333</v>
      </c>
      <c r="E738" s="181" t="s">
        <v>4748</v>
      </c>
      <c r="F738" s="182" t="s">
        <v>4749</v>
      </c>
      <c r="G738" s="183" t="s">
        <v>340</v>
      </c>
      <c r="H738" s="184">
        <v>6</v>
      </c>
      <c r="I738" s="185"/>
      <c r="J738" s="186">
        <f>ROUND(I738*H738,2)</f>
        <v>0</v>
      </c>
      <c r="K738" s="182" t="s">
        <v>2868</v>
      </c>
      <c r="L738" s="187"/>
      <c r="M738" s="188" t="s">
        <v>1</v>
      </c>
      <c r="N738" s="189" t="s">
        <v>38</v>
      </c>
      <c r="P738" s="143">
        <f>O738*H738</f>
        <v>0</v>
      </c>
      <c r="Q738" s="143">
        <v>0</v>
      </c>
      <c r="R738" s="143">
        <f>Q738*H738</f>
        <v>0</v>
      </c>
      <c r="S738" s="143">
        <v>0</v>
      </c>
      <c r="T738" s="144">
        <f>S738*H738</f>
        <v>0</v>
      </c>
      <c r="AR738" s="145" t="s">
        <v>273</v>
      </c>
      <c r="AT738" s="145" t="s">
        <v>333</v>
      </c>
      <c r="AU738" s="145" t="s">
        <v>83</v>
      </c>
      <c r="AY738" s="18" t="s">
        <v>236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8" t="s">
        <v>81</v>
      </c>
      <c r="BK738" s="146">
        <f>ROUND(I738*H738,2)</f>
        <v>0</v>
      </c>
      <c r="BL738" s="18" t="s">
        <v>258</v>
      </c>
      <c r="BM738" s="145" t="s">
        <v>3526</v>
      </c>
    </row>
    <row r="739" spans="2:65" s="1" customFormat="1" ht="19.5">
      <c r="B739" s="33"/>
      <c r="D739" s="147" t="s">
        <v>246</v>
      </c>
      <c r="F739" s="148" t="s">
        <v>4749</v>
      </c>
      <c r="I739" s="149"/>
      <c r="L739" s="33"/>
      <c r="M739" s="150"/>
      <c r="T739" s="57"/>
      <c r="AT739" s="18" t="s">
        <v>246</v>
      </c>
      <c r="AU739" s="18" t="s">
        <v>83</v>
      </c>
    </row>
    <row r="740" spans="2:65" s="1" customFormat="1" ht="24.2" customHeight="1">
      <c r="B740" s="133"/>
      <c r="C740" s="180" t="s">
        <v>3529</v>
      </c>
      <c r="D740" s="180" t="s">
        <v>333</v>
      </c>
      <c r="E740" s="181" t="s">
        <v>4750</v>
      </c>
      <c r="F740" s="182" t="s">
        <v>4751</v>
      </c>
      <c r="G740" s="183" t="s">
        <v>340</v>
      </c>
      <c r="H740" s="184">
        <v>3</v>
      </c>
      <c r="I740" s="185"/>
      <c r="J740" s="186">
        <f>ROUND(I740*H740,2)</f>
        <v>0</v>
      </c>
      <c r="K740" s="182" t="s">
        <v>2868</v>
      </c>
      <c r="L740" s="187"/>
      <c r="M740" s="188" t="s">
        <v>1</v>
      </c>
      <c r="N740" s="189" t="s">
        <v>38</v>
      </c>
      <c r="P740" s="143">
        <f>O740*H740</f>
        <v>0</v>
      </c>
      <c r="Q740" s="143">
        <v>0</v>
      </c>
      <c r="R740" s="143">
        <f>Q740*H740</f>
        <v>0</v>
      </c>
      <c r="S740" s="143">
        <v>0</v>
      </c>
      <c r="T740" s="144">
        <f>S740*H740</f>
        <v>0</v>
      </c>
      <c r="AR740" s="145" t="s">
        <v>273</v>
      </c>
      <c r="AT740" s="145" t="s">
        <v>333</v>
      </c>
      <c r="AU740" s="145" t="s">
        <v>83</v>
      </c>
      <c r="AY740" s="18" t="s">
        <v>236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81</v>
      </c>
      <c r="BK740" s="146">
        <f>ROUND(I740*H740,2)</f>
        <v>0</v>
      </c>
      <c r="BL740" s="18" t="s">
        <v>258</v>
      </c>
      <c r="BM740" s="145" t="s">
        <v>3532</v>
      </c>
    </row>
    <row r="741" spans="2:65" s="1" customFormat="1" ht="19.5">
      <c r="B741" s="33"/>
      <c r="D741" s="147" t="s">
        <v>246</v>
      </c>
      <c r="F741" s="148" t="s">
        <v>4751</v>
      </c>
      <c r="I741" s="149"/>
      <c r="L741" s="33"/>
      <c r="M741" s="150"/>
      <c r="T741" s="57"/>
      <c r="AT741" s="18" t="s">
        <v>246</v>
      </c>
      <c r="AU741" s="18" t="s">
        <v>83</v>
      </c>
    </row>
    <row r="742" spans="2:65" s="1" customFormat="1" ht="16.5" customHeight="1">
      <c r="B742" s="133"/>
      <c r="C742" s="180" t="s">
        <v>2407</v>
      </c>
      <c r="D742" s="180" t="s">
        <v>333</v>
      </c>
      <c r="E742" s="181" t="s">
        <v>4716</v>
      </c>
      <c r="F742" s="182" t="s">
        <v>4717</v>
      </c>
      <c r="G742" s="183" t="s">
        <v>340</v>
      </c>
      <c r="H742" s="184">
        <v>18.36</v>
      </c>
      <c r="I742" s="185"/>
      <c r="J742" s="186">
        <f>ROUND(I742*H742,2)</f>
        <v>0</v>
      </c>
      <c r="K742" s="182" t="s">
        <v>2868</v>
      </c>
      <c r="L742" s="187"/>
      <c r="M742" s="188" t="s">
        <v>1</v>
      </c>
      <c r="N742" s="189" t="s">
        <v>38</v>
      </c>
      <c r="P742" s="143">
        <f>O742*H742</f>
        <v>0</v>
      </c>
      <c r="Q742" s="143">
        <v>0</v>
      </c>
      <c r="R742" s="143">
        <f>Q742*H742</f>
        <v>0</v>
      </c>
      <c r="S742" s="143">
        <v>0</v>
      </c>
      <c r="T742" s="144">
        <f>S742*H742</f>
        <v>0</v>
      </c>
      <c r="AR742" s="145" t="s">
        <v>273</v>
      </c>
      <c r="AT742" s="145" t="s">
        <v>333</v>
      </c>
      <c r="AU742" s="145" t="s">
        <v>83</v>
      </c>
      <c r="AY742" s="18" t="s">
        <v>236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8" t="s">
        <v>81</v>
      </c>
      <c r="BK742" s="146">
        <f>ROUND(I742*H742,2)</f>
        <v>0</v>
      </c>
      <c r="BL742" s="18" t="s">
        <v>258</v>
      </c>
      <c r="BM742" s="145" t="s">
        <v>3535</v>
      </c>
    </row>
    <row r="743" spans="2:65" s="1" customFormat="1" ht="11.25">
      <c r="B743" s="33"/>
      <c r="D743" s="147" t="s">
        <v>246</v>
      </c>
      <c r="F743" s="148" t="s">
        <v>4717</v>
      </c>
      <c r="I743" s="149"/>
      <c r="L743" s="33"/>
      <c r="M743" s="150"/>
      <c r="T743" s="57"/>
      <c r="AT743" s="18" t="s">
        <v>246</v>
      </c>
      <c r="AU743" s="18" t="s">
        <v>83</v>
      </c>
    </row>
    <row r="744" spans="2:65" s="12" customFormat="1" ht="11.25">
      <c r="B744" s="151"/>
      <c r="D744" s="147" t="s">
        <v>247</v>
      </c>
      <c r="E744" s="152" t="s">
        <v>1</v>
      </c>
      <c r="F744" s="153" t="s">
        <v>4702</v>
      </c>
      <c r="H744" s="154">
        <v>18.36</v>
      </c>
      <c r="I744" s="155"/>
      <c r="L744" s="151"/>
      <c r="M744" s="156"/>
      <c r="T744" s="157"/>
      <c r="AT744" s="152" t="s">
        <v>247</v>
      </c>
      <c r="AU744" s="152" t="s">
        <v>83</v>
      </c>
      <c r="AV744" s="12" t="s">
        <v>83</v>
      </c>
      <c r="AW744" s="12" t="s">
        <v>30</v>
      </c>
      <c r="AX744" s="12" t="s">
        <v>73</v>
      </c>
      <c r="AY744" s="152" t="s">
        <v>236</v>
      </c>
    </row>
    <row r="745" spans="2:65" s="15" customFormat="1" ht="11.25">
      <c r="B745" s="173"/>
      <c r="D745" s="147" t="s">
        <v>247</v>
      </c>
      <c r="E745" s="174" t="s">
        <v>1</v>
      </c>
      <c r="F745" s="175" t="s">
        <v>344</v>
      </c>
      <c r="H745" s="176">
        <v>18.36</v>
      </c>
      <c r="I745" s="177"/>
      <c r="L745" s="173"/>
      <c r="M745" s="178"/>
      <c r="T745" s="179"/>
      <c r="AT745" s="174" t="s">
        <v>247</v>
      </c>
      <c r="AU745" s="174" t="s">
        <v>83</v>
      </c>
      <c r="AV745" s="15" t="s">
        <v>258</v>
      </c>
      <c r="AW745" s="15" t="s">
        <v>30</v>
      </c>
      <c r="AX745" s="15" t="s">
        <v>81</v>
      </c>
      <c r="AY745" s="174" t="s">
        <v>236</v>
      </c>
    </row>
    <row r="746" spans="2:65" s="1" customFormat="1" ht="24.2" customHeight="1">
      <c r="B746" s="133"/>
      <c r="C746" s="180" t="s">
        <v>3536</v>
      </c>
      <c r="D746" s="180" t="s">
        <v>333</v>
      </c>
      <c r="E746" s="181" t="s">
        <v>4641</v>
      </c>
      <c r="F746" s="182" t="s">
        <v>4642</v>
      </c>
      <c r="G746" s="183" t="s">
        <v>340</v>
      </c>
      <c r="H746" s="184">
        <v>18.36</v>
      </c>
      <c r="I746" s="185"/>
      <c r="J746" s="186">
        <f>ROUND(I746*H746,2)</f>
        <v>0</v>
      </c>
      <c r="K746" s="182" t="s">
        <v>2868</v>
      </c>
      <c r="L746" s="187"/>
      <c r="M746" s="188" t="s">
        <v>1</v>
      </c>
      <c r="N746" s="189" t="s">
        <v>38</v>
      </c>
      <c r="P746" s="143">
        <f>O746*H746</f>
        <v>0</v>
      </c>
      <c r="Q746" s="143">
        <v>0</v>
      </c>
      <c r="R746" s="143">
        <f>Q746*H746</f>
        <v>0</v>
      </c>
      <c r="S746" s="143">
        <v>0</v>
      </c>
      <c r="T746" s="144">
        <f>S746*H746</f>
        <v>0</v>
      </c>
      <c r="AR746" s="145" t="s">
        <v>273</v>
      </c>
      <c r="AT746" s="145" t="s">
        <v>333</v>
      </c>
      <c r="AU746" s="145" t="s">
        <v>83</v>
      </c>
      <c r="AY746" s="18" t="s">
        <v>236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81</v>
      </c>
      <c r="BK746" s="146">
        <f>ROUND(I746*H746,2)</f>
        <v>0</v>
      </c>
      <c r="BL746" s="18" t="s">
        <v>258</v>
      </c>
      <c r="BM746" s="145" t="s">
        <v>3537</v>
      </c>
    </row>
    <row r="747" spans="2:65" s="1" customFormat="1" ht="19.5">
      <c r="B747" s="33"/>
      <c r="D747" s="147" t="s">
        <v>246</v>
      </c>
      <c r="F747" s="148" t="s">
        <v>4642</v>
      </c>
      <c r="I747" s="149"/>
      <c r="L747" s="33"/>
      <c r="M747" s="150"/>
      <c r="T747" s="57"/>
      <c r="AT747" s="18" t="s">
        <v>246</v>
      </c>
      <c r="AU747" s="18" t="s">
        <v>83</v>
      </c>
    </row>
    <row r="748" spans="2:65" s="12" customFormat="1" ht="11.25">
      <c r="B748" s="151"/>
      <c r="D748" s="147" t="s">
        <v>247</v>
      </c>
      <c r="E748" s="152" t="s">
        <v>1</v>
      </c>
      <c r="F748" s="153" t="s">
        <v>4702</v>
      </c>
      <c r="H748" s="154">
        <v>18.36</v>
      </c>
      <c r="I748" s="155"/>
      <c r="L748" s="151"/>
      <c r="M748" s="156"/>
      <c r="T748" s="157"/>
      <c r="AT748" s="152" t="s">
        <v>247</v>
      </c>
      <c r="AU748" s="152" t="s">
        <v>83</v>
      </c>
      <c r="AV748" s="12" t="s">
        <v>83</v>
      </c>
      <c r="AW748" s="12" t="s">
        <v>30</v>
      </c>
      <c r="AX748" s="12" t="s">
        <v>73</v>
      </c>
      <c r="AY748" s="152" t="s">
        <v>236</v>
      </c>
    </row>
    <row r="749" spans="2:65" s="15" customFormat="1" ht="11.25">
      <c r="B749" s="173"/>
      <c r="D749" s="147" t="s">
        <v>247</v>
      </c>
      <c r="E749" s="174" t="s">
        <v>1</v>
      </c>
      <c r="F749" s="175" t="s">
        <v>344</v>
      </c>
      <c r="H749" s="176">
        <v>18.36</v>
      </c>
      <c r="I749" s="177"/>
      <c r="L749" s="173"/>
      <c r="M749" s="178"/>
      <c r="T749" s="179"/>
      <c r="AT749" s="174" t="s">
        <v>247</v>
      </c>
      <c r="AU749" s="174" t="s">
        <v>83</v>
      </c>
      <c r="AV749" s="15" t="s">
        <v>258</v>
      </c>
      <c r="AW749" s="15" t="s">
        <v>30</v>
      </c>
      <c r="AX749" s="15" t="s">
        <v>81</v>
      </c>
      <c r="AY749" s="174" t="s">
        <v>236</v>
      </c>
    </row>
    <row r="750" spans="2:65" s="1" customFormat="1" ht="24.2" customHeight="1">
      <c r="B750" s="133"/>
      <c r="C750" s="134" t="s">
        <v>2412</v>
      </c>
      <c r="D750" s="134" t="s">
        <v>239</v>
      </c>
      <c r="E750" s="135" t="s">
        <v>4752</v>
      </c>
      <c r="F750" s="136" t="s">
        <v>4753</v>
      </c>
      <c r="G750" s="137" t="s">
        <v>340</v>
      </c>
      <c r="H750" s="138">
        <v>7</v>
      </c>
      <c r="I750" s="139"/>
      <c r="J750" s="140">
        <f>ROUND(I750*H750,2)</f>
        <v>0</v>
      </c>
      <c r="K750" s="136" t="s">
        <v>243</v>
      </c>
      <c r="L750" s="33"/>
      <c r="M750" s="141" t="s">
        <v>1</v>
      </c>
      <c r="N750" s="142" t="s">
        <v>38</v>
      </c>
      <c r="P750" s="143">
        <f>O750*H750</f>
        <v>0</v>
      </c>
      <c r="Q750" s="143">
        <v>0</v>
      </c>
      <c r="R750" s="143">
        <f>Q750*H750</f>
        <v>0</v>
      </c>
      <c r="S750" s="143">
        <v>0</v>
      </c>
      <c r="T750" s="144">
        <f>S750*H750</f>
        <v>0</v>
      </c>
      <c r="AR750" s="145" t="s">
        <v>258</v>
      </c>
      <c r="AT750" s="145" t="s">
        <v>239</v>
      </c>
      <c r="AU750" s="145" t="s">
        <v>83</v>
      </c>
      <c r="AY750" s="18" t="s">
        <v>236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8" t="s">
        <v>81</v>
      </c>
      <c r="BK750" s="146">
        <f>ROUND(I750*H750,2)</f>
        <v>0</v>
      </c>
      <c r="BL750" s="18" t="s">
        <v>258</v>
      </c>
      <c r="BM750" s="145" t="s">
        <v>3541</v>
      </c>
    </row>
    <row r="751" spans="2:65" s="1" customFormat="1" ht="19.5">
      <c r="B751" s="33"/>
      <c r="D751" s="147" t="s">
        <v>246</v>
      </c>
      <c r="F751" s="148" t="s">
        <v>4753</v>
      </c>
      <c r="I751" s="149"/>
      <c r="L751" s="33"/>
      <c r="M751" s="150"/>
      <c r="T751" s="57"/>
      <c r="AT751" s="18" t="s">
        <v>246</v>
      </c>
      <c r="AU751" s="18" t="s">
        <v>83</v>
      </c>
    </row>
    <row r="752" spans="2:65" s="1" customFormat="1" ht="24.2" customHeight="1">
      <c r="B752" s="133"/>
      <c r="C752" s="180" t="s">
        <v>3542</v>
      </c>
      <c r="D752" s="180" t="s">
        <v>333</v>
      </c>
      <c r="E752" s="181" t="s">
        <v>4754</v>
      </c>
      <c r="F752" s="182" t="s">
        <v>4755</v>
      </c>
      <c r="G752" s="183" t="s">
        <v>340</v>
      </c>
      <c r="H752" s="184">
        <v>4</v>
      </c>
      <c r="I752" s="185"/>
      <c r="J752" s="186">
        <f>ROUND(I752*H752,2)</f>
        <v>0</v>
      </c>
      <c r="K752" s="182" t="s">
        <v>2868</v>
      </c>
      <c r="L752" s="187"/>
      <c r="M752" s="188" t="s">
        <v>1</v>
      </c>
      <c r="N752" s="189" t="s">
        <v>38</v>
      </c>
      <c r="P752" s="143">
        <f>O752*H752</f>
        <v>0</v>
      </c>
      <c r="Q752" s="143">
        <v>0</v>
      </c>
      <c r="R752" s="143">
        <f>Q752*H752</f>
        <v>0</v>
      </c>
      <c r="S752" s="143">
        <v>0</v>
      </c>
      <c r="T752" s="144">
        <f>S752*H752</f>
        <v>0</v>
      </c>
      <c r="AR752" s="145" t="s">
        <v>273</v>
      </c>
      <c r="AT752" s="145" t="s">
        <v>333</v>
      </c>
      <c r="AU752" s="145" t="s">
        <v>83</v>
      </c>
      <c r="AY752" s="18" t="s">
        <v>236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81</v>
      </c>
      <c r="BK752" s="146">
        <f>ROUND(I752*H752,2)</f>
        <v>0</v>
      </c>
      <c r="BL752" s="18" t="s">
        <v>258</v>
      </c>
      <c r="BM752" s="145" t="s">
        <v>3543</v>
      </c>
    </row>
    <row r="753" spans="2:65" s="1" customFormat="1" ht="19.5">
      <c r="B753" s="33"/>
      <c r="D753" s="147" t="s">
        <v>246</v>
      </c>
      <c r="F753" s="148" t="s">
        <v>4755</v>
      </c>
      <c r="I753" s="149"/>
      <c r="L753" s="33"/>
      <c r="M753" s="150"/>
      <c r="T753" s="57"/>
      <c r="AT753" s="18" t="s">
        <v>246</v>
      </c>
      <c r="AU753" s="18" t="s">
        <v>83</v>
      </c>
    </row>
    <row r="754" spans="2:65" s="1" customFormat="1" ht="24.2" customHeight="1">
      <c r="B754" s="133"/>
      <c r="C754" s="180" t="s">
        <v>2416</v>
      </c>
      <c r="D754" s="180" t="s">
        <v>333</v>
      </c>
      <c r="E754" s="181" t="s">
        <v>4756</v>
      </c>
      <c r="F754" s="182" t="s">
        <v>4757</v>
      </c>
      <c r="G754" s="183" t="s">
        <v>340</v>
      </c>
      <c r="H754" s="184">
        <v>1</v>
      </c>
      <c r="I754" s="185"/>
      <c r="J754" s="186">
        <f>ROUND(I754*H754,2)</f>
        <v>0</v>
      </c>
      <c r="K754" s="182" t="s">
        <v>2868</v>
      </c>
      <c r="L754" s="187"/>
      <c r="M754" s="188" t="s">
        <v>1</v>
      </c>
      <c r="N754" s="189" t="s">
        <v>38</v>
      </c>
      <c r="P754" s="143">
        <f>O754*H754</f>
        <v>0</v>
      </c>
      <c r="Q754" s="143">
        <v>0</v>
      </c>
      <c r="R754" s="143">
        <f>Q754*H754</f>
        <v>0</v>
      </c>
      <c r="S754" s="143">
        <v>0</v>
      </c>
      <c r="T754" s="144">
        <f>S754*H754</f>
        <v>0</v>
      </c>
      <c r="AR754" s="145" t="s">
        <v>273</v>
      </c>
      <c r="AT754" s="145" t="s">
        <v>333</v>
      </c>
      <c r="AU754" s="145" t="s">
        <v>83</v>
      </c>
      <c r="AY754" s="18" t="s">
        <v>236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81</v>
      </c>
      <c r="BK754" s="146">
        <f>ROUND(I754*H754,2)</f>
        <v>0</v>
      </c>
      <c r="BL754" s="18" t="s">
        <v>258</v>
      </c>
      <c r="BM754" s="145" t="s">
        <v>3547</v>
      </c>
    </row>
    <row r="755" spans="2:65" s="1" customFormat="1" ht="19.5">
      <c r="B755" s="33"/>
      <c r="D755" s="147" t="s">
        <v>246</v>
      </c>
      <c r="F755" s="148" t="s">
        <v>4757</v>
      </c>
      <c r="I755" s="149"/>
      <c r="L755" s="33"/>
      <c r="M755" s="150"/>
      <c r="T755" s="57"/>
      <c r="AT755" s="18" t="s">
        <v>246</v>
      </c>
      <c r="AU755" s="18" t="s">
        <v>83</v>
      </c>
    </row>
    <row r="756" spans="2:65" s="1" customFormat="1" ht="24.2" customHeight="1">
      <c r="B756" s="133"/>
      <c r="C756" s="180" t="s">
        <v>3548</v>
      </c>
      <c r="D756" s="180" t="s">
        <v>333</v>
      </c>
      <c r="E756" s="181" t="s">
        <v>4758</v>
      </c>
      <c r="F756" s="182" t="s">
        <v>4759</v>
      </c>
      <c r="G756" s="183" t="s">
        <v>340</v>
      </c>
      <c r="H756" s="184">
        <v>1</v>
      </c>
      <c r="I756" s="185"/>
      <c r="J756" s="186">
        <f>ROUND(I756*H756,2)</f>
        <v>0</v>
      </c>
      <c r="K756" s="182" t="s">
        <v>2868</v>
      </c>
      <c r="L756" s="187"/>
      <c r="M756" s="188" t="s">
        <v>1</v>
      </c>
      <c r="N756" s="189" t="s">
        <v>38</v>
      </c>
      <c r="P756" s="143">
        <f>O756*H756</f>
        <v>0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273</v>
      </c>
      <c r="AT756" s="145" t="s">
        <v>333</v>
      </c>
      <c r="AU756" s="145" t="s">
        <v>83</v>
      </c>
      <c r="AY756" s="18" t="s">
        <v>236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81</v>
      </c>
      <c r="BK756" s="146">
        <f>ROUND(I756*H756,2)</f>
        <v>0</v>
      </c>
      <c r="BL756" s="18" t="s">
        <v>258</v>
      </c>
      <c r="BM756" s="145" t="s">
        <v>3551</v>
      </c>
    </row>
    <row r="757" spans="2:65" s="1" customFormat="1" ht="19.5">
      <c r="B757" s="33"/>
      <c r="D757" s="147" t="s">
        <v>246</v>
      </c>
      <c r="F757" s="148" t="s">
        <v>4759</v>
      </c>
      <c r="I757" s="149"/>
      <c r="L757" s="33"/>
      <c r="M757" s="150"/>
      <c r="T757" s="57"/>
      <c r="AT757" s="18" t="s">
        <v>246</v>
      </c>
      <c r="AU757" s="18" t="s">
        <v>83</v>
      </c>
    </row>
    <row r="758" spans="2:65" s="1" customFormat="1" ht="24.2" customHeight="1">
      <c r="B758" s="133"/>
      <c r="C758" s="180" t="s">
        <v>2418</v>
      </c>
      <c r="D758" s="180" t="s">
        <v>333</v>
      </c>
      <c r="E758" s="181" t="s">
        <v>4760</v>
      </c>
      <c r="F758" s="182" t="s">
        <v>4761</v>
      </c>
      <c r="G758" s="183" t="s">
        <v>340</v>
      </c>
      <c r="H758" s="184">
        <v>1</v>
      </c>
      <c r="I758" s="185"/>
      <c r="J758" s="186">
        <f>ROUND(I758*H758,2)</f>
        <v>0</v>
      </c>
      <c r="K758" s="182" t="s">
        <v>2868</v>
      </c>
      <c r="L758" s="187"/>
      <c r="M758" s="188" t="s">
        <v>1</v>
      </c>
      <c r="N758" s="189" t="s">
        <v>38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273</v>
      </c>
      <c r="AT758" s="145" t="s">
        <v>333</v>
      </c>
      <c r="AU758" s="145" t="s">
        <v>83</v>
      </c>
      <c r="AY758" s="18" t="s">
        <v>236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81</v>
      </c>
      <c r="BK758" s="146">
        <f>ROUND(I758*H758,2)</f>
        <v>0</v>
      </c>
      <c r="BL758" s="18" t="s">
        <v>258</v>
      </c>
      <c r="BM758" s="145" t="s">
        <v>3554</v>
      </c>
    </row>
    <row r="759" spans="2:65" s="1" customFormat="1" ht="19.5">
      <c r="B759" s="33"/>
      <c r="D759" s="147" t="s">
        <v>246</v>
      </c>
      <c r="F759" s="148" t="s">
        <v>4761</v>
      </c>
      <c r="I759" s="149"/>
      <c r="L759" s="33"/>
      <c r="M759" s="150"/>
      <c r="T759" s="57"/>
      <c r="AT759" s="18" t="s">
        <v>246</v>
      </c>
      <c r="AU759" s="18" t="s">
        <v>83</v>
      </c>
    </row>
    <row r="760" spans="2:65" s="1" customFormat="1" ht="16.5" customHeight="1">
      <c r="B760" s="133"/>
      <c r="C760" s="180" t="s">
        <v>3555</v>
      </c>
      <c r="D760" s="180" t="s">
        <v>333</v>
      </c>
      <c r="E760" s="181" t="s">
        <v>4732</v>
      </c>
      <c r="F760" s="182" t="s">
        <v>4733</v>
      </c>
      <c r="G760" s="183" t="s">
        <v>340</v>
      </c>
      <c r="H760" s="184">
        <v>14.28</v>
      </c>
      <c r="I760" s="185"/>
      <c r="J760" s="186">
        <f>ROUND(I760*H760,2)</f>
        <v>0</v>
      </c>
      <c r="K760" s="182" t="s">
        <v>2868</v>
      </c>
      <c r="L760" s="187"/>
      <c r="M760" s="188" t="s">
        <v>1</v>
      </c>
      <c r="N760" s="189" t="s">
        <v>38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273</v>
      </c>
      <c r="AT760" s="145" t="s">
        <v>333</v>
      </c>
      <c r="AU760" s="145" t="s">
        <v>83</v>
      </c>
      <c r="AY760" s="18" t="s">
        <v>236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81</v>
      </c>
      <c r="BK760" s="146">
        <f>ROUND(I760*H760,2)</f>
        <v>0</v>
      </c>
      <c r="BL760" s="18" t="s">
        <v>258</v>
      </c>
      <c r="BM760" s="145" t="s">
        <v>3558</v>
      </c>
    </row>
    <row r="761" spans="2:65" s="1" customFormat="1" ht="11.25">
      <c r="B761" s="33"/>
      <c r="D761" s="147" t="s">
        <v>246</v>
      </c>
      <c r="F761" s="148" t="s">
        <v>4733</v>
      </c>
      <c r="I761" s="149"/>
      <c r="L761" s="33"/>
      <c r="M761" s="150"/>
      <c r="T761" s="57"/>
      <c r="AT761" s="18" t="s">
        <v>246</v>
      </c>
      <c r="AU761" s="18" t="s">
        <v>83</v>
      </c>
    </row>
    <row r="762" spans="2:65" s="12" customFormat="1" ht="11.25">
      <c r="B762" s="151"/>
      <c r="D762" s="147" t="s">
        <v>247</v>
      </c>
      <c r="E762" s="152" t="s">
        <v>1</v>
      </c>
      <c r="F762" s="153" t="s">
        <v>4709</v>
      </c>
      <c r="H762" s="154">
        <v>14.28</v>
      </c>
      <c r="I762" s="155"/>
      <c r="L762" s="151"/>
      <c r="M762" s="156"/>
      <c r="T762" s="157"/>
      <c r="AT762" s="152" t="s">
        <v>247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236</v>
      </c>
    </row>
    <row r="763" spans="2:65" s="15" customFormat="1" ht="11.25">
      <c r="B763" s="173"/>
      <c r="D763" s="147" t="s">
        <v>247</v>
      </c>
      <c r="E763" s="174" t="s">
        <v>1</v>
      </c>
      <c r="F763" s="175" t="s">
        <v>344</v>
      </c>
      <c r="H763" s="176">
        <v>14.28</v>
      </c>
      <c r="I763" s="177"/>
      <c r="L763" s="173"/>
      <c r="M763" s="178"/>
      <c r="T763" s="179"/>
      <c r="AT763" s="174" t="s">
        <v>247</v>
      </c>
      <c r="AU763" s="174" t="s">
        <v>83</v>
      </c>
      <c r="AV763" s="15" t="s">
        <v>258</v>
      </c>
      <c r="AW763" s="15" t="s">
        <v>30</v>
      </c>
      <c r="AX763" s="15" t="s">
        <v>81</v>
      </c>
      <c r="AY763" s="174" t="s">
        <v>236</v>
      </c>
    </row>
    <row r="764" spans="2:65" s="1" customFormat="1" ht="24.2" customHeight="1">
      <c r="B764" s="133"/>
      <c r="C764" s="180" t="s">
        <v>2421</v>
      </c>
      <c r="D764" s="180" t="s">
        <v>333</v>
      </c>
      <c r="E764" s="181" t="s">
        <v>4670</v>
      </c>
      <c r="F764" s="182" t="s">
        <v>4671</v>
      </c>
      <c r="G764" s="183" t="s">
        <v>340</v>
      </c>
      <c r="H764" s="184">
        <v>14.28</v>
      </c>
      <c r="I764" s="185"/>
      <c r="J764" s="186">
        <f>ROUND(I764*H764,2)</f>
        <v>0</v>
      </c>
      <c r="K764" s="182" t="s">
        <v>2868</v>
      </c>
      <c r="L764" s="187"/>
      <c r="M764" s="188" t="s">
        <v>1</v>
      </c>
      <c r="N764" s="189" t="s">
        <v>38</v>
      </c>
      <c r="P764" s="143">
        <f>O764*H764</f>
        <v>0</v>
      </c>
      <c r="Q764" s="143">
        <v>0</v>
      </c>
      <c r="R764" s="143">
        <f>Q764*H764</f>
        <v>0</v>
      </c>
      <c r="S764" s="143">
        <v>0</v>
      </c>
      <c r="T764" s="144">
        <f>S764*H764</f>
        <v>0</v>
      </c>
      <c r="AR764" s="145" t="s">
        <v>273</v>
      </c>
      <c r="AT764" s="145" t="s">
        <v>333</v>
      </c>
      <c r="AU764" s="145" t="s">
        <v>83</v>
      </c>
      <c r="AY764" s="18" t="s">
        <v>236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81</v>
      </c>
      <c r="BK764" s="146">
        <f>ROUND(I764*H764,2)</f>
        <v>0</v>
      </c>
      <c r="BL764" s="18" t="s">
        <v>258</v>
      </c>
      <c r="BM764" s="145" t="s">
        <v>3561</v>
      </c>
    </row>
    <row r="765" spans="2:65" s="1" customFormat="1" ht="19.5">
      <c r="B765" s="33"/>
      <c r="D765" s="147" t="s">
        <v>246</v>
      </c>
      <c r="F765" s="148" t="s">
        <v>4671</v>
      </c>
      <c r="I765" s="149"/>
      <c r="L765" s="33"/>
      <c r="M765" s="150"/>
      <c r="T765" s="57"/>
      <c r="AT765" s="18" t="s">
        <v>246</v>
      </c>
      <c r="AU765" s="18" t="s">
        <v>83</v>
      </c>
    </row>
    <row r="766" spans="2:65" s="12" customFormat="1" ht="11.25">
      <c r="B766" s="151"/>
      <c r="D766" s="147" t="s">
        <v>247</v>
      </c>
      <c r="E766" s="152" t="s">
        <v>1</v>
      </c>
      <c r="F766" s="153" t="s">
        <v>4709</v>
      </c>
      <c r="H766" s="154">
        <v>14.28</v>
      </c>
      <c r="I766" s="155"/>
      <c r="L766" s="151"/>
      <c r="M766" s="156"/>
      <c r="T766" s="157"/>
      <c r="AT766" s="152" t="s">
        <v>247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236</v>
      </c>
    </row>
    <row r="767" spans="2:65" s="15" customFormat="1" ht="11.25">
      <c r="B767" s="173"/>
      <c r="D767" s="147" t="s">
        <v>247</v>
      </c>
      <c r="E767" s="174" t="s">
        <v>1</v>
      </c>
      <c r="F767" s="175" t="s">
        <v>344</v>
      </c>
      <c r="H767" s="176">
        <v>14.28</v>
      </c>
      <c r="I767" s="177"/>
      <c r="L767" s="173"/>
      <c r="M767" s="178"/>
      <c r="T767" s="179"/>
      <c r="AT767" s="174" t="s">
        <v>247</v>
      </c>
      <c r="AU767" s="174" t="s">
        <v>83</v>
      </c>
      <c r="AV767" s="15" t="s">
        <v>258</v>
      </c>
      <c r="AW767" s="15" t="s">
        <v>30</v>
      </c>
      <c r="AX767" s="15" t="s">
        <v>81</v>
      </c>
      <c r="AY767" s="174" t="s">
        <v>236</v>
      </c>
    </row>
    <row r="768" spans="2:65" s="1" customFormat="1" ht="24.2" customHeight="1">
      <c r="B768" s="133"/>
      <c r="C768" s="134" t="s">
        <v>3576</v>
      </c>
      <c r="D768" s="134" t="s">
        <v>239</v>
      </c>
      <c r="E768" s="135" t="s">
        <v>4762</v>
      </c>
      <c r="F768" s="136" t="s">
        <v>4763</v>
      </c>
      <c r="G768" s="137" t="s">
        <v>340</v>
      </c>
      <c r="H768" s="138">
        <v>1</v>
      </c>
      <c r="I768" s="139"/>
      <c r="J768" s="140">
        <f>ROUND(I768*H768,2)</f>
        <v>0</v>
      </c>
      <c r="K768" s="136" t="s">
        <v>243</v>
      </c>
      <c r="L768" s="33"/>
      <c r="M768" s="141" t="s">
        <v>1</v>
      </c>
      <c r="N768" s="142" t="s">
        <v>38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258</v>
      </c>
      <c r="AT768" s="145" t="s">
        <v>239</v>
      </c>
      <c r="AU768" s="145" t="s">
        <v>83</v>
      </c>
      <c r="AY768" s="18" t="s">
        <v>236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81</v>
      </c>
      <c r="BK768" s="146">
        <f>ROUND(I768*H768,2)</f>
        <v>0</v>
      </c>
      <c r="BL768" s="18" t="s">
        <v>258</v>
      </c>
      <c r="BM768" s="145" t="s">
        <v>3579</v>
      </c>
    </row>
    <row r="769" spans="2:65" s="1" customFormat="1" ht="19.5">
      <c r="B769" s="33"/>
      <c r="D769" s="147" t="s">
        <v>246</v>
      </c>
      <c r="F769" s="148" t="s">
        <v>4763</v>
      </c>
      <c r="I769" s="149"/>
      <c r="L769" s="33"/>
      <c r="M769" s="150"/>
      <c r="T769" s="57"/>
      <c r="AT769" s="18" t="s">
        <v>246</v>
      </c>
      <c r="AU769" s="18" t="s">
        <v>83</v>
      </c>
    </row>
    <row r="770" spans="2:65" s="1" customFormat="1" ht="24.2" customHeight="1">
      <c r="B770" s="133"/>
      <c r="C770" s="180" t="s">
        <v>2426</v>
      </c>
      <c r="D770" s="180" t="s">
        <v>333</v>
      </c>
      <c r="E770" s="181" t="s">
        <v>4764</v>
      </c>
      <c r="F770" s="182" t="s">
        <v>4765</v>
      </c>
      <c r="G770" s="183" t="s">
        <v>340</v>
      </c>
      <c r="H770" s="184">
        <v>1</v>
      </c>
      <c r="I770" s="185"/>
      <c r="J770" s="186">
        <f>ROUND(I770*H770,2)</f>
        <v>0</v>
      </c>
      <c r="K770" s="182" t="s">
        <v>2868</v>
      </c>
      <c r="L770" s="187"/>
      <c r="M770" s="188" t="s">
        <v>1</v>
      </c>
      <c r="N770" s="189" t="s">
        <v>38</v>
      </c>
      <c r="P770" s="143">
        <f>O770*H770</f>
        <v>0</v>
      </c>
      <c r="Q770" s="143">
        <v>0</v>
      </c>
      <c r="R770" s="143">
        <f>Q770*H770</f>
        <v>0</v>
      </c>
      <c r="S770" s="143">
        <v>0</v>
      </c>
      <c r="T770" s="144">
        <f>S770*H770</f>
        <v>0</v>
      </c>
      <c r="AR770" s="145" t="s">
        <v>273</v>
      </c>
      <c r="AT770" s="145" t="s">
        <v>333</v>
      </c>
      <c r="AU770" s="145" t="s">
        <v>83</v>
      </c>
      <c r="AY770" s="18" t="s">
        <v>236</v>
      </c>
      <c r="BE770" s="146">
        <f>IF(N770="základní",J770,0)</f>
        <v>0</v>
      </c>
      <c r="BF770" s="146">
        <f>IF(N770="snížená",J770,0)</f>
        <v>0</v>
      </c>
      <c r="BG770" s="146">
        <f>IF(N770="zákl. přenesená",J770,0)</f>
        <v>0</v>
      </c>
      <c r="BH770" s="146">
        <f>IF(N770="sníž. přenesená",J770,0)</f>
        <v>0</v>
      </c>
      <c r="BI770" s="146">
        <f>IF(N770="nulová",J770,0)</f>
        <v>0</v>
      </c>
      <c r="BJ770" s="18" t="s">
        <v>81</v>
      </c>
      <c r="BK770" s="146">
        <f>ROUND(I770*H770,2)</f>
        <v>0</v>
      </c>
      <c r="BL770" s="18" t="s">
        <v>258</v>
      </c>
      <c r="BM770" s="145" t="s">
        <v>3621</v>
      </c>
    </row>
    <row r="771" spans="2:65" s="1" customFormat="1" ht="19.5">
      <c r="B771" s="33"/>
      <c r="D771" s="147" t="s">
        <v>246</v>
      </c>
      <c r="F771" s="148" t="s">
        <v>4765</v>
      </c>
      <c r="I771" s="149"/>
      <c r="L771" s="33"/>
      <c r="M771" s="150"/>
      <c r="T771" s="57"/>
      <c r="AT771" s="18" t="s">
        <v>246</v>
      </c>
      <c r="AU771" s="18" t="s">
        <v>83</v>
      </c>
    </row>
    <row r="772" spans="2:65" s="1" customFormat="1" ht="16.5" customHeight="1">
      <c r="B772" s="133"/>
      <c r="C772" s="180" t="s">
        <v>3636</v>
      </c>
      <c r="D772" s="180" t="s">
        <v>333</v>
      </c>
      <c r="E772" s="181" t="s">
        <v>4766</v>
      </c>
      <c r="F772" s="182" t="s">
        <v>4767</v>
      </c>
      <c r="G772" s="183" t="s">
        <v>340</v>
      </c>
      <c r="H772" s="184">
        <v>1.02</v>
      </c>
      <c r="I772" s="185"/>
      <c r="J772" s="186">
        <f>ROUND(I772*H772,2)</f>
        <v>0</v>
      </c>
      <c r="K772" s="182" t="s">
        <v>2868</v>
      </c>
      <c r="L772" s="187"/>
      <c r="M772" s="188" t="s">
        <v>1</v>
      </c>
      <c r="N772" s="189" t="s">
        <v>38</v>
      </c>
      <c r="P772" s="143">
        <f>O772*H772</f>
        <v>0</v>
      </c>
      <c r="Q772" s="143">
        <v>0</v>
      </c>
      <c r="R772" s="143">
        <f>Q772*H772</f>
        <v>0</v>
      </c>
      <c r="S772" s="143">
        <v>0</v>
      </c>
      <c r="T772" s="144">
        <f>S772*H772</f>
        <v>0</v>
      </c>
      <c r="AR772" s="145" t="s">
        <v>273</v>
      </c>
      <c r="AT772" s="145" t="s">
        <v>333</v>
      </c>
      <c r="AU772" s="145" t="s">
        <v>83</v>
      </c>
      <c r="AY772" s="18" t="s">
        <v>236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81</v>
      </c>
      <c r="BK772" s="146">
        <f>ROUND(I772*H772,2)</f>
        <v>0</v>
      </c>
      <c r="BL772" s="18" t="s">
        <v>258</v>
      </c>
      <c r="BM772" s="145" t="s">
        <v>3639</v>
      </c>
    </row>
    <row r="773" spans="2:65" s="1" customFormat="1" ht="11.25">
      <c r="B773" s="33"/>
      <c r="D773" s="147" t="s">
        <v>246</v>
      </c>
      <c r="F773" s="148" t="s">
        <v>4767</v>
      </c>
      <c r="I773" s="149"/>
      <c r="L773" s="33"/>
      <c r="M773" s="150"/>
      <c r="T773" s="57"/>
      <c r="AT773" s="18" t="s">
        <v>246</v>
      </c>
      <c r="AU773" s="18" t="s">
        <v>83</v>
      </c>
    </row>
    <row r="774" spans="2:65" s="12" customFormat="1" ht="11.25">
      <c r="B774" s="151"/>
      <c r="D774" s="147" t="s">
        <v>247</v>
      </c>
      <c r="E774" s="152" t="s">
        <v>1</v>
      </c>
      <c r="F774" s="153" t="s">
        <v>4367</v>
      </c>
      <c r="H774" s="154">
        <v>1.02</v>
      </c>
      <c r="I774" s="155"/>
      <c r="L774" s="151"/>
      <c r="M774" s="156"/>
      <c r="T774" s="157"/>
      <c r="AT774" s="152" t="s">
        <v>247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236</v>
      </c>
    </row>
    <row r="775" spans="2:65" s="15" customFormat="1" ht="11.25">
      <c r="B775" s="173"/>
      <c r="D775" s="147" t="s">
        <v>247</v>
      </c>
      <c r="E775" s="174" t="s">
        <v>1</v>
      </c>
      <c r="F775" s="175" t="s">
        <v>344</v>
      </c>
      <c r="H775" s="176">
        <v>1.02</v>
      </c>
      <c r="I775" s="177"/>
      <c r="L775" s="173"/>
      <c r="M775" s="178"/>
      <c r="T775" s="179"/>
      <c r="AT775" s="174" t="s">
        <v>247</v>
      </c>
      <c r="AU775" s="174" t="s">
        <v>83</v>
      </c>
      <c r="AV775" s="15" t="s">
        <v>258</v>
      </c>
      <c r="AW775" s="15" t="s">
        <v>30</v>
      </c>
      <c r="AX775" s="15" t="s">
        <v>81</v>
      </c>
      <c r="AY775" s="174" t="s">
        <v>236</v>
      </c>
    </row>
    <row r="776" spans="2:65" s="1" customFormat="1" ht="24.2" customHeight="1">
      <c r="B776" s="133"/>
      <c r="C776" s="180" t="s">
        <v>2430</v>
      </c>
      <c r="D776" s="180" t="s">
        <v>333</v>
      </c>
      <c r="E776" s="181" t="s">
        <v>4768</v>
      </c>
      <c r="F776" s="182" t="s">
        <v>4769</v>
      </c>
      <c r="G776" s="183" t="s">
        <v>340</v>
      </c>
      <c r="H776" s="184">
        <v>1.02</v>
      </c>
      <c r="I776" s="185"/>
      <c r="J776" s="186">
        <f>ROUND(I776*H776,2)</f>
        <v>0</v>
      </c>
      <c r="K776" s="182" t="s">
        <v>2868</v>
      </c>
      <c r="L776" s="187"/>
      <c r="M776" s="188" t="s">
        <v>1</v>
      </c>
      <c r="N776" s="189" t="s">
        <v>38</v>
      </c>
      <c r="P776" s="143">
        <f>O776*H776</f>
        <v>0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273</v>
      </c>
      <c r="AT776" s="145" t="s">
        <v>333</v>
      </c>
      <c r="AU776" s="145" t="s">
        <v>83</v>
      </c>
      <c r="AY776" s="18" t="s">
        <v>236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8" t="s">
        <v>81</v>
      </c>
      <c r="BK776" s="146">
        <f>ROUND(I776*H776,2)</f>
        <v>0</v>
      </c>
      <c r="BL776" s="18" t="s">
        <v>258</v>
      </c>
      <c r="BM776" s="145" t="s">
        <v>3668</v>
      </c>
    </row>
    <row r="777" spans="2:65" s="1" customFormat="1" ht="19.5">
      <c r="B777" s="33"/>
      <c r="D777" s="147" t="s">
        <v>246</v>
      </c>
      <c r="F777" s="148" t="s">
        <v>4769</v>
      </c>
      <c r="I777" s="149"/>
      <c r="L777" s="33"/>
      <c r="M777" s="150"/>
      <c r="T777" s="57"/>
      <c r="AT777" s="18" t="s">
        <v>246</v>
      </c>
      <c r="AU777" s="18" t="s">
        <v>83</v>
      </c>
    </row>
    <row r="778" spans="2:65" s="12" customFormat="1" ht="11.25">
      <c r="B778" s="151"/>
      <c r="D778" s="147" t="s">
        <v>247</v>
      </c>
      <c r="E778" s="152" t="s">
        <v>1</v>
      </c>
      <c r="F778" s="153" t="s">
        <v>4367</v>
      </c>
      <c r="H778" s="154">
        <v>1.02</v>
      </c>
      <c r="I778" s="155"/>
      <c r="L778" s="151"/>
      <c r="M778" s="156"/>
      <c r="T778" s="157"/>
      <c r="AT778" s="152" t="s">
        <v>247</v>
      </c>
      <c r="AU778" s="152" t="s">
        <v>83</v>
      </c>
      <c r="AV778" s="12" t="s">
        <v>83</v>
      </c>
      <c r="AW778" s="12" t="s">
        <v>30</v>
      </c>
      <c r="AX778" s="12" t="s">
        <v>73</v>
      </c>
      <c r="AY778" s="152" t="s">
        <v>236</v>
      </c>
    </row>
    <row r="779" spans="2:65" s="15" customFormat="1" ht="11.25">
      <c r="B779" s="173"/>
      <c r="D779" s="147" t="s">
        <v>247</v>
      </c>
      <c r="E779" s="174" t="s">
        <v>1</v>
      </c>
      <c r="F779" s="175" t="s">
        <v>344</v>
      </c>
      <c r="H779" s="176">
        <v>1.02</v>
      </c>
      <c r="I779" s="177"/>
      <c r="L779" s="173"/>
      <c r="M779" s="178"/>
      <c r="T779" s="179"/>
      <c r="AT779" s="174" t="s">
        <v>247</v>
      </c>
      <c r="AU779" s="174" t="s">
        <v>83</v>
      </c>
      <c r="AV779" s="15" t="s">
        <v>258</v>
      </c>
      <c r="AW779" s="15" t="s">
        <v>30</v>
      </c>
      <c r="AX779" s="15" t="s">
        <v>81</v>
      </c>
      <c r="AY779" s="174" t="s">
        <v>236</v>
      </c>
    </row>
    <row r="780" spans="2:65" s="1" customFormat="1" ht="16.5" customHeight="1">
      <c r="B780" s="133"/>
      <c r="C780" s="180" t="s">
        <v>3684</v>
      </c>
      <c r="D780" s="180" t="s">
        <v>333</v>
      </c>
      <c r="E780" s="181" t="s">
        <v>4770</v>
      </c>
      <c r="F780" s="182" t="s">
        <v>4733</v>
      </c>
      <c r="G780" s="183" t="s">
        <v>340</v>
      </c>
      <c r="H780" s="184">
        <v>1.02</v>
      </c>
      <c r="I780" s="185"/>
      <c r="J780" s="186">
        <f>ROUND(I780*H780,2)</f>
        <v>0</v>
      </c>
      <c r="K780" s="182" t="s">
        <v>2868</v>
      </c>
      <c r="L780" s="187"/>
      <c r="M780" s="188" t="s">
        <v>1</v>
      </c>
      <c r="N780" s="189" t="s">
        <v>38</v>
      </c>
      <c r="P780" s="143">
        <f>O780*H780</f>
        <v>0</v>
      </c>
      <c r="Q780" s="143">
        <v>0</v>
      </c>
      <c r="R780" s="143">
        <f>Q780*H780</f>
        <v>0</v>
      </c>
      <c r="S780" s="143">
        <v>0</v>
      </c>
      <c r="T780" s="144">
        <f>S780*H780</f>
        <v>0</v>
      </c>
      <c r="AR780" s="145" t="s">
        <v>273</v>
      </c>
      <c r="AT780" s="145" t="s">
        <v>333</v>
      </c>
      <c r="AU780" s="145" t="s">
        <v>83</v>
      </c>
      <c r="AY780" s="18" t="s">
        <v>236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81</v>
      </c>
      <c r="BK780" s="146">
        <f>ROUND(I780*H780,2)</f>
        <v>0</v>
      </c>
      <c r="BL780" s="18" t="s">
        <v>258</v>
      </c>
      <c r="BM780" s="145" t="s">
        <v>3687</v>
      </c>
    </row>
    <row r="781" spans="2:65" s="1" customFormat="1" ht="11.25">
      <c r="B781" s="33"/>
      <c r="D781" s="147" t="s">
        <v>246</v>
      </c>
      <c r="F781" s="148" t="s">
        <v>4733</v>
      </c>
      <c r="I781" s="149"/>
      <c r="L781" s="33"/>
      <c r="M781" s="150"/>
      <c r="T781" s="57"/>
      <c r="AT781" s="18" t="s">
        <v>246</v>
      </c>
      <c r="AU781" s="18" t="s">
        <v>83</v>
      </c>
    </row>
    <row r="782" spans="2:65" s="12" customFormat="1" ht="11.25">
      <c r="B782" s="151"/>
      <c r="D782" s="147" t="s">
        <v>247</v>
      </c>
      <c r="E782" s="152" t="s">
        <v>1</v>
      </c>
      <c r="F782" s="153" t="s">
        <v>4367</v>
      </c>
      <c r="H782" s="154">
        <v>1.02</v>
      </c>
      <c r="I782" s="155"/>
      <c r="L782" s="151"/>
      <c r="M782" s="156"/>
      <c r="T782" s="157"/>
      <c r="AT782" s="152" t="s">
        <v>247</v>
      </c>
      <c r="AU782" s="152" t="s">
        <v>83</v>
      </c>
      <c r="AV782" s="12" t="s">
        <v>83</v>
      </c>
      <c r="AW782" s="12" t="s">
        <v>30</v>
      </c>
      <c r="AX782" s="12" t="s">
        <v>73</v>
      </c>
      <c r="AY782" s="152" t="s">
        <v>236</v>
      </c>
    </row>
    <row r="783" spans="2:65" s="15" customFormat="1" ht="11.25">
      <c r="B783" s="173"/>
      <c r="D783" s="147" t="s">
        <v>247</v>
      </c>
      <c r="E783" s="174" t="s">
        <v>1</v>
      </c>
      <c r="F783" s="175" t="s">
        <v>344</v>
      </c>
      <c r="H783" s="176">
        <v>1.02</v>
      </c>
      <c r="I783" s="177"/>
      <c r="L783" s="173"/>
      <c r="M783" s="178"/>
      <c r="T783" s="179"/>
      <c r="AT783" s="174" t="s">
        <v>247</v>
      </c>
      <c r="AU783" s="174" t="s">
        <v>83</v>
      </c>
      <c r="AV783" s="15" t="s">
        <v>258</v>
      </c>
      <c r="AW783" s="15" t="s">
        <v>30</v>
      </c>
      <c r="AX783" s="15" t="s">
        <v>81</v>
      </c>
      <c r="AY783" s="174" t="s">
        <v>236</v>
      </c>
    </row>
    <row r="784" spans="2:65" s="1" customFormat="1" ht="24.2" customHeight="1">
      <c r="B784" s="133"/>
      <c r="C784" s="180" t="s">
        <v>2435</v>
      </c>
      <c r="D784" s="180" t="s">
        <v>333</v>
      </c>
      <c r="E784" s="181" t="s">
        <v>4670</v>
      </c>
      <c r="F784" s="182" t="s">
        <v>4671</v>
      </c>
      <c r="G784" s="183" t="s">
        <v>340</v>
      </c>
      <c r="H784" s="184">
        <v>1.02</v>
      </c>
      <c r="I784" s="185"/>
      <c r="J784" s="186">
        <f>ROUND(I784*H784,2)</f>
        <v>0</v>
      </c>
      <c r="K784" s="182" t="s">
        <v>2868</v>
      </c>
      <c r="L784" s="187"/>
      <c r="M784" s="188" t="s">
        <v>1</v>
      </c>
      <c r="N784" s="189" t="s">
        <v>38</v>
      </c>
      <c r="P784" s="143">
        <f>O784*H784</f>
        <v>0</v>
      </c>
      <c r="Q784" s="143">
        <v>0</v>
      </c>
      <c r="R784" s="143">
        <f>Q784*H784</f>
        <v>0</v>
      </c>
      <c r="S784" s="143">
        <v>0</v>
      </c>
      <c r="T784" s="144">
        <f>S784*H784</f>
        <v>0</v>
      </c>
      <c r="AR784" s="145" t="s">
        <v>273</v>
      </c>
      <c r="AT784" s="145" t="s">
        <v>333</v>
      </c>
      <c r="AU784" s="145" t="s">
        <v>83</v>
      </c>
      <c r="AY784" s="18" t="s">
        <v>236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8" t="s">
        <v>81</v>
      </c>
      <c r="BK784" s="146">
        <f>ROUND(I784*H784,2)</f>
        <v>0</v>
      </c>
      <c r="BL784" s="18" t="s">
        <v>258</v>
      </c>
      <c r="BM784" s="145" t="s">
        <v>3722</v>
      </c>
    </row>
    <row r="785" spans="2:65" s="1" customFormat="1" ht="19.5">
      <c r="B785" s="33"/>
      <c r="D785" s="147" t="s">
        <v>246</v>
      </c>
      <c r="F785" s="148" t="s">
        <v>4671</v>
      </c>
      <c r="I785" s="149"/>
      <c r="L785" s="33"/>
      <c r="M785" s="150"/>
      <c r="T785" s="57"/>
      <c r="AT785" s="18" t="s">
        <v>246</v>
      </c>
      <c r="AU785" s="18" t="s">
        <v>83</v>
      </c>
    </row>
    <row r="786" spans="2:65" s="12" customFormat="1" ht="11.25">
      <c r="B786" s="151"/>
      <c r="D786" s="147" t="s">
        <v>247</v>
      </c>
      <c r="E786" s="152" t="s">
        <v>1</v>
      </c>
      <c r="F786" s="153" t="s">
        <v>4367</v>
      </c>
      <c r="H786" s="154">
        <v>1.02</v>
      </c>
      <c r="I786" s="155"/>
      <c r="L786" s="151"/>
      <c r="M786" s="156"/>
      <c r="T786" s="157"/>
      <c r="AT786" s="152" t="s">
        <v>247</v>
      </c>
      <c r="AU786" s="152" t="s">
        <v>83</v>
      </c>
      <c r="AV786" s="12" t="s">
        <v>83</v>
      </c>
      <c r="AW786" s="12" t="s">
        <v>30</v>
      </c>
      <c r="AX786" s="12" t="s">
        <v>73</v>
      </c>
      <c r="AY786" s="152" t="s">
        <v>236</v>
      </c>
    </row>
    <row r="787" spans="2:65" s="15" customFormat="1" ht="11.25">
      <c r="B787" s="173"/>
      <c r="D787" s="147" t="s">
        <v>247</v>
      </c>
      <c r="E787" s="174" t="s">
        <v>1</v>
      </c>
      <c r="F787" s="175" t="s">
        <v>344</v>
      </c>
      <c r="H787" s="176">
        <v>1.02</v>
      </c>
      <c r="I787" s="177"/>
      <c r="L787" s="173"/>
      <c r="M787" s="178"/>
      <c r="T787" s="179"/>
      <c r="AT787" s="174" t="s">
        <v>247</v>
      </c>
      <c r="AU787" s="174" t="s">
        <v>83</v>
      </c>
      <c r="AV787" s="15" t="s">
        <v>258</v>
      </c>
      <c r="AW787" s="15" t="s">
        <v>30</v>
      </c>
      <c r="AX787" s="15" t="s">
        <v>81</v>
      </c>
      <c r="AY787" s="174" t="s">
        <v>236</v>
      </c>
    </row>
    <row r="788" spans="2:65" s="1" customFormat="1" ht="37.9" customHeight="1">
      <c r="B788" s="133"/>
      <c r="C788" s="134" t="s">
        <v>3737</v>
      </c>
      <c r="D788" s="134" t="s">
        <v>239</v>
      </c>
      <c r="E788" s="135" t="s">
        <v>4771</v>
      </c>
      <c r="F788" s="136" t="s">
        <v>4772</v>
      </c>
      <c r="G788" s="137" t="s">
        <v>340</v>
      </c>
      <c r="H788" s="138">
        <v>16</v>
      </c>
      <c r="I788" s="139"/>
      <c r="J788" s="140">
        <f>ROUND(I788*H788,2)</f>
        <v>0</v>
      </c>
      <c r="K788" s="136" t="s">
        <v>2868</v>
      </c>
      <c r="L788" s="33"/>
      <c r="M788" s="141" t="s">
        <v>1</v>
      </c>
      <c r="N788" s="142" t="s">
        <v>38</v>
      </c>
      <c r="P788" s="143">
        <f>O788*H788</f>
        <v>0</v>
      </c>
      <c r="Q788" s="143">
        <v>0</v>
      </c>
      <c r="R788" s="143">
        <f>Q788*H788</f>
        <v>0</v>
      </c>
      <c r="S788" s="143">
        <v>0</v>
      </c>
      <c r="T788" s="144">
        <f>S788*H788</f>
        <v>0</v>
      </c>
      <c r="AR788" s="145" t="s">
        <v>258</v>
      </c>
      <c r="AT788" s="145" t="s">
        <v>239</v>
      </c>
      <c r="AU788" s="145" t="s">
        <v>83</v>
      </c>
      <c r="AY788" s="18" t="s">
        <v>236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81</v>
      </c>
      <c r="BK788" s="146">
        <f>ROUND(I788*H788,2)</f>
        <v>0</v>
      </c>
      <c r="BL788" s="18" t="s">
        <v>258</v>
      </c>
      <c r="BM788" s="145" t="s">
        <v>3740</v>
      </c>
    </row>
    <row r="789" spans="2:65" s="1" customFormat="1" ht="29.25">
      <c r="B789" s="33"/>
      <c r="D789" s="147" t="s">
        <v>246</v>
      </c>
      <c r="F789" s="148" t="s">
        <v>4772</v>
      </c>
      <c r="I789" s="149"/>
      <c r="L789" s="33"/>
      <c r="M789" s="150"/>
      <c r="T789" s="57"/>
      <c r="AT789" s="18" t="s">
        <v>246</v>
      </c>
      <c r="AU789" s="18" t="s">
        <v>83</v>
      </c>
    </row>
    <row r="790" spans="2:65" s="1" customFormat="1" ht="24.2" customHeight="1">
      <c r="B790" s="133"/>
      <c r="C790" s="180" t="s">
        <v>2440</v>
      </c>
      <c r="D790" s="180" t="s">
        <v>333</v>
      </c>
      <c r="E790" s="181" t="s">
        <v>4773</v>
      </c>
      <c r="F790" s="182" t="s">
        <v>4774</v>
      </c>
      <c r="G790" s="183" t="s">
        <v>340</v>
      </c>
      <c r="H790" s="184">
        <v>14</v>
      </c>
      <c r="I790" s="185"/>
      <c r="J790" s="186">
        <f>ROUND(I790*H790,2)</f>
        <v>0</v>
      </c>
      <c r="K790" s="182" t="s">
        <v>2868</v>
      </c>
      <c r="L790" s="187"/>
      <c r="M790" s="188" t="s">
        <v>1</v>
      </c>
      <c r="N790" s="189" t="s">
        <v>38</v>
      </c>
      <c r="P790" s="143">
        <f>O790*H790</f>
        <v>0</v>
      </c>
      <c r="Q790" s="143">
        <v>0</v>
      </c>
      <c r="R790" s="143">
        <f>Q790*H790</f>
        <v>0</v>
      </c>
      <c r="S790" s="143">
        <v>0</v>
      </c>
      <c r="T790" s="144">
        <f>S790*H790</f>
        <v>0</v>
      </c>
      <c r="AR790" s="145" t="s">
        <v>273</v>
      </c>
      <c r="AT790" s="145" t="s">
        <v>333</v>
      </c>
      <c r="AU790" s="145" t="s">
        <v>83</v>
      </c>
      <c r="AY790" s="18" t="s">
        <v>236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8" t="s">
        <v>81</v>
      </c>
      <c r="BK790" s="146">
        <f>ROUND(I790*H790,2)</f>
        <v>0</v>
      </c>
      <c r="BL790" s="18" t="s">
        <v>258</v>
      </c>
      <c r="BM790" s="145" t="s">
        <v>3757</v>
      </c>
    </row>
    <row r="791" spans="2:65" s="1" customFormat="1" ht="11.25">
      <c r="B791" s="33"/>
      <c r="D791" s="147" t="s">
        <v>246</v>
      </c>
      <c r="F791" s="148" t="s">
        <v>4774</v>
      </c>
      <c r="I791" s="149"/>
      <c r="L791" s="33"/>
      <c r="M791" s="150"/>
      <c r="T791" s="57"/>
      <c r="AT791" s="18" t="s">
        <v>246</v>
      </c>
      <c r="AU791" s="18" t="s">
        <v>83</v>
      </c>
    </row>
    <row r="792" spans="2:65" s="1" customFormat="1" ht="24.2" customHeight="1">
      <c r="B792" s="133"/>
      <c r="C792" s="180" t="s">
        <v>3763</v>
      </c>
      <c r="D792" s="180" t="s">
        <v>333</v>
      </c>
      <c r="E792" s="181" t="s">
        <v>4775</v>
      </c>
      <c r="F792" s="182" t="s">
        <v>4776</v>
      </c>
      <c r="G792" s="183" t="s">
        <v>340</v>
      </c>
      <c r="H792" s="184">
        <v>2</v>
      </c>
      <c r="I792" s="185"/>
      <c r="J792" s="186">
        <f>ROUND(I792*H792,2)</f>
        <v>0</v>
      </c>
      <c r="K792" s="182" t="s">
        <v>2868</v>
      </c>
      <c r="L792" s="187"/>
      <c r="M792" s="188" t="s">
        <v>1</v>
      </c>
      <c r="N792" s="189" t="s">
        <v>38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273</v>
      </c>
      <c r="AT792" s="145" t="s">
        <v>333</v>
      </c>
      <c r="AU792" s="145" t="s">
        <v>83</v>
      </c>
      <c r="AY792" s="18" t="s">
        <v>236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81</v>
      </c>
      <c r="BK792" s="146">
        <f>ROUND(I792*H792,2)</f>
        <v>0</v>
      </c>
      <c r="BL792" s="18" t="s">
        <v>258</v>
      </c>
      <c r="BM792" s="145" t="s">
        <v>3766</v>
      </c>
    </row>
    <row r="793" spans="2:65" s="1" customFormat="1" ht="11.25">
      <c r="B793" s="33"/>
      <c r="D793" s="147" t="s">
        <v>246</v>
      </c>
      <c r="F793" s="148" t="s">
        <v>4776</v>
      </c>
      <c r="I793" s="149"/>
      <c r="L793" s="33"/>
      <c r="M793" s="150"/>
      <c r="T793" s="57"/>
      <c r="AT793" s="18" t="s">
        <v>246</v>
      </c>
      <c r="AU793" s="18" t="s">
        <v>83</v>
      </c>
    </row>
    <row r="794" spans="2:65" s="1" customFormat="1" ht="16.5" customHeight="1">
      <c r="B794" s="133"/>
      <c r="C794" s="180" t="s">
        <v>2445</v>
      </c>
      <c r="D794" s="180" t="s">
        <v>333</v>
      </c>
      <c r="E794" s="181" t="s">
        <v>4777</v>
      </c>
      <c r="F794" s="182" t="s">
        <v>4778</v>
      </c>
      <c r="G794" s="183" t="s">
        <v>340</v>
      </c>
      <c r="H794" s="184">
        <v>2.04</v>
      </c>
      <c r="I794" s="185"/>
      <c r="J794" s="186">
        <f>ROUND(I794*H794,2)</f>
        <v>0</v>
      </c>
      <c r="K794" s="182" t="s">
        <v>2868</v>
      </c>
      <c r="L794" s="187"/>
      <c r="M794" s="188" t="s">
        <v>1</v>
      </c>
      <c r="N794" s="189" t="s">
        <v>38</v>
      </c>
      <c r="P794" s="143">
        <f>O794*H794</f>
        <v>0</v>
      </c>
      <c r="Q794" s="143">
        <v>0</v>
      </c>
      <c r="R794" s="143">
        <f>Q794*H794</f>
        <v>0</v>
      </c>
      <c r="S794" s="143">
        <v>0</v>
      </c>
      <c r="T794" s="144">
        <f>S794*H794</f>
        <v>0</v>
      </c>
      <c r="AR794" s="145" t="s">
        <v>273</v>
      </c>
      <c r="AT794" s="145" t="s">
        <v>333</v>
      </c>
      <c r="AU794" s="145" t="s">
        <v>83</v>
      </c>
      <c r="AY794" s="18" t="s">
        <v>236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81</v>
      </c>
      <c r="BK794" s="146">
        <f>ROUND(I794*H794,2)</f>
        <v>0</v>
      </c>
      <c r="BL794" s="18" t="s">
        <v>258</v>
      </c>
      <c r="BM794" s="145" t="s">
        <v>3770</v>
      </c>
    </row>
    <row r="795" spans="2:65" s="1" customFormat="1" ht="11.25">
      <c r="B795" s="33"/>
      <c r="D795" s="147" t="s">
        <v>246</v>
      </c>
      <c r="F795" s="148" t="s">
        <v>4778</v>
      </c>
      <c r="I795" s="149"/>
      <c r="L795" s="33"/>
      <c r="M795" s="150"/>
      <c r="T795" s="57"/>
      <c r="AT795" s="18" t="s">
        <v>246</v>
      </c>
      <c r="AU795" s="18" t="s">
        <v>83</v>
      </c>
    </row>
    <row r="796" spans="2:65" s="12" customFormat="1" ht="11.25">
      <c r="B796" s="151"/>
      <c r="D796" s="147" t="s">
        <v>247</v>
      </c>
      <c r="E796" s="152" t="s">
        <v>1</v>
      </c>
      <c r="F796" s="153" t="s">
        <v>4779</v>
      </c>
      <c r="H796" s="154">
        <v>2.04</v>
      </c>
      <c r="I796" s="155"/>
      <c r="L796" s="151"/>
      <c r="M796" s="156"/>
      <c r="T796" s="157"/>
      <c r="AT796" s="152" t="s">
        <v>247</v>
      </c>
      <c r="AU796" s="152" t="s">
        <v>83</v>
      </c>
      <c r="AV796" s="12" t="s">
        <v>83</v>
      </c>
      <c r="AW796" s="12" t="s">
        <v>30</v>
      </c>
      <c r="AX796" s="12" t="s">
        <v>73</v>
      </c>
      <c r="AY796" s="152" t="s">
        <v>236</v>
      </c>
    </row>
    <row r="797" spans="2:65" s="15" customFormat="1" ht="11.25">
      <c r="B797" s="173"/>
      <c r="D797" s="147" t="s">
        <v>247</v>
      </c>
      <c r="E797" s="174" t="s">
        <v>1</v>
      </c>
      <c r="F797" s="175" t="s">
        <v>344</v>
      </c>
      <c r="H797" s="176">
        <v>2.04</v>
      </c>
      <c r="I797" s="177"/>
      <c r="L797" s="173"/>
      <c r="M797" s="178"/>
      <c r="T797" s="179"/>
      <c r="AT797" s="174" t="s">
        <v>247</v>
      </c>
      <c r="AU797" s="174" t="s">
        <v>83</v>
      </c>
      <c r="AV797" s="15" t="s">
        <v>258</v>
      </c>
      <c r="AW797" s="15" t="s">
        <v>30</v>
      </c>
      <c r="AX797" s="15" t="s">
        <v>81</v>
      </c>
      <c r="AY797" s="174" t="s">
        <v>236</v>
      </c>
    </row>
    <row r="798" spans="2:65" s="1" customFormat="1" ht="24.2" customHeight="1">
      <c r="B798" s="133"/>
      <c r="C798" s="180" t="s">
        <v>3774</v>
      </c>
      <c r="D798" s="180" t="s">
        <v>333</v>
      </c>
      <c r="E798" s="181" t="s">
        <v>4600</v>
      </c>
      <c r="F798" s="182" t="s">
        <v>4601</v>
      </c>
      <c r="G798" s="183" t="s">
        <v>340</v>
      </c>
      <c r="H798" s="184">
        <v>2.04</v>
      </c>
      <c r="I798" s="185"/>
      <c r="J798" s="186">
        <f>ROUND(I798*H798,2)</f>
        <v>0</v>
      </c>
      <c r="K798" s="182" t="s">
        <v>2868</v>
      </c>
      <c r="L798" s="187"/>
      <c r="M798" s="188" t="s">
        <v>1</v>
      </c>
      <c r="N798" s="189" t="s">
        <v>38</v>
      </c>
      <c r="P798" s="143">
        <f>O798*H798</f>
        <v>0</v>
      </c>
      <c r="Q798" s="143">
        <v>0</v>
      </c>
      <c r="R798" s="143">
        <f>Q798*H798</f>
        <v>0</v>
      </c>
      <c r="S798" s="143">
        <v>0</v>
      </c>
      <c r="T798" s="144">
        <f>S798*H798</f>
        <v>0</v>
      </c>
      <c r="AR798" s="145" t="s">
        <v>273</v>
      </c>
      <c r="AT798" s="145" t="s">
        <v>333</v>
      </c>
      <c r="AU798" s="145" t="s">
        <v>83</v>
      </c>
      <c r="AY798" s="18" t="s">
        <v>236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81</v>
      </c>
      <c r="BK798" s="146">
        <f>ROUND(I798*H798,2)</f>
        <v>0</v>
      </c>
      <c r="BL798" s="18" t="s">
        <v>258</v>
      </c>
      <c r="BM798" s="145" t="s">
        <v>3777</v>
      </c>
    </row>
    <row r="799" spans="2:65" s="1" customFormat="1" ht="19.5">
      <c r="B799" s="33"/>
      <c r="D799" s="147" t="s">
        <v>246</v>
      </c>
      <c r="F799" s="148" t="s">
        <v>4601</v>
      </c>
      <c r="I799" s="149"/>
      <c r="L799" s="33"/>
      <c r="M799" s="150"/>
      <c r="T799" s="57"/>
      <c r="AT799" s="18" t="s">
        <v>246</v>
      </c>
      <c r="AU799" s="18" t="s">
        <v>83</v>
      </c>
    </row>
    <row r="800" spans="2:65" s="12" customFormat="1" ht="11.25">
      <c r="B800" s="151"/>
      <c r="D800" s="147" t="s">
        <v>247</v>
      </c>
      <c r="E800" s="152" t="s">
        <v>1</v>
      </c>
      <c r="F800" s="153" t="s">
        <v>4779</v>
      </c>
      <c r="H800" s="154">
        <v>2.04</v>
      </c>
      <c r="I800" s="155"/>
      <c r="L800" s="151"/>
      <c r="M800" s="156"/>
      <c r="T800" s="157"/>
      <c r="AT800" s="152" t="s">
        <v>247</v>
      </c>
      <c r="AU800" s="152" t="s">
        <v>83</v>
      </c>
      <c r="AV800" s="12" t="s">
        <v>83</v>
      </c>
      <c r="AW800" s="12" t="s">
        <v>30</v>
      </c>
      <c r="AX800" s="12" t="s">
        <v>73</v>
      </c>
      <c r="AY800" s="152" t="s">
        <v>236</v>
      </c>
    </row>
    <row r="801" spans="2:65" s="15" customFormat="1" ht="11.25">
      <c r="B801" s="173"/>
      <c r="D801" s="147" t="s">
        <v>247</v>
      </c>
      <c r="E801" s="174" t="s">
        <v>1</v>
      </c>
      <c r="F801" s="175" t="s">
        <v>344</v>
      </c>
      <c r="H801" s="176">
        <v>2.04</v>
      </c>
      <c r="I801" s="177"/>
      <c r="L801" s="173"/>
      <c r="M801" s="178"/>
      <c r="T801" s="179"/>
      <c r="AT801" s="174" t="s">
        <v>247</v>
      </c>
      <c r="AU801" s="174" t="s">
        <v>83</v>
      </c>
      <c r="AV801" s="15" t="s">
        <v>258</v>
      </c>
      <c r="AW801" s="15" t="s">
        <v>30</v>
      </c>
      <c r="AX801" s="15" t="s">
        <v>81</v>
      </c>
      <c r="AY801" s="174" t="s">
        <v>236</v>
      </c>
    </row>
    <row r="802" spans="2:65" s="1" customFormat="1" ht="37.9" customHeight="1">
      <c r="B802" s="133"/>
      <c r="C802" s="134" t="s">
        <v>2449</v>
      </c>
      <c r="D802" s="134" t="s">
        <v>239</v>
      </c>
      <c r="E802" s="135" t="s">
        <v>4780</v>
      </c>
      <c r="F802" s="136" t="s">
        <v>4781</v>
      </c>
      <c r="G802" s="137" t="s">
        <v>340</v>
      </c>
      <c r="H802" s="138">
        <v>1</v>
      </c>
      <c r="I802" s="139"/>
      <c r="J802" s="140">
        <f>ROUND(I802*H802,2)</f>
        <v>0</v>
      </c>
      <c r="K802" s="136" t="s">
        <v>2868</v>
      </c>
      <c r="L802" s="33"/>
      <c r="M802" s="141" t="s">
        <v>1</v>
      </c>
      <c r="N802" s="142" t="s">
        <v>38</v>
      </c>
      <c r="P802" s="143">
        <f>O802*H802</f>
        <v>0</v>
      </c>
      <c r="Q802" s="143">
        <v>0</v>
      </c>
      <c r="R802" s="143">
        <f>Q802*H802</f>
        <v>0</v>
      </c>
      <c r="S802" s="143">
        <v>0</v>
      </c>
      <c r="T802" s="144">
        <f>S802*H802</f>
        <v>0</v>
      </c>
      <c r="AR802" s="145" t="s">
        <v>258</v>
      </c>
      <c r="AT802" s="145" t="s">
        <v>239</v>
      </c>
      <c r="AU802" s="145" t="s">
        <v>83</v>
      </c>
      <c r="AY802" s="18" t="s">
        <v>236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81</v>
      </c>
      <c r="BK802" s="146">
        <f>ROUND(I802*H802,2)</f>
        <v>0</v>
      </c>
      <c r="BL802" s="18" t="s">
        <v>258</v>
      </c>
      <c r="BM802" s="145" t="s">
        <v>3780</v>
      </c>
    </row>
    <row r="803" spans="2:65" s="1" customFormat="1" ht="29.25">
      <c r="B803" s="33"/>
      <c r="D803" s="147" t="s">
        <v>246</v>
      </c>
      <c r="F803" s="148" t="s">
        <v>4781</v>
      </c>
      <c r="I803" s="149"/>
      <c r="L803" s="33"/>
      <c r="M803" s="150"/>
      <c r="T803" s="57"/>
      <c r="AT803" s="18" t="s">
        <v>246</v>
      </c>
      <c r="AU803" s="18" t="s">
        <v>83</v>
      </c>
    </row>
    <row r="804" spans="2:65" s="1" customFormat="1" ht="24.2" customHeight="1">
      <c r="B804" s="133"/>
      <c r="C804" s="180" t="s">
        <v>3781</v>
      </c>
      <c r="D804" s="180" t="s">
        <v>333</v>
      </c>
      <c r="E804" s="181" t="s">
        <v>4782</v>
      </c>
      <c r="F804" s="182" t="s">
        <v>4783</v>
      </c>
      <c r="G804" s="183" t="s">
        <v>340</v>
      </c>
      <c r="H804" s="184">
        <v>1</v>
      </c>
      <c r="I804" s="185"/>
      <c r="J804" s="186">
        <f>ROUND(I804*H804,2)</f>
        <v>0</v>
      </c>
      <c r="K804" s="182" t="s">
        <v>2868</v>
      </c>
      <c r="L804" s="187"/>
      <c r="M804" s="188" t="s">
        <v>1</v>
      </c>
      <c r="N804" s="189" t="s">
        <v>38</v>
      </c>
      <c r="P804" s="143">
        <f>O804*H804</f>
        <v>0</v>
      </c>
      <c r="Q804" s="143">
        <v>0</v>
      </c>
      <c r="R804" s="143">
        <f>Q804*H804</f>
        <v>0</v>
      </c>
      <c r="S804" s="143">
        <v>0</v>
      </c>
      <c r="T804" s="144">
        <f>S804*H804</f>
        <v>0</v>
      </c>
      <c r="AR804" s="145" t="s">
        <v>273</v>
      </c>
      <c r="AT804" s="145" t="s">
        <v>333</v>
      </c>
      <c r="AU804" s="145" t="s">
        <v>83</v>
      </c>
      <c r="AY804" s="18" t="s">
        <v>236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81</v>
      </c>
      <c r="BK804" s="146">
        <f>ROUND(I804*H804,2)</f>
        <v>0</v>
      </c>
      <c r="BL804" s="18" t="s">
        <v>258</v>
      </c>
      <c r="BM804" s="145" t="s">
        <v>3784</v>
      </c>
    </row>
    <row r="805" spans="2:65" s="1" customFormat="1" ht="19.5">
      <c r="B805" s="33"/>
      <c r="D805" s="147" t="s">
        <v>246</v>
      </c>
      <c r="F805" s="148" t="s">
        <v>4783</v>
      </c>
      <c r="I805" s="149"/>
      <c r="L805" s="33"/>
      <c r="M805" s="150"/>
      <c r="T805" s="57"/>
      <c r="AT805" s="18" t="s">
        <v>246</v>
      </c>
      <c r="AU805" s="18" t="s">
        <v>83</v>
      </c>
    </row>
    <row r="806" spans="2:65" s="1" customFormat="1" ht="16.5" customHeight="1">
      <c r="B806" s="133"/>
      <c r="C806" s="180" t="s">
        <v>2454</v>
      </c>
      <c r="D806" s="180" t="s">
        <v>333</v>
      </c>
      <c r="E806" s="181" t="s">
        <v>4695</v>
      </c>
      <c r="F806" s="182" t="s">
        <v>4696</v>
      </c>
      <c r="G806" s="183" t="s">
        <v>340</v>
      </c>
      <c r="H806" s="184">
        <v>1.02</v>
      </c>
      <c r="I806" s="185"/>
      <c r="J806" s="186">
        <f>ROUND(I806*H806,2)</f>
        <v>0</v>
      </c>
      <c r="K806" s="182" t="s">
        <v>2868</v>
      </c>
      <c r="L806" s="187"/>
      <c r="M806" s="188" t="s">
        <v>1</v>
      </c>
      <c r="N806" s="189" t="s">
        <v>38</v>
      </c>
      <c r="P806" s="143">
        <f>O806*H806</f>
        <v>0</v>
      </c>
      <c r="Q806" s="143">
        <v>0</v>
      </c>
      <c r="R806" s="143">
        <f>Q806*H806</f>
        <v>0</v>
      </c>
      <c r="S806" s="143">
        <v>0</v>
      </c>
      <c r="T806" s="144">
        <f>S806*H806</f>
        <v>0</v>
      </c>
      <c r="AR806" s="145" t="s">
        <v>273</v>
      </c>
      <c r="AT806" s="145" t="s">
        <v>333</v>
      </c>
      <c r="AU806" s="145" t="s">
        <v>83</v>
      </c>
      <c r="AY806" s="18" t="s">
        <v>236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8" t="s">
        <v>81</v>
      </c>
      <c r="BK806" s="146">
        <f>ROUND(I806*H806,2)</f>
        <v>0</v>
      </c>
      <c r="BL806" s="18" t="s">
        <v>258</v>
      </c>
      <c r="BM806" s="145" t="s">
        <v>3788</v>
      </c>
    </row>
    <row r="807" spans="2:65" s="1" customFormat="1" ht="11.25">
      <c r="B807" s="33"/>
      <c r="D807" s="147" t="s">
        <v>246</v>
      </c>
      <c r="F807" s="148" t="s">
        <v>4696</v>
      </c>
      <c r="I807" s="149"/>
      <c r="L807" s="33"/>
      <c r="M807" s="150"/>
      <c r="T807" s="57"/>
      <c r="AT807" s="18" t="s">
        <v>246</v>
      </c>
      <c r="AU807" s="18" t="s">
        <v>83</v>
      </c>
    </row>
    <row r="808" spans="2:65" s="12" customFormat="1" ht="11.25">
      <c r="B808" s="151"/>
      <c r="D808" s="147" t="s">
        <v>247</v>
      </c>
      <c r="E808" s="152" t="s">
        <v>1</v>
      </c>
      <c r="F808" s="153" t="s">
        <v>4367</v>
      </c>
      <c r="H808" s="154">
        <v>1.02</v>
      </c>
      <c r="I808" s="155"/>
      <c r="L808" s="151"/>
      <c r="M808" s="156"/>
      <c r="T808" s="157"/>
      <c r="AT808" s="152" t="s">
        <v>247</v>
      </c>
      <c r="AU808" s="152" t="s">
        <v>83</v>
      </c>
      <c r="AV808" s="12" t="s">
        <v>83</v>
      </c>
      <c r="AW808" s="12" t="s">
        <v>30</v>
      </c>
      <c r="AX808" s="12" t="s">
        <v>73</v>
      </c>
      <c r="AY808" s="152" t="s">
        <v>236</v>
      </c>
    </row>
    <row r="809" spans="2:65" s="15" customFormat="1" ht="11.25">
      <c r="B809" s="173"/>
      <c r="D809" s="147" t="s">
        <v>247</v>
      </c>
      <c r="E809" s="174" t="s">
        <v>1</v>
      </c>
      <c r="F809" s="175" t="s">
        <v>344</v>
      </c>
      <c r="H809" s="176">
        <v>1.02</v>
      </c>
      <c r="I809" s="177"/>
      <c r="L809" s="173"/>
      <c r="M809" s="178"/>
      <c r="T809" s="179"/>
      <c r="AT809" s="174" t="s">
        <v>247</v>
      </c>
      <c r="AU809" s="174" t="s">
        <v>83</v>
      </c>
      <c r="AV809" s="15" t="s">
        <v>258</v>
      </c>
      <c r="AW809" s="15" t="s">
        <v>30</v>
      </c>
      <c r="AX809" s="15" t="s">
        <v>81</v>
      </c>
      <c r="AY809" s="174" t="s">
        <v>236</v>
      </c>
    </row>
    <row r="810" spans="2:65" s="1" customFormat="1" ht="24.2" customHeight="1">
      <c r="B810" s="133"/>
      <c r="C810" s="180" t="s">
        <v>3792</v>
      </c>
      <c r="D810" s="180" t="s">
        <v>333</v>
      </c>
      <c r="E810" s="181" t="s">
        <v>4612</v>
      </c>
      <c r="F810" s="182" t="s">
        <v>4613</v>
      </c>
      <c r="G810" s="183" t="s">
        <v>340</v>
      </c>
      <c r="H810" s="184">
        <v>1.02</v>
      </c>
      <c r="I810" s="185"/>
      <c r="J810" s="186">
        <f>ROUND(I810*H810,2)</f>
        <v>0</v>
      </c>
      <c r="K810" s="182" t="s">
        <v>2868</v>
      </c>
      <c r="L810" s="187"/>
      <c r="M810" s="188" t="s">
        <v>1</v>
      </c>
      <c r="N810" s="189" t="s">
        <v>38</v>
      </c>
      <c r="P810" s="143">
        <f>O810*H810</f>
        <v>0</v>
      </c>
      <c r="Q810" s="143">
        <v>0</v>
      </c>
      <c r="R810" s="143">
        <f>Q810*H810</f>
        <v>0</v>
      </c>
      <c r="S810" s="143">
        <v>0</v>
      </c>
      <c r="T810" s="144">
        <f>S810*H810</f>
        <v>0</v>
      </c>
      <c r="AR810" s="145" t="s">
        <v>273</v>
      </c>
      <c r="AT810" s="145" t="s">
        <v>333</v>
      </c>
      <c r="AU810" s="145" t="s">
        <v>83</v>
      </c>
      <c r="AY810" s="18" t="s">
        <v>236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81</v>
      </c>
      <c r="BK810" s="146">
        <f>ROUND(I810*H810,2)</f>
        <v>0</v>
      </c>
      <c r="BL810" s="18" t="s">
        <v>258</v>
      </c>
      <c r="BM810" s="145" t="s">
        <v>3795</v>
      </c>
    </row>
    <row r="811" spans="2:65" s="1" customFormat="1" ht="19.5">
      <c r="B811" s="33"/>
      <c r="D811" s="147" t="s">
        <v>246</v>
      </c>
      <c r="F811" s="148" t="s">
        <v>4613</v>
      </c>
      <c r="I811" s="149"/>
      <c r="L811" s="33"/>
      <c r="M811" s="150"/>
      <c r="T811" s="57"/>
      <c r="AT811" s="18" t="s">
        <v>246</v>
      </c>
      <c r="AU811" s="18" t="s">
        <v>83</v>
      </c>
    </row>
    <row r="812" spans="2:65" s="12" customFormat="1" ht="11.25">
      <c r="B812" s="151"/>
      <c r="D812" s="147" t="s">
        <v>247</v>
      </c>
      <c r="E812" s="152" t="s">
        <v>1</v>
      </c>
      <c r="F812" s="153" t="s">
        <v>4367</v>
      </c>
      <c r="H812" s="154">
        <v>1.02</v>
      </c>
      <c r="I812" s="155"/>
      <c r="L812" s="151"/>
      <c r="M812" s="156"/>
      <c r="T812" s="157"/>
      <c r="AT812" s="152" t="s">
        <v>247</v>
      </c>
      <c r="AU812" s="152" t="s">
        <v>83</v>
      </c>
      <c r="AV812" s="12" t="s">
        <v>83</v>
      </c>
      <c r="AW812" s="12" t="s">
        <v>30</v>
      </c>
      <c r="AX812" s="12" t="s">
        <v>73</v>
      </c>
      <c r="AY812" s="152" t="s">
        <v>236</v>
      </c>
    </row>
    <row r="813" spans="2:65" s="15" customFormat="1" ht="11.25">
      <c r="B813" s="173"/>
      <c r="D813" s="147" t="s">
        <v>247</v>
      </c>
      <c r="E813" s="174" t="s">
        <v>1</v>
      </c>
      <c r="F813" s="175" t="s">
        <v>344</v>
      </c>
      <c r="H813" s="176">
        <v>1.02</v>
      </c>
      <c r="I813" s="177"/>
      <c r="L813" s="173"/>
      <c r="M813" s="178"/>
      <c r="T813" s="179"/>
      <c r="AT813" s="174" t="s">
        <v>247</v>
      </c>
      <c r="AU813" s="174" t="s">
        <v>83</v>
      </c>
      <c r="AV813" s="15" t="s">
        <v>258</v>
      </c>
      <c r="AW813" s="15" t="s">
        <v>30</v>
      </c>
      <c r="AX813" s="15" t="s">
        <v>81</v>
      </c>
      <c r="AY813" s="174" t="s">
        <v>236</v>
      </c>
    </row>
    <row r="814" spans="2:65" s="1" customFormat="1" ht="37.9" customHeight="1">
      <c r="B814" s="133"/>
      <c r="C814" s="134" t="s">
        <v>2458</v>
      </c>
      <c r="D814" s="134" t="s">
        <v>239</v>
      </c>
      <c r="E814" s="135" t="s">
        <v>4784</v>
      </c>
      <c r="F814" s="136" t="s">
        <v>4785</v>
      </c>
      <c r="G814" s="137" t="s">
        <v>340</v>
      </c>
      <c r="H814" s="138">
        <v>3</v>
      </c>
      <c r="I814" s="139"/>
      <c r="J814" s="140">
        <f>ROUND(I814*H814,2)</f>
        <v>0</v>
      </c>
      <c r="K814" s="136" t="s">
        <v>2868</v>
      </c>
      <c r="L814" s="33"/>
      <c r="M814" s="141" t="s">
        <v>1</v>
      </c>
      <c r="N814" s="142" t="s">
        <v>38</v>
      </c>
      <c r="P814" s="143">
        <f>O814*H814</f>
        <v>0</v>
      </c>
      <c r="Q814" s="143">
        <v>0</v>
      </c>
      <c r="R814" s="143">
        <f>Q814*H814</f>
        <v>0</v>
      </c>
      <c r="S814" s="143">
        <v>0</v>
      </c>
      <c r="T814" s="144">
        <f>S814*H814</f>
        <v>0</v>
      </c>
      <c r="AR814" s="145" t="s">
        <v>258</v>
      </c>
      <c r="AT814" s="145" t="s">
        <v>239</v>
      </c>
      <c r="AU814" s="145" t="s">
        <v>83</v>
      </c>
      <c r="AY814" s="18" t="s">
        <v>236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8" t="s">
        <v>81</v>
      </c>
      <c r="BK814" s="146">
        <f>ROUND(I814*H814,2)</f>
        <v>0</v>
      </c>
      <c r="BL814" s="18" t="s">
        <v>258</v>
      </c>
      <c r="BM814" s="145" t="s">
        <v>3800</v>
      </c>
    </row>
    <row r="815" spans="2:65" s="1" customFormat="1" ht="29.25">
      <c r="B815" s="33"/>
      <c r="D815" s="147" t="s">
        <v>246</v>
      </c>
      <c r="F815" s="148" t="s">
        <v>4785</v>
      </c>
      <c r="I815" s="149"/>
      <c r="L815" s="33"/>
      <c r="M815" s="150"/>
      <c r="T815" s="57"/>
      <c r="AT815" s="18" t="s">
        <v>246</v>
      </c>
      <c r="AU815" s="18" t="s">
        <v>83</v>
      </c>
    </row>
    <row r="816" spans="2:65" s="1" customFormat="1" ht="24.2" customHeight="1">
      <c r="B816" s="133"/>
      <c r="C816" s="180" t="s">
        <v>3802</v>
      </c>
      <c r="D816" s="180" t="s">
        <v>333</v>
      </c>
      <c r="E816" s="181" t="s">
        <v>4786</v>
      </c>
      <c r="F816" s="182" t="s">
        <v>4787</v>
      </c>
      <c r="G816" s="183" t="s">
        <v>340</v>
      </c>
      <c r="H816" s="184">
        <v>3</v>
      </c>
      <c r="I816" s="185"/>
      <c r="J816" s="186">
        <f>ROUND(I816*H816,2)</f>
        <v>0</v>
      </c>
      <c r="K816" s="182" t="s">
        <v>2868</v>
      </c>
      <c r="L816" s="187"/>
      <c r="M816" s="188" t="s">
        <v>1</v>
      </c>
      <c r="N816" s="189" t="s">
        <v>38</v>
      </c>
      <c r="P816" s="143">
        <f>O816*H816</f>
        <v>0</v>
      </c>
      <c r="Q816" s="143">
        <v>0</v>
      </c>
      <c r="R816" s="143">
        <f>Q816*H816</f>
        <v>0</v>
      </c>
      <c r="S816" s="143">
        <v>0</v>
      </c>
      <c r="T816" s="144">
        <f>S816*H816</f>
        <v>0</v>
      </c>
      <c r="AR816" s="145" t="s">
        <v>273</v>
      </c>
      <c r="AT816" s="145" t="s">
        <v>333</v>
      </c>
      <c r="AU816" s="145" t="s">
        <v>83</v>
      </c>
      <c r="AY816" s="18" t="s">
        <v>236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81</v>
      </c>
      <c r="BK816" s="146">
        <f>ROUND(I816*H816,2)</f>
        <v>0</v>
      </c>
      <c r="BL816" s="18" t="s">
        <v>258</v>
      </c>
      <c r="BM816" s="145" t="s">
        <v>3805</v>
      </c>
    </row>
    <row r="817" spans="2:65" s="1" customFormat="1" ht="19.5">
      <c r="B817" s="33"/>
      <c r="D817" s="147" t="s">
        <v>246</v>
      </c>
      <c r="F817" s="148" t="s">
        <v>4787</v>
      </c>
      <c r="I817" s="149"/>
      <c r="L817" s="33"/>
      <c r="M817" s="150"/>
      <c r="T817" s="57"/>
      <c r="AT817" s="18" t="s">
        <v>246</v>
      </c>
      <c r="AU817" s="18" t="s">
        <v>83</v>
      </c>
    </row>
    <row r="818" spans="2:65" s="1" customFormat="1" ht="16.5" customHeight="1">
      <c r="B818" s="133"/>
      <c r="C818" s="180" t="s">
        <v>2463</v>
      </c>
      <c r="D818" s="180" t="s">
        <v>333</v>
      </c>
      <c r="E818" s="181" t="s">
        <v>4707</v>
      </c>
      <c r="F818" s="182" t="s">
        <v>4708</v>
      </c>
      <c r="G818" s="183" t="s">
        <v>340</v>
      </c>
      <c r="H818" s="184">
        <v>3.06</v>
      </c>
      <c r="I818" s="185"/>
      <c r="J818" s="186">
        <f>ROUND(I818*H818,2)</f>
        <v>0</v>
      </c>
      <c r="K818" s="182" t="s">
        <v>2868</v>
      </c>
      <c r="L818" s="187"/>
      <c r="M818" s="188" t="s">
        <v>1</v>
      </c>
      <c r="N818" s="189" t="s">
        <v>38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273</v>
      </c>
      <c r="AT818" s="145" t="s">
        <v>333</v>
      </c>
      <c r="AU818" s="145" t="s">
        <v>83</v>
      </c>
      <c r="AY818" s="18" t="s">
        <v>236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81</v>
      </c>
      <c r="BK818" s="146">
        <f>ROUND(I818*H818,2)</f>
        <v>0</v>
      </c>
      <c r="BL818" s="18" t="s">
        <v>258</v>
      </c>
      <c r="BM818" s="145" t="s">
        <v>3810</v>
      </c>
    </row>
    <row r="819" spans="2:65" s="1" customFormat="1" ht="11.25">
      <c r="B819" s="33"/>
      <c r="D819" s="147" t="s">
        <v>246</v>
      </c>
      <c r="F819" s="148" t="s">
        <v>4708</v>
      </c>
      <c r="I819" s="149"/>
      <c r="L819" s="33"/>
      <c r="M819" s="150"/>
      <c r="T819" s="57"/>
      <c r="AT819" s="18" t="s">
        <v>246</v>
      </c>
      <c r="AU819" s="18" t="s">
        <v>83</v>
      </c>
    </row>
    <row r="820" spans="2:65" s="12" customFormat="1" ht="11.25">
      <c r="B820" s="151"/>
      <c r="D820" s="147" t="s">
        <v>247</v>
      </c>
      <c r="E820" s="152" t="s">
        <v>1</v>
      </c>
      <c r="F820" s="153" t="s">
        <v>4788</v>
      </c>
      <c r="H820" s="154">
        <v>3.06</v>
      </c>
      <c r="I820" s="155"/>
      <c r="L820" s="151"/>
      <c r="M820" s="156"/>
      <c r="T820" s="157"/>
      <c r="AT820" s="152" t="s">
        <v>247</v>
      </c>
      <c r="AU820" s="152" t="s">
        <v>83</v>
      </c>
      <c r="AV820" s="12" t="s">
        <v>83</v>
      </c>
      <c r="AW820" s="12" t="s">
        <v>30</v>
      </c>
      <c r="AX820" s="12" t="s">
        <v>73</v>
      </c>
      <c r="AY820" s="152" t="s">
        <v>236</v>
      </c>
    </row>
    <row r="821" spans="2:65" s="15" customFormat="1" ht="11.25">
      <c r="B821" s="173"/>
      <c r="D821" s="147" t="s">
        <v>247</v>
      </c>
      <c r="E821" s="174" t="s">
        <v>1</v>
      </c>
      <c r="F821" s="175" t="s">
        <v>344</v>
      </c>
      <c r="H821" s="176">
        <v>3.06</v>
      </c>
      <c r="I821" s="177"/>
      <c r="L821" s="173"/>
      <c r="M821" s="178"/>
      <c r="T821" s="179"/>
      <c r="AT821" s="174" t="s">
        <v>247</v>
      </c>
      <c r="AU821" s="174" t="s">
        <v>83</v>
      </c>
      <c r="AV821" s="15" t="s">
        <v>258</v>
      </c>
      <c r="AW821" s="15" t="s">
        <v>30</v>
      </c>
      <c r="AX821" s="15" t="s">
        <v>81</v>
      </c>
      <c r="AY821" s="174" t="s">
        <v>236</v>
      </c>
    </row>
    <row r="822" spans="2:65" s="1" customFormat="1" ht="24.2" customHeight="1">
      <c r="B822" s="133"/>
      <c r="C822" s="180" t="s">
        <v>3812</v>
      </c>
      <c r="D822" s="180" t="s">
        <v>333</v>
      </c>
      <c r="E822" s="181" t="s">
        <v>4626</v>
      </c>
      <c r="F822" s="182" t="s">
        <v>4627</v>
      </c>
      <c r="G822" s="183" t="s">
        <v>340</v>
      </c>
      <c r="H822" s="184">
        <v>3.06</v>
      </c>
      <c r="I822" s="185"/>
      <c r="J822" s="186">
        <f>ROUND(I822*H822,2)</f>
        <v>0</v>
      </c>
      <c r="K822" s="182" t="s">
        <v>2868</v>
      </c>
      <c r="L822" s="187"/>
      <c r="M822" s="188" t="s">
        <v>1</v>
      </c>
      <c r="N822" s="189" t="s">
        <v>38</v>
      </c>
      <c r="P822" s="143">
        <f>O822*H822</f>
        <v>0</v>
      </c>
      <c r="Q822" s="143">
        <v>0</v>
      </c>
      <c r="R822" s="143">
        <f>Q822*H822</f>
        <v>0</v>
      </c>
      <c r="S822" s="143">
        <v>0</v>
      </c>
      <c r="T822" s="144">
        <f>S822*H822</f>
        <v>0</v>
      </c>
      <c r="AR822" s="145" t="s">
        <v>273</v>
      </c>
      <c r="AT822" s="145" t="s">
        <v>333</v>
      </c>
      <c r="AU822" s="145" t="s">
        <v>83</v>
      </c>
      <c r="AY822" s="18" t="s">
        <v>236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8" t="s">
        <v>81</v>
      </c>
      <c r="BK822" s="146">
        <f>ROUND(I822*H822,2)</f>
        <v>0</v>
      </c>
      <c r="BL822" s="18" t="s">
        <v>258</v>
      </c>
      <c r="BM822" s="145" t="s">
        <v>3815</v>
      </c>
    </row>
    <row r="823" spans="2:65" s="1" customFormat="1" ht="19.5">
      <c r="B823" s="33"/>
      <c r="D823" s="147" t="s">
        <v>246</v>
      </c>
      <c r="F823" s="148" t="s">
        <v>4627</v>
      </c>
      <c r="I823" s="149"/>
      <c r="L823" s="33"/>
      <c r="M823" s="150"/>
      <c r="T823" s="57"/>
      <c r="AT823" s="18" t="s">
        <v>246</v>
      </c>
      <c r="AU823" s="18" t="s">
        <v>83</v>
      </c>
    </row>
    <row r="824" spans="2:65" s="12" customFormat="1" ht="11.25">
      <c r="B824" s="151"/>
      <c r="D824" s="147" t="s">
        <v>247</v>
      </c>
      <c r="E824" s="152" t="s">
        <v>1</v>
      </c>
      <c r="F824" s="153" t="s">
        <v>4788</v>
      </c>
      <c r="H824" s="154">
        <v>3.06</v>
      </c>
      <c r="I824" s="155"/>
      <c r="L824" s="151"/>
      <c r="M824" s="156"/>
      <c r="T824" s="157"/>
      <c r="AT824" s="152" t="s">
        <v>247</v>
      </c>
      <c r="AU824" s="152" t="s">
        <v>83</v>
      </c>
      <c r="AV824" s="12" t="s">
        <v>83</v>
      </c>
      <c r="AW824" s="12" t="s">
        <v>30</v>
      </c>
      <c r="AX824" s="12" t="s">
        <v>73</v>
      </c>
      <c r="AY824" s="152" t="s">
        <v>236</v>
      </c>
    </row>
    <row r="825" spans="2:65" s="15" customFormat="1" ht="11.25">
      <c r="B825" s="173"/>
      <c r="D825" s="147" t="s">
        <v>247</v>
      </c>
      <c r="E825" s="174" t="s">
        <v>1</v>
      </c>
      <c r="F825" s="175" t="s">
        <v>344</v>
      </c>
      <c r="H825" s="176">
        <v>3.06</v>
      </c>
      <c r="I825" s="177"/>
      <c r="L825" s="173"/>
      <c r="M825" s="178"/>
      <c r="T825" s="179"/>
      <c r="AT825" s="174" t="s">
        <v>247</v>
      </c>
      <c r="AU825" s="174" t="s">
        <v>83</v>
      </c>
      <c r="AV825" s="15" t="s">
        <v>258</v>
      </c>
      <c r="AW825" s="15" t="s">
        <v>30</v>
      </c>
      <c r="AX825" s="15" t="s">
        <v>81</v>
      </c>
      <c r="AY825" s="174" t="s">
        <v>236</v>
      </c>
    </row>
    <row r="826" spans="2:65" s="1" customFormat="1" ht="37.9" customHeight="1">
      <c r="B826" s="133"/>
      <c r="C826" s="134" t="s">
        <v>2468</v>
      </c>
      <c r="D826" s="134" t="s">
        <v>239</v>
      </c>
      <c r="E826" s="135" t="s">
        <v>4789</v>
      </c>
      <c r="F826" s="136" t="s">
        <v>4790</v>
      </c>
      <c r="G826" s="137" t="s">
        <v>340</v>
      </c>
      <c r="H826" s="138">
        <v>11</v>
      </c>
      <c r="I826" s="139"/>
      <c r="J826" s="140">
        <f>ROUND(I826*H826,2)</f>
        <v>0</v>
      </c>
      <c r="K826" s="136" t="s">
        <v>2868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258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258</v>
      </c>
      <c r="BM826" s="145" t="s">
        <v>3820</v>
      </c>
    </row>
    <row r="827" spans="2:65" s="1" customFormat="1" ht="29.25">
      <c r="B827" s="33"/>
      <c r="D827" s="147" t="s">
        <v>246</v>
      </c>
      <c r="F827" s="148" t="s">
        <v>4790</v>
      </c>
      <c r="I827" s="149"/>
      <c r="L827" s="33"/>
      <c r="M827" s="150"/>
      <c r="T827" s="57"/>
      <c r="AT827" s="18" t="s">
        <v>246</v>
      </c>
      <c r="AU827" s="18" t="s">
        <v>83</v>
      </c>
    </row>
    <row r="828" spans="2:65" s="1" customFormat="1" ht="24.2" customHeight="1">
      <c r="B828" s="133"/>
      <c r="C828" s="180" t="s">
        <v>3826</v>
      </c>
      <c r="D828" s="180" t="s">
        <v>333</v>
      </c>
      <c r="E828" s="181" t="s">
        <v>4791</v>
      </c>
      <c r="F828" s="182" t="s">
        <v>4792</v>
      </c>
      <c r="G828" s="183" t="s">
        <v>340</v>
      </c>
      <c r="H828" s="184">
        <v>1</v>
      </c>
      <c r="I828" s="185"/>
      <c r="J828" s="186">
        <f>ROUND(I828*H828,2)</f>
        <v>0</v>
      </c>
      <c r="K828" s="182" t="s">
        <v>2868</v>
      </c>
      <c r="L828" s="187"/>
      <c r="M828" s="188" t="s">
        <v>1</v>
      </c>
      <c r="N828" s="189" t="s">
        <v>38</v>
      </c>
      <c r="P828" s="143">
        <f>O828*H828</f>
        <v>0</v>
      </c>
      <c r="Q828" s="143">
        <v>0</v>
      </c>
      <c r="R828" s="143">
        <f>Q828*H828</f>
        <v>0</v>
      </c>
      <c r="S828" s="143">
        <v>0</v>
      </c>
      <c r="T828" s="144">
        <f>S828*H828</f>
        <v>0</v>
      </c>
      <c r="AR828" s="145" t="s">
        <v>273</v>
      </c>
      <c r="AT828" s="145" t="s">
        <v>333</v>
      </c>
      <c r="AU828" s="145" t="s">
        <v>83</v>
      </c>
      <c r="AY828" s="18" t="s">
        <v>236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81</v>
      </c>
      <c r="BK828" s="146">
        <f>ROUND(I828*H828,2)</f>
        <v>0</v>
      </c>
      <c r="BL828" s="18" t="s">
        <v>258</v>
      </c>
      <c r="BM828" s="145" t="s">
        <v>3829</v>
      </c>
    </row>
    <row r="829" spans="2:65" s="1" customFormat="1" ht="19.5">
      <c r="B829" s="33"/>
      <c r="D829" s="147" t="s">
        <v>246</v>
      </c>
      <c r="F829" s="148" t="s">
        <v>4792</v>
      </c>
      <c r="I829" s="149"/>
      <c r="L829" s="33"/>
      <c r="M829" s="150"/>
      <c r="T829" s="57"/>
      <c r="AT829" s="18" t="s">
        <v>246</v>
      </c>
      <c r="AU829" s="18" t="s">
        <v>83</v>
      </c>
    </row>
    <row r="830" spans="2:65" s="1" customFormat="1" ht="24.2" customHeight="1">
      <c r="B830" s="133"/>
      <c r="C830" s="180" t="s">
        <v>2472</v>
      </c>
      <c r="D830" s="180" t="s">
        <v>333</v>
      </c>
      <c r="E830" s="181" t="s">
        <v>4793</v>
      </c>
      <c r="F830" s="182" t="s">
        <v>4794</v>
      </c>
      <c r="G830" s="183" t="s">
        <v>340</v>
      </c>
      <c r="H830" s="184">
        <v>10</v>
      </c>
      <c r="I830" s="185"/>
      <c r="J830" s="186">
        <f>ROUND(I830*H830,2)</f>
        <v>0</v>
      </c>
      <c r="K830" s="182" t="s">
        <v>2868</v>
      </c>
      <c r="L830" s="187"/>
      <c r="M830" s="188" t="s">
        <v>1</v>
      </c>
      <c r="N830" s="189" t="s">
        <v>38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273</v>
      </c>
      <c r="AT830" s="145" t="s">
        <v>333</v>
      </c>
      <c r="AU830" s="145" t="s">
        <v>83</v>
      </c>
      <c r="AY830" s="18" t="s">
        <v>236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81</v>
      </c>
      <c r="BK830" s="146">
        <f>ROUND(I830*H830,2)</f>
        <v>0</v>
      </c>
      <c r="BL830" s="18" t="s">
        <v>258</v>
      </c>
      <c r="BM830" s="145" t="s">
        <v>3835</v>
      </c>
    </row>
    <row r="831" spans="2:65" s="1" customFormat="1" ht="19.5">
      <c r="B831" s="33"/>
      <c r="D831" s="147" t="s">
        <v>246</v>
      </c>
      <c r="F831" s="148" t="s">
        <v>4794</v>
      </c>
      <c r="I831" s="149"/>
      <c r="L831" s="33"/>
      <c r="M831" s="150"/>
      <c r="T831" s="57"/>
      <c r="AT831" s="18" t="s">
        <v>246</v>
      </c>
      <c r="AU831" s="18" t="s">
        <v>83</v>
      </c>
    </row>
    <row r="832" spans="2:65" s="1" customFormat="1" ht="16.5" customHeight="1">
      <c r="B832" s="133"/>
      <c r="C832" s="180" t="s">
        <v>3837</v>
      </c>
      <c r="D832" s="180" t="s">
        <v>333</v>
      </c>
      <c r="E832" s="181" t="s">
        <v>4716</v>
      </c>
      <c r="F832" s="182" t="s">
        <v>4717</v>
      </c>
      <c r="G832" s="183" t="s">
        <v>340</v>
      </c>
      <c r="H832" s="184">
        <v>10.199999999999999</v>
      </c>
      <c r="I832" s="185"/>
      <c r="J832" s="186">
        <f>ROUND(I832*H832,2)</f>
        <v>0</v>
      </c>
      <c r="K832" s="182" t="s">
        <v>2868</v>
      </c>
      <c r="L832" s="187"/>
      <c r="M832" s="188" t="s">
        <v>1</v>
      </c>
      <c r="N832" s="189" t="s">
        <v>38</v>
      </c>
      <c r="P832" s="143">
        <f>O832*H832</f>
        <v>0</v>
      </c>
      <c r="Q832" s="143">
        <v>0</v>
      </c>
      <c r="R832" s="143">
        <f>Q832*H832</f>
        <v>0</v>
      </c>
      <c r="S832" s="143">
        <v>0</v>
      </c>
      <c r="T832" s="144">
        <f>S832*H832</f>
        <v>0</v>
      </c>
      <c r="AR832" s="145" t="s">
        <v>273</v>
      </c>
      <c r="AT832" s="145" t="s">
        <v>333</v>
      </c>
      <c r="AU832" s="145" t="s">
        <v>83</v>
      </c>
      <c r="AY832" s="18" t="s">
        <v>236</v>
      </c>
      <c r="BE832" s="146">
        <f>IF(N832="základní",J832,0)</f>
        <v>0</v>
      </c>
      <c r="BF832" s="146">
        <f>IF(N832="snížená",J832,0)</f>
        <v>0</v>
      </c>
      <c r="BG832" s="146">
        <f>IF(N832="zákl. přenesená",J832,0)</f>
        <v>0</v>
      </c>
      <c r="BH832" s="146">
        <f>IF(N832="sníž. přenesená",J832,0)</f>
        <v>0</v>
      </c>
      <c r="BI832" s="146">
        <f>IF(N832="nulová",J832,0)</f>
        <v>0</v>
      </c>
      <c r="BJ832" s="18" t="s">
        <v>81</v>
      </c>
      <c r="BK832" s="146">
        <f>ROUND(I832*H832,2)</f>
        <v>0</v>
      </c>
      <c r="BL832" s="18" t="s">
        <v>258</v>
      </c>
      <c r="BM832" s="145" t="s">
        <v>3840</v>
      </c>
    </row>
    <row r="833" spans="2:65" s="1" customFormat="1" ht="11.25">
      <c r="B833" s="33"/>
      <c r="D833" s="147" t="s">
        <v>246</v>
      </c>
      <c r="F833" s="148" t="s">
        <v>4717</v>
      </c>
      <c r="I833" s="149"/>
      <c r="L833" s="33"/>
      <c r="M833" s="150"/>
      <c r="T833" s="57"/>
      <c r="AT833" s="18" t="s">
        <v>246</v>
      </c>
      <c r="AU833" s="18" t="s">
        <v>83</v>
      </c>
    </row>
    <row r="834" spans="2:65" s="12" customFormat="1" ht="11.25">
      <c r="B834" s="151"/>
      <c r="D834" s="147" t="s">
        <v>247</v>
      </c>
      <c r="E834" s="152" t="s">
        <v>1</v>
      </c>
      <c r="F834" s="153" t="s">
        <v>4697</v>
      </c>
      <c r="H834" s="154">
        <v>10.199999999999999</v>
      </c>
      <c r="I834" s="155"/>
      <c r="L834" s="151"/>
      <c r="M834" s="156"/>
      <c r="T834" s="157"/>
      <c r="AT834" s="152" t="s">
        <v>247</v>
      </c>
      <c r="AU834" s="152" t="s">
        <v>83</v>
      </c>
      <c r="AV834" s="12" t="s">
        <v>83</v>
      </c>
      <c r="AW834" s="12" t="s">
        <v>30</v>
      </c>
      <c r="AX834" s="12" t="s">
        <v>73</v>
      </c>
      <c r="AY834" s="152" t="s">
        <v>236</v>
      </c>
    </row>
    <row r="835" spans="2:65" s="15" customFormat="1" ht="11.25">
      <c r="B835" s="173"/>
      <c r="D835" s="147" t="s">
        <v>247</v>
      </c>
      <c r="E835" s="174" t="s">
        <v>1</v>
      </c>
      <c r="F835" s="175" t="s">
        <v>344</v>
      </c>
      <c r="H835" s="176">
        <v>10.199999999999999</v>
      </c>
      <c r="I835" s="177"/>
      <c r="L835" s="173"/>
      <c r="M835" s="178"/>
      <c r="T835" s="179"/>
      <c r="AT835" s="174" t="s">
        <v>247</v>
      </c>
      <c r="AU835" s="174" t="s">
        <v>83</v>
      </c>
      <c r="AV835" s="15" t="s">
        <v>258</v>
      </c>
      <c r="AW835" s="15" t="s">
        <v>30</v>
      </c>
      <c r="AX835" s="15" t="s">
        <v>81</v>
      </c>
      <c r="AY835" s="174" t="s">
        <v>236</v>
      </c>
    </row>
    <row r="836" spans="2:65" s="1" customFormat="1" ht="24.2" customHeight="1">
      <c r="B836" s="133"/>
      <c r="C836" s="180" t="s">
        <v>2476</v>
      </c>
      <c r="D836" s="180" t="s">
        <v>333</v>
      </c>
      <c r="E836" s="181" t="s">
        <v>4641</v>
      </c>
      <c r="F836" s="182" t="s">
        <v>4642</v>
      </c>
      <c r="G836" s="183" t="s">
        <v>340</v>
      </c>
      <c r="H836" s="184">
        <v>10.199999999999999</v>
      </c>
      <c r="I836" s="185"/>
      <c r="J836" s="186">
        <f>ROUND(I836*H836,2)</f>
        <v>0</v>
      </c>
      <c r="K836" s="182" t="s">
        <v>2868</v>
      </c>
      <c r="L836" s="187"/>
      <c r="M836" s="188" t="s">
        <v>1</v>
      </c>
      <c r="N836" s="189" t="s">
        <v>38</v>
      </c>
      <c r="P836" s="143">
        <f>O836*H836</f>
        <v>0</v>
      </c>
      <c r="Q836" s="143">
        <v>0</v>
      </c>
      <c r="R836" s="143">
        <f>Q836*H836</f>
        <v>0</v>
      </c>
      <c r="S836" s="143">
        <v>0</v>
      </c>
      <c r="T836" s="144">
        <f>S836*H836</f>
        <v>0</v>
      </c>
      <c r="AR836" s="145" t="s">
        <v>273</v>
      </c>
      <c r="AT836" s="145" t="s">
        <v>333</v>
      </c>
      <c r="AU836" s="145" t="s">
        <v>83</v>
      </c>
      <c r="AY836" s="18" t="s">
        <v>236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8" t="s">
        <v>81</v>
      </c>
      <c r="BK836" s="146">
        <f>ROUND(I836*H836,2)</f>
        <v>0</v>
      </c>
      <c r="BL836" s="18" t="s">
        <v>258</v>
      </c>
      <c r="BM836" s="145" t="s">
        <v>3846</v>
      </c>
    </row>
    <row r="837" spans="2:65" s="1" customFormat="1" ht="19.5">
      <c r="B837" s="33"/>
      <c r="D837" s="147" t="s">
        <v>246</v>
      </c>
      <c r="F837" s="148" t="s">
        <v>4642</v>
      </c>
      <c r="I837" s="149"/>
      <c r="L837" s="33"/>
      <c r="M837" s="150"/>
      <c r="T837" s="57"/>
      <c r="AT837" s="18" t="s">
        <v>246</v>
      </c>
      <c r="AU837" s="18" t="s">
        <v>83</v>
      </c>
    </row>
    <row r="838" spans="2:65" s="12" customFormat="1" ht="11.25">
      <c r="B838" s="151"/>
      <c r="D838" s="147" t="s">
        <v>247</v>
      </c>
      <c r="E838" s="152" t="s">
        <v>1</v>
      </c>
      <c r="F838" s="153" t="s">
        <v>4697</v>
      </c>
      <c r="H838" s="154">
        <v>10.199999999999999</v>
      </c>
      <c r="I838" s="155"/>
      <c r="L838" s="151"/>
      <c r="M838" s="156"/>
      <c r="T838" s="157"/>
      <c r="AT838" s="152" t="s">
        <v>247</v>
      </c>
      <c r="AU838" s="152" t="s">
        <v>83</v>
      </c>
      <c r="AV838" s="12" t="s">
        <v>83</v>
      </c>
      <c r="AW838" s="12" t="s">
        <v>30</v>
      </c>
      <c r="AX838" s="12" t="s">
        <v>73</v>
      </c>
      <c r="AY838" s="152" t="s">
        <v>236</v>
      </c>
    </row>
    <row r="839" spans="2:65" s="15" customFormat="1" ht="11.25">
      <c r="B839" s="173"/>
      <c r="D839" s="147" t="s">
        <v>247</v>
      </c>
      <c r="E839" s="174" t="s">
        <v>1</v>
      </c>
      <c r="F839" s="175" t="s">
        <v>344</v>
      </c>
      <c r="H839" s="176">
        <v>10.199999999999999</v>
      </c>
      <c r="I839" s="177"/>
      <c r="L839" s="173"/>
      <c r="M839" s="178"/>
      <c r="T839" s="179"/>
      <c r="AT839" s="174" t="s">
        <v>247</v>
      </c>
      <c r="AU839" s="174" t="s">
        <v>83</v>
      </c>
      <c r="AV839" s="15" t="s">
        <v>258</v>
      </c>
      <c r="AW839" s="15" t="s">
        <v>30</v>
      </c>
      <c r="AX839" s="15" t="s">
        <v>81</v>
      </c>
      <c r="AY839" s="174" t="s">
        <v>236</v>
      </c>
    </row>
    <row r="840" spans="2:65" s="1" customFormat="1" ht="37.9" customHeight="1">
      <c r="B840" s="133"/>
      <c r="C840" s="134" t="s">
        <v>3848</v>
      </c>
      <c r="D840" s="134" t="s">
        <v>239</v>
      </c>
      <c r="E840" s="135" t="s">
        <v>4795</v>
      </c>
      <c r="F840" s="136" t="s">
        <v>4796</v>
      </c>
      <c r="G840" s="137" t="s">
        <v>340</v>
      </c>
      <c r="H840" s="138">
        <v>1</v>
      </c>
      <c r="I840" s="139"/>
      <c r="J840" s="140">
        <f>ROUND(I840*H840,2)</f>
        <v>0</v>
      </c>
      <c r="K840" s="136" t="s">
        <v>2868</v>
      </c>
      <c r="L840" s="33"/>
      <c r="M840" s="141" t="s">
        <v>1</v>
      </c>
      <c r="N840" s="142" t="s">
        <v>38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258</v>
      </c>
      <c r="AT840" s="145" t="s">
        <v>239</v>
      </c>
      <c r="AU840" s="145" t="s">
        <v>83</v>
      </c>
      <c r="AY840" s="18" t="s">
        <v>236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81</v>
      </c>
      <c r="BK840" s="146">
        <f>ROUND(I840*H840,2)</f>
        <v>0</v>
      </c>
      <c r="BL840" s="18" t="s">
        <v>258</v>
      </c>
      <c r="BM840" s="145" t="s">
        <v>3851</v>
      </c>
    </row>
    <row r="841" spans="2:65" s="1" customFormat="1" ht="29.25">
      <c r="B841" s="33"/>
      <c r="D841" s="147" t="s">
        <v>246</v>
      </c>
      <c r="F841" s="148" t="s">
        <v>4796</v>
      </c>
      <c r="I841" s="149"/>
      <c r="L841" s="33"/>
      <c r="M841" s="150"/>
      <c r="T841" s="57"/>
      <c r="AT841" s="18" t="s">
        <v>246</v>
      </c>
      <c r="AU841" s="18" t="s">
        <v>83</v>
      </c>
    </row>
    <row r="842" spans="2:65" s="1" customFormat="1" ht="24.2" customHeight="1">
      <c r="B842" s="133"/>
      <c r="C842" s="180" t="s">
        <v>2481</v>
      </c>
      <c r="D842" s="180" t="s">
        <v>333</v>
      </c>
      <c r="E842" s="181" t="s">
        <v>4797</v>
      </c>
      <c r="F842" s="182" t="s">
        <v>4798</v>
      </c>
      <c r="G842" s="183" t="s">
        <v>340</v>
      </c>
      <c r="H842" s="184">
        <v>1</v>
      </c>
      <c r="I842" s="185"/>
      <c r="J842" s="186">
        <f>ROUND(I842*H842,2)</f>
        <v>0</v>
      </c>
      <c r="K842" s="182" t="s">
        <v>2868</v>
      </c>
      <c r="L842" s="187"/>
      <c r="M842" s="188" t="s">
        <v>1</v>
      </c>
      <c r="N842" s="189" t="s">
        <v>38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273</v>
      </c>
      <c r="AT842" s="145" t="s">
        <v>333</v>
      </c>
      <c r="AU842" s="145" t="s">
        <v>83</v>
      </c>
      <c r="AY842" s="18" t="s">
        <v>236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258</v>
      </c>
      <c r="BM842" s="145" t="s">
        <v>3855</v>
      </c>
    </row>
    <row r="843" spans="2:65" s="1" customFormat="1" ht="19.5">
      <c r="B843" s="33"/>
      <c r="D843" s="147" t="s">
        <v>246</v>
      </c>
      <c r="F843" s="148" t="s">
        <v>4798</v>
      </c>
      <c r="I843" s="149"/>
      <c r="L843" s="33"/>
      <c r="M843" s="150"/>
      <c r="T843" s="57"/>
      <c r="AT843" s="18" t="s">
        <v>246</v>
      </c>
      <c r="AU843" s="18" t="s">
        <v>83</v>
      </c>
    </row>
    <row r="844" spans="2:65" s="1" customFormat="1" ht="16.5" customHeight="1">
      <c r="B844" s="133"/>
      <c r="C844" s="180" t="s">
        <v>3857</v>
      </c>
      <c r="D844" s="180" t="s">
        <v>333</v>
      </c>
      <c r="E844" s="181" t="s">
        <v>4725</v>
      </c>
      <c r="F844" s="182" t="s">
        <v>4726</v>
      </c>
      <c r="G844" s="183" t="s">
        <v>340</v>
      </c>
      <c r="H844" s="184">
        <v>1.02</v>
      </c>
      <c r="I844" s="185"/>
      <c r="J844" s="186">
        <f>ROUND(I844*H844,2)</f>
        <v>0</v>
      </c>
      <c r="K844" s="182" t="s">
        <v>2868</v>
      </c>
      <c r="L844" s="187"/>
      <c r="M844" s="188" t="s">
        <v>1</v>
      </c>
      <c r="N844" s="189" t="s">
        <v>38</v>
      </c>
      <c r="P844" s="143">
        <f>O844*H844</f>
        <v>0</v>
      </c>
      <c r="Q844" s="143">
        <v>0</v>
      </c>
      <c r="R844" s="143">
        <f>Q844*H844</f>
        <v>0</v>
      </c>
      <c r="S844" s="143">
        <v>0</v>
      </c>
      <c r="T844" s="144">
        <f>S844*H844</f>
        <v>0</v>
      </c>
      <c r="AR844" s="145" t="s">
        <v>273</v>
      </c>
      <c r="AT844" s="145" t="s">
        <v>333</v>
      </c>
      <c r="AU844" s="145" t="s">
        <v>83</v>
      </c>
      <c r="AY844" s="18" t="s">
        <v>236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258</v>
      </c>
      <c r="BM844" s="145" t="s">
        <v>3860</v>
      </c>
    </row>
    <row r="845" spans="2:65" s="1" customFormat="1" ht="11.25">
      <c r="B845" s="33"/>
      <c r="D845" s="147" t="s">
        <v>246</v>
      </c>
      <c r="F845" s="148" t="s">
        <v>4726</v>
      </c>
      <c r="I845" s="149"/>
      <c r="L845" s="33"/>
      <c r="M845" s="150"/>
      <c r="T845" s="57"/>
      <c r="AT845" s="18" t="s">
        <v>246</v>
      </c>
      <c r="AU845" s="18" t="s">
        <v>83</v>
      </c>
    </row>
    <row r="846" spans="2:65" s="12" customFormat="1" ht="11.25">
      <c r="B846" s="151"/>
      <c r="D846" s="147" t="s">
        <v>247</v>
      </c>
      <c r="E846" s="152" t="s">
        <v>1</v>
      </c>
      <c r="F846" s="153" t="s">
        <v>4367</v>
      </c>
      <c r="H846" s="154">
        <v>1.02</v>
      </c>
      <c r="I846" s="155"/>
      <c r="L846" s="151"/>
      <c r="M846" s="156"/>
      <c r="T846" s="157"/>
      <c r="AT846" s="152" t="s">
        <v>247</v>
      </c>
      <c r="AU846" s="152" t="s">
        <v>83</v>
      </c>
      <c r="AV846" s="12" t="s">
        <v>83</v>
      </c>
      <c r="AW846" s="12" t="s">
        <v>30</v>
      </c>
      <c r="AX846" s="12" t="s">
        <v>73</v>
      </c>
      <c r="AY846" s="152" t="s">
        <v>236</v>
      </c>
    </row>
    <row r="847" spans="2:65" s="15" customFormat="1" ht="11.25">
      <c r="B847" s="173"/>
      <c r="D847" s="147" t="s">
        <v>247</v>
      </c>
      <c r="E847" s="174" t="s">
        <v>1</v>
      </c>
      <c r="F847" s="175" t="s">
        <v>344</v>
      </c>
      <c r="H847" s="176">
        <v>1.02</v>
      </c>
      <c r="I847" s="177"/>
      <c r="L847" s="173"/>
      <c r="M847" s="178"/>
      <c r="T847" s="179"/>
      <c r="AT847" s="174" t="s">
        <v>247</v>
      </c>
      <c r="AU847" s="174" t="s">
        <v>83</v>
      </c>
      <c r="AV847" s="15" t="s">
        <v>258</v>
      </c>
      <c r="AW847" s="15" t="s">
        <v>30</v>
      </c>
      <c r="AX847" s="15" t="s">
        <v>81</v>
      </c>
      <c r="AY847" s="174" t="s">
        <v>236</v>
      </c>
    </row>
    <row r="848" spans="2:65" s="1" customFormat="1" ht="24.2" customHeight="1">
      <c r="B848" s="133"/>
      <c r="C848" s="180" t="s">
        <v>2485</v>
      </c>
      <c r="D848" s="180" t="s">
        <v>333</v>
      </c>
      <c r="E848" s="181" t="s">
        <v>4655</v>
      </c>
      <c r="F848" s="182" t="s">
        <v>4656</v>
      </c>
      <c r="G848" s="183" t="s">
        <v>340</v>
      </c>
      <c r="H848" s="184">
        <v>1.02</v>
      </c>
      <c r="I848" s="185"/>
      <c r="J848" s="186">
        <f>ROUND(I848*H848,2)</f>
        <v>0</v>
      </c>
      <c r="K848" s="182" t="s">
        <v>2868</v>
      </c>
      <c r="L848" s="187"/>
      <c r="M848" s="188" t="s">
        <v>1</v>
      </c>
      <c r="N848" s="189" t="s">
        <v>38</v>
      </c>
      <c r="P848" s="143">
        <f>O848*H848</f>
        <v>0</v>
      </c>
      <c r="Q848" s="143">
        <v>0</v>
      </c>
      <c r="R848" s="143">
        <f>Q848*H848</f>
        <v>0</v>
      </c>
      <c r="S848" s="143">
        <v>0</v>
      </c>
      <c r="T848" s="144">
        <f>S848*H848</f>
        <v>0</v>
      </c>
      <c r="AR848" s="145" t="s">
        <v>273</v>
      </c>
      <c r="AT848" s="145" t="s">
        <v>333</v>
      </c>
      <c r="AU848" s="145" t="s">
        <v>83</v>
      </c>
      <c r="AY848" s="18" t="s">
        <v>236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8" t="s">
        <v>81</v>
      </c>
      <c r="BK848" s="146">
        <f>ROUND(I848*H848,2)</f>
        <v>0</v>
      </c>
      <c r="BL848" s="18" t="s">
        <v>258</v>
      </c>
      <c r="BM848" s="145" t="s">
        <v>3864</v>
      </c>
    </row>
    <row r="849" spans="2:65" s="1" customFormat="1" ht="19.5">
      <c r="B849" s="33"/>
      <c r="D849" s="147" t="s">
        <v>246</v>
      </c>
      <c r="F849" s="148" t="s">
        <v>4656</v>
      </c>
      <c r="I849" s="149"/>
      <c r="L849" s="33"/>
      <c r="M849" s="150"/>
      <c r="T849" s="57"/>
      <c r="AT849" s="18" t="s">
        <v>246</v>
      </c>
      <c r="AU849" s="18" t="s">
        <v>83</v>
      </c>
    </row>
    <row r="850" spans="2:65" s="12" customFormat="1" ht="11.25">
      <c r="B850" s="151"/>
      <c r="D850" s="147" t="s">
        <v>247</v>
      </c>
      <c r="E850" s="152" t="s">
        <v>1</v>
      </c>
      <c r="F850" s="153" t="s">
        <v>4367</v>
      </c>
      <c r="H850" s="154">
        <v>1.02</v>
      </c>
      <c r="I850" s="155"/>
      <c r="L850" s="151"/>
      <c r="M850" s="156"/>
      <c r="T850" s="157"/>
      <c r="AT850" s="152" t="s">
        <v>247</v>
      </c>
      <c r="AU850" s="152" t="s">
        <v>83</v>
      </c>
      <c r="AV850" s="12" t="s">
        <v>83</v>
      </c>
      <c r="AW850" s="12" t="s">
        <v>30</v>
      </c>
      <c r="AX850" s="12" t="s">
        <v>73</v>
      </c>
      <c r="AY850" s="152" t="s">
        <v>236</v>
      </c>
    </row>
    <row r="851" spans="2:65" s="15" customFormat="1" ht="11.25">
      <c r="B851" s="173"/>
      <c r="D851" s="147" t="s">
        <v>247</v>
      </c>
      <c r="E851" s="174" t="s">
        <v>1</v>
      </c>
      <c r="F851" s="175" t="s">
        <v>344</v>
      </c>
      <c r="H851" s="176">
        <v>1.02</v>
      </c>
      <c r="I851" s="177"/>
      <c r="L851" s="173"/>
      <c r="M851" s="178"/>
      <c r="T851" s="179"/>
      <c r="AT851" s="174" t="s">
        <v>247</v>
      </c>
      <c r="AU851" s="174" t="s">
        <v>83</v>
      </c>
      <c r="AV851" s="15" t="s">
        <v>258</v>
      </c>
      <c r="AW851" s="15" t="s">
        <v>30</v>
      </c>
      <c r="AX851" s="15" t="s">
        <v>81</v>
      </c>
      <c r="AY851" s="174" t="s">
        <v>236</v>
      </c>
    </row>
    <row r="852" spans="2:65" s="1" customFormat="1" ht="37.9" customHeight="1">
      <c r="B852" s="133"/>
      <c r="C852" s="134" t="s">
        <v>3866</v>
      </c>
      <c r="D852" s="134" t="s">
        <v>239</v>
      </c>
      <c r="E852" s="135" t="s">
        <v>4799</v>
      </c>
      <c r="F852" s="136" t="s">
        <v>4800</v>
      </c>
      <c r="G852" s="137" t="s">
        <v>340</v>
      </c>
      <c r="H852" s="138">
        <v>5</v>
      </c>
      <c r="I852" s="139"/>
      <c r="J852" s="140">
        <f>ROUND(I852*H852,2)</f>
        <v>0</v>
      </c>
      <c r="K852" s="136" t="s">
        <v>2868</v>
      </c>
      <c r="L852" s="33"/>
      <c r="M852" s="141" t="s">
        <v>1</v>
      </c>
      <c r="N852" s="142" t="s">
        <v>38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258</v>
      </c>
      <c r="AT852" s="145" t="s">
        <v>239</v>
      </c>
      <c r="AU852" s="145" t="s">
        <v>83</v>
      </c>
      <c r="AY852" s="18" t="s">
        <v>236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81</v>
      </c>
      <c r="BK852" s="146">
        <f>ROUND(I852*H852,2)</f>
        <v>0</v>
      </c>
      <c r="BL852" s="18" t="s">
        <v>258</v>
      </c>
      <c r="BM852" s="145" t="s">
        <v>3869</v>
      </c>
    </row>
    <row r="853" spans="2:65" s="1" customFormat="1" ht="29.25">
      <c r="B853" s="33"/>
      <c r="D853" s="147" t="s">
        <v>246</v>
      </c>
      <c r="F853" s="148" t="s">
        <v>4800</v>
      </c>
      <c r="I853" s="149"/>
      <c r="L853" s="33"/>
      <c r="M853" s="150"/>
      <c r="T853" s="57"/>
      <c r="AT853" s="18" t="s">
        <v>246</v>
      </c>
      <c r="AU853" s="18" t="s">
        <v>83</v>
      </c>
    </row>
    <row r="854" spans="2:65" s="1" customFormat="1" ht="24.2" customHeight="1">
      <c r="B854" s="133"/>
      <c r="C854" s="180" t="s">
        <v>2492</v>
      </c>
      <c r="D854" s="180" t="s">
        <v>333</v>
      </c>
      <c r="E854" s="181" t="s">
        <v>4801</v>
      </c>
      <c r="F854" s="182" t="s">
        <v>4802</v>
      </c>
      <c r="G854" s="183" t="s">
        <v>340</v>
      </c>
      <c r="H854" s="184">
        <v>1</v>
      </c>
      <c r="I854" s="185"/>
      <c r="J854" s="186">
        <f>ROUND(I854*H854,2)</f>
        <v>0</v>
      </c>
      <c r="K854" s="182" t="s">
        <v>2868</v>
      </c>
      <c r="L854" s="187"/>
      <c r="M854" s="188" t="s">
        <v>1</v>
      </c>
      <c r="N854" s="189" t="s">
        <v>38</v>
      </c>
      <c r="P854" s="143">
        <f>O854*H854</f>
        <v>0</v>
      </c>
      <c r="Q854" s="143">
        <v>0</v>
      </c>
      <c r="R854" s="143">
        <f>Q854*H854</f>
        <v>0</v>
      </c>
      <c r="S854" s="143">
        <v>0</v>
      </c>
      <c r="T854" s="144">
        <f>S854*H854</f>
        <v>0</v>
      </c>
      <c r="AR854" s="145" t="s">
        <v>273</v>
      </c>
      <c r="AT854" s="145" t="s">
        <v>333</v>
      </c>
      <c r="AU854" s="145" t="s">
        <v>83</v>
      </c>
      <c r="AY854" s="18" t="s">
        <v>236</v>
      </c>
      <c r="BE854" s="146">
        <f>IF(N854="základní",J854,0)</f>
        <v>0</v>
      </c>
      <c r="BF854" s="146">
        <f>IF(N854="snížená",J854,0)</f>
        <v>0</v>
      </c>
      <c r="BG854" s="146">
        <f>IF(N854="zákl. přenesená",J854,0)</f>
        <v>0</v>
      </c>
      <c r="BH854" s="146">
        <f>IF(N854="sníž. přenesená",J854,0)</f>
        <v>0</v>
      </c>
      <c r="BI854" s="146">
        <f>IF(N854="nulová",J854,0)</f>
        <v>0</v>
      </c>
      <c r="BJ854" s="18" t="s">
        <v>81</v>
      </c>
      <c r="BK854" s="146">
        <f>ROUND(I854*H854,2)</f>
        <v>0</v>
      </c>
      <c r="BL854" s="18" t="s">
        <v>258</v>
      </c>
      <c r="BM854" s="145" t="s">
        <v>3873</v>
      </c>
    </row>
    <row r="855" spans="2:65" s="1" customFormat="1" ht="19.5">
      <c r="B855" s="33"/>
      <c r="D855" s="147" t="s">
        <v>246</v>
      </c>
      <c r="F855" s="148" t="s">
        <v>4802</v>
      </c>
      <c r="I855" s="149"/>
      <c r="L855" s="33"/>
      <c r="M855" s="150"/>
      <c r="T855" s="57"/>
      <c r="AT855" s="18" t="s">
        <v>246</v>
      </c>
      <c r="AU855" s="18" t="s">
        <v>83</v>
      </c>
    </row>
    <row r="856" spans="2:65" s="1" customFormat="1" ht="24.2" customHeight="1">
      <c r="B856" s="133"/>
      <c r="C856" s="180" t="s">
        <v>3875</v>
      </c>
      <c r="D856" s="180" t="s">
        <v>333</v>
      </c>
      <c r="E856" s="181" t="s">
        <v>4803</v>
      </c>
      <c r="F856" s="182" t="s">
        <v>4804</v>
      </c>
      <c r="G856" s="183" t="s">
        <v>340</v>
      </c>
      <c r="H856" s="184">
        <v>4</v>
      </c>
      <c r="I856" s="185"/>
      <c r="J856" s="186">
        <f>ROUND(I856*H856,2)</f>
        <v>0</v>
      </c>
      <c r="K856" s="182" t="s">
        <v>2868</v>
      </c>
      <c r="L856" s="187"/>
      <c r="M856" s="188" t="s">
        <v>1</v>
      </c>
      <c r="N856" s="189" t="s">
        <v>38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273</v>
      </c>
      <c r="AT856" s="145" t="s">
        <v>333</v>
      </c>
      <c r="AU856" s="145" t="s">
        <v>83</v>
      </c>
      <c r="AY856" s="18" t="s">
        <v>236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81</v>
      </c>
      <c r="BK856" s="146">
        <f>ROUND(I856*H856,2)</f>
        <v>0</v>
      </c>
      <c r="BL856" s="18" t="s">
        <v>258</v>
      </c>
      <c r="BM856" s="145" t="s">
        <v>3878</v>
      </c>
    </row>
    <row r="857" spans="2:65" s="1" customFormat="1" ht="19.5">
      <c r="B857" s="33"/>
      <c r="D857" s="147" t="s">
        <v>246</v>
      </c>
      <c r="F857" s="148" t="s">
        <v>4804</v>
      </c>
      <c r="I857" s="149"/>
      <c r="L857" s="33"/>
      <c r="M857" s="150"/>
      <c r="T857" s="57"/>
      <c r="AT857" s="18" t="s">
        <v>246</v>
      </c>
      <c r="AU857" s="18" t="s">
        <v>83</v>
      </c>
    </row>
    <row r="858" spans="2:65" s="1" customFormat="1" ht="16.5" customHeight="1">
      <c r="B858" s="133"/>
      <c r="C858" s="180" t="s">
        <v>2501</v>
      </c>
      <c r="D858" s="180" t="s">
        <v>333</v>
      </c>
      <c r="E858" s="181" t="s">
        <v>4732</v>
      </c>
      <c r="F858" s="182" t="s">
        <v>4733</v>
      </c>
      <c r="G858" s="183" t="s">
        <v>340</v>
      </c>
      <c r="H858" s="184">
        <v>4.08</v>
      </c>
      <c r="I858" s="185"/>
      <c r="J858" s="186">
        <f>ROUND(I858*H858,2)</f>
        <v>0</v>
      </c>
      <c r="K858" s="182" t="s">
        <v>2868</v>
      </c>
      <c r="L858" s="187"/>
      <c r="M858" s="188" t="s">
        <v>1</v>
      </c>
      <c r="N858" s="189" t="s">
        <v>38</v>
      </c>
      <c r="P858" s="143">
        <f>O858*H858</f>
        <v>0</v>
      </c>
      <c r="Q858" s="143">
        <v>0</v>
      </c>
      <c r="R858" s="143">
        <f>Q858*H858</f>
        <v>0</v>
      </c>
      <c r="S858" s="143">
        <v>0</v>
      </c>
      <c r="T858" s="144">
        <f>S858*H858</f>
        <v>0</v>
      </c>
      <c r="AR858" s="145" t="s">
        <v>273</v>
      </c>
      <c r="AT858" s="145" t="s">
        <v>333</v>
      </c>
      <c r="AU858" s="145" t="s">
        <v>83</v>
      </c>
      <c r="AY858" s="18" t="s">
        <v>236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8" t="s">
        <v>81</v>
      </c>
      <c r="BK858" s="146">
        <f>ROUND(I858*H858,2)</f>
        <v>0</v>
      </c>
      <c r="BL858" s="18" t="s">
        <v>258</v>
      </c>
      <c r="BM858" s="145" t="s">
        <v>3882</v>
      </c>
    </row>
    <row r="859" spans="2:65" s="1" customFormat="1" ht="11.25">
      <c r="B859" s="33"/>
      <c r="D859" s="147" t="s">
        <v>246</v>
      </c>
      <c r="F859" s="148" t="s">
        <v>4733</v>
      </c>
      <c r="I859" s="149"/>
      <c r="L859" s="33"/>
      <c r="M859" s="150"/>
      <c r="T859" s="57"/>
      <c r="AT859" s="18" t="s">
        <v>246</v>
      </c>
      <c r="AU859" s="18" t="s">
        <v>83</v>
      </c>
    </row>
    <row r="860" spans="2:65" s="12" customFormat="1" ht="11.25">
      <c r="B860" s="151"/>
      <c r="D860" s="147" t="s">
        <v>247</v>
      </c>
      <c r="E860" s="152" t="s">
        <v>1</v>
      </c>
      <c r="F860" s="153" t="s">
        <v>4734</v>
      </c>
      <c r="H860" s="154">
        <v>4.08</v>
      </c>
      <c r="I860" s="155"/>
      <c r="L860" s="151"/>
      <c r="M860" s="156"/>
      <c r="T860" s="157"/>
      <c r="AT860" s="152" t="s">
        <v>247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236</v>
      </c>
    </row>
    <row r="861" spans="2:65" s="15" customFormat="1" ht="11.25">
      <c r="B861" s="173"/>
      <c r="D861" s="147" t="s">
        <v>247</v>
      </c>
      <c r="E861" s="174" t="s">
        <v>1</v>
      </c>
      <c r="F861" s="175" t="s">
        <v>344</v>
      </c>
      <c r="H861" s="176">
        <v>4.08</v>
      </c>
      <c r="I861" s="177"/>
      <c r="L861" s="173"/>
      <c r="M861" s="178"/>
      <c r="T861" s="179"/>
      <c r="AT861" s="174" t="s">
        <v>247</v>
      </c>
      <c r="AU861" s="174" t="s">
        <v>83</v>
      </c>
      <c r="AV861" s="15" t="s">
        <v>258</v>
      </c>
      <c r="AW861" s="15" t="s">
        <v>30</v>
      </c>
      <c r="AX861" s="15" t="s">
        <v>81</v>
      </c>
      <c r="AY861" s="174" t="s">
        <v>236</v>
      </c>
    </row>
    <row r="862" spans="2:65" s="1" customFormat="1" ht="24.2" customHeight="1">
      <c r="B862" s="133"/>
      <c r="C862" s="180" t="s">
        <v>3884</v>
      </c>
      <c r="D862" s="180" t="s">
        <v>333</v>
      </c>
      <c r="E862" s="181" t="s">
        <v>4670</v>
      </c>
      <c r="F862" s="182" t="s">
        <v>4671</v>
      </c>
      <c r="G862" s="183" t="s">
        <v>340</v>
      </c>
      <c r="H862" s="184">
        <v>4.08</v>
      </c>
      <c r="I862" s="185"/>
      <c r="J862" s="186">
        <f>ROUND(I862*H862,2)</f>
        <v>0</v>
      </c>
      <c r="K862" s="182" t="s">
        <v>2868</v>
      </c>
      <c r="L862" s="187"/>
      <c r="M862" s="188" t="s">
        <v>1</v>
      </c>
      <c r="N862" s="189" t="s">
        <v>38</v>
      </c>
      <c r="P862" s="143">
        <f>O862*H862</f>
        <v>0</v>
      </c>
      <c r="Q862" s="143">
        <v>0</v>
      </c>
      <c r="R862" s="143">
        <f>Q862*H862</f>
        <v>0</v>
      </c>
      <c r="S862" s="143">
        <v>0</v>
      </c>
      <c r="T862" s="144">
        <f>S862*H862</f>
        <v>0</v>
      </c>
      <c r="AR862" s="145" t="s">
        <v>273</v>
      </c>
      <c r="AT862" s="145" t="s">
        <v>333</v>
      </c>
      <c r="AU862" s="145" t="s">
        <v>83</v>
      </c>
      <c r="AY862" s="18" t="s">
        <v>236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8" t="s">
        <v>81</v>
      </c>
      <c r="BK862" s="146">
        <f>ROUND(I862*H862,2)</f>
        <v>0</v>
      </c>
      <c r="BL862" s="18" t="s">
        <v>258</v>
      </c>
      <c r="BM862" s="145" t="s">
        <v>3887</v>
      </c>
    </row>
    <row r="863" spans="2:65" s="1" customFormat="1" ht="19.5">
      <c r="B863" s="33"/>
      <c r="D863" s="147" t="s">
        <v>246</v>
      </c>
      <c r="F863" s="148" t="s">
        <v>4671</v>
      </c>
      <c r="I863" s="149"/>
      <c r="L863" s="33"/>
      <c r="M863" s="150"/>
      <c r="T863" s="57"/>
      <c r="AT863" s="18" t="s">
        <v>246</v>
      </c>
      <c r="AU863" s="18" t="s">
        <v>83</v>
      </c>
    </row>
    <row r="864" spans="2:65" s="12" customFormat="1" ht="11.25">
      <c r="B864" s="151"/>
      <c r="D864" s="147" t="s">
        <v>247</v>
      </c>
      <c r="E864" s="152" t="s">
        <v>1</v>
      </c>
      <c r="F864" s="153" t="s">
        <v>4734</v>
      </c>
      <c r="H864" s="154">
        <v>4.08</v>
      </c>
      <c r="I864" s="155"/>
      <c r="L864" s="151"/>
      <c r="M864" s="156"/>
      <c r="T864" s="157"/>
      <c r="AT864" s="152" t="s">
        <v>247</v>
      </c>
      <c r="AU864" s="152" t="s">
        <v>83</v>
      </c>
      <c r="AV864" s="12" t="s">
        <v>83</v>
      </c>
      <c r="AW864" s="12" t="s">
        <v>30</v>
      </c>
      <c r="AX864" s="12" t="s">
        <v>73</v>
      </c>
      <c r="AY864" s="152" t="s">
        <v>236</v>
      </c>
    </row>
    <row r="865" spans="2:65" s="15" customFormat="1" ht="11.25">
      <c r="B865" s="173"/>
      <c r="D865" s="147" t="s">
        <v>247</v>
      </c>
      <c r="E865" s="174" t="s">
        <v>1</v>
      </c>
      <c r="F865" s="175" t="s">
        <v>344</v>
      </c>
      <c r="H865" s="176">
        <v>4.08</v>
      </c>
      <c r="I865" s="177"/>
      <c r="L865" s="173"/>
      <c r="M865" s="178"/>
      <c r="T865" s="179"/>
      <c r="AT865" s="174" t="s">
        <v>247</v>
      </c>
      <c r="AU865" s="174" t="s">
        <v>83</v>
      </c>
      <c r="AV865" s="15" t="s">
        <v>258</v>
      </c>
      <c r="AW865" s="15" t="s">
        <v>30</v>
      </c>
      <c r="AX865" s="15" t="s">
        <v>81</v>
      </c>
      <c r="AY865" s="174" t="s">
        <v>236</v>
      </c>
    </row>
    <row r="866" spans="2:65" s="1" customFormat="1" ht="37.9" customHeight="1">
      <c r="B866" s="133"/>
      <c r="C866" s="134" t="s">
        <v>2505</v>
      </c>
      <c r="D866" s="134" t="s">
        <v>239</v>
      </c>
      <c r="E866" s="135" t="s">
        <v>4805</v>
      </c>
      <c r="F866" s="136" t="s">
        <v>4806</v>
      </c>
      <c r="G866" s="137" t="s">
        <v>340</v>
      </c>
      <c r="H866" s="138">
        <v>1</v>
      </c>
      <c r="I866" s="139"/>
      <c r="J866" s="140">
        <f>ROUND(I866*H866,2)</f>
        <v>0</v>
      </c>
      <c r="K866" s="136" t="s">
        <v>2868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258</v>
      </c>
      <c r="AT866" s="145" t="s">
        <v>239</v>
      </c>
      <c r="AU866" s="145" t="s">
        <v>83</v>
      </c>
      <c r="AY866" s="18" t="s">
        <v>236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258</v>
      </c>
      <c r="BM866" s="145" t="s">
        <v>3891</v>
      </c>
    </row>
    <row r="867" spans="2:65" s="1" customFormat="1" ht="29.25">
      <c r="B867" s="33"/>
      <c r="D867" s="147" t="s">
        <v>246</v>
      </c>
      <c r="F867" s="148" t="s">
        <v>4806</v>
      </c>
      <c r="I867" s="149"/>
      <c r="L867" s="33"/>
      <c r="M867" s="150"/>
      <c r="T867" s="57"/>
      <c r="AT867" s="18" t="s">
        <v>246</v>
      </c>
      <c r="AU867" s="18" t="s">
        <v>83</v>
      </c>
    </row>
    <row r="868" spans="2:65" s="1" customFormat="1" ht="24.2" customHeight="1">
      <c r="B868" s="133"/>
      <c r="C868" s="180" t="s">
        <v>3893</v>
      </c>
      <c r="D868" s="180" t="s">
        <v>333</v>
      </c>
      <c r="E868" s="181" t="s">
        <v>4807</v>
      </c>
      <c r="F868" s="182" t="s">
        <v>4808</v>
      </c>
      <c r="G868" s="183" t="s">
        <v>340</v>
      </c>
      <c r="H868" s="184">
        <v>1</v>
      </c>
      <c r="I868" s="185"/>
      <c r="J868" s="186">
        <f>ROUND(I868*H868,2)</f>
        <v>0</v>
      </c>
      <c r="K868" s="182" t="s">
        <v>2868</v>
      </c>
      <c r="L868" s="187"/>
      <c r="M868" s="188" t="s">
        <v>1</v>
      </c>
      <c r="N868" s="189" t="s">
        <v>38</v>
      </c>
      <c r="P868" s="143">
        <f>O868*H868</f>
        <v>0</v>
      </c>
      <c r="Q868" s="143">
        <v>0</v>
      </c>
      <c r="R868" s="143">
        <f>Q868*H868</f>
        <v>0</v>
      </c>
      <c r="S868" s="143">
        <v>0</v>
      </c>
      <c r="T868" s="144">
        <f>S868*H868</f>
        <v>0</v>
      </c>
      <c r="AR868" s="145" t="s">
        <v>273</v>
      </c>
      <c r="AT868" s="145" t="s">
        <v>333</v>
      </c>
      <c r="AU868" s="145" t="s">
        <v>83</v>
      </c>
      <c r="AY868" s="18" t="s">
        <v>236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8" t="s">
        <v>81</v>
      </c>
      <c r="BK868" s="146">
        <f>ROUND(I868*H868,2)</f>
        <v>0</v>
      </c>
      <c r="BL868" s="18" t="s">
        <v>258</v>
      </c>
      <c r="BM868" s="145" t="s">
        <v>3896</v>
      </c>
    </row>
    <row r="869" spans="2:65" s="1" customFormat="1" ht="19.5">
      <c r="B869" s="33"/>
      <c r="D869" s="147" t="s">
        <v>246</v>
      </c>
      <c r="F869" s="148" t="s">
        <v>4808</v>
      </c>
      <c r="I869" s="149"/>
      <c r="L869" s="33"/>
      <c r="M869" s="150"/>
      <c r="T869" s="57"/>
      <c r="AT869" s="18" t="s">
        <v>246</v>
      </c>
      <c r="AU869" s="18" t="s">
        <v>83</v>
      </c>
    </row>
    <row r="870" spans="2:65" s="1" customFormat="1" ht="37.9" customHeight="1">
      <c r="B870" s="133"/>
      <c r="C870" s="134" t="s">
        <v>2512</v>
      </c>
      <c r="D870" s="134" t="s">
        <v>239</v>
      </c>
      <c r="E870" s="135" t="s">
        <v>4809</v>
      </c>
      <c r="F870" s="136" t="s">
        <v>4810</v>
      </c>
      <c r="G870" s="137" t="s">
        <v>340</v>
      </c>
      <c r="H870" s="138">
        <v>1</v>
      </c>
      <c r="I870" s="139"/>
      <c r="J870" s="140">
        <f>ROUND(I870*H870,2)</f>
        <v>0</v>
      </c>
      <c r="K870" s="136" t="s">
        <v>2868</v>
      </c>
      <c r="L870" s="33"/>
      <c r="M870" s="141" t="s">
        <v>1</v>
      </c>
      <c r="N870" s="142" t="s">
        <v>38</v>
      </c>
      <c r="P870" s="143">
        <f>O870*H870</f>
        <v>0</v>
      </c>
      <c r="Q870" s="143">
        <v>0</v>
      </c>
      <c r="R870" s="143">
        <f>Q870*H870</f>
        <v>0</v>
      </c>
      <c r="S870" s="143">
        <v>0</v>
      </c>
      <c r="T870" s="144">
        <f>S870*H870</f>
        <v>0</v>
      </c>
      <c r="AR870" s="145" t="s">
        <v>258</v>
      </c>
      <c r="AT870" s="145" t="s">
        <v>239</v>
      </c>
      <c r="AU870" s="145" t="s">
        <v>83</v>
      </c>
      <c r="AY870" s="18" t="s">
        <v>236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8" t="s">
        <v>81</v>
      </c>
      <c r="BK870" s="146">
        <f>ROUND(I870*H870,2)</f>
        <v>0</v>
      </c>
      <c r="BL870" s="18" t="s">
        <v>258</v>
      </c>
      <c r="BM870" s="145" t="s">
        <v>3900</v>
      </c>
    </row>
    <row r="871" spans="2:65" s="1" customFormat="1" ht="29.25">
      <c r="B871" s="33"/>
      <c r="D871" s="147" t="s">
        <v>246</v>
      </c>
      <c r="F871" s="148" t="s">
        <v>4810</v>
      </c>
      <c r="I871" s="149"/>
      <c r="L871" s="33"/>
      <c r="M871" s="150"/>
      <c r="T871" s="57"/>
      <c r="AT871" s="18" t="s">
        <v>246</v>
      </c>
      <c r="AU871" s="18" t="s">
        <v>83</v>
      </c>
    </row>
    <row r="872" spans="2:65" s="1" customFormat="1" ht="24.2" customHeight="1">
      <c r="B872" s="133"/>
      <c r="C872" s="180" t="s">
        <v>3901</v>
      </c>
      <c r="D872" s="180" t="s">
        <v>333</v>
      </c>
      <c r="E872" s="181" t="s">
        <v>4811</v>
      </c>
      <c r="F872" s="182" t="s">
        <v>4812</v>
      </c>
      <c r="G872" s="183" t="s">
        <v>340</v>
      </c>
      <c r="H872" s="184">
        <v>1</v>
      </c>
      <c r="I872" s="185"/>
      <c r="J872" s="186">
        <f>ROUND(I872*H872,2)</f>
        <v>0</v>
      </c>
      <c r="K872" s="182" t="s">
        <v>2868</v>
      </c>
      <c r="L872" s="187"/>
      <c r="M872" s="188" t="s">
        <v>1</v>
      </c>
      <c r="N872" s="189" t="s">
        <v>38</v>
      </c>
      <c r="P872" s="143">
        <f>O872*H872</f>
        <v>0</v>
      </c>
      <c r="Q872" s="143">
        <v>0</v>
      </c>
      <c r="R872" s="143">
        <f>Q872*H872</f>
        <v>0</v>
      </c>
      <c r="S872" s="143">
        <v>0</v>
      </c>
      <c r="T872" s="144">
        <f>S872*H872</f>
        <v>0</v>
      </c>
      <c r="AR872" s="145" t="s">
        <v>273</v>
      </c>
      <c r="AT872" s="145" t="s">
        <v>333</v>
      </c>
      <c r="AU872" s="145" t="s">
        <v>83</v>
      </c>
      <c r="AY872" s="18" t="s">
        <v>236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8" t="s">
        <v>81</v>
      </c>
      <c r="BK872" s="146">
        <f>ROUND(I872*H872,2)</f>
        <v>0</v>
      </c>
      <c r="BL872" s="18" t="s">
        <v>258</v>
      </c>
      <c r="BM872" s="145" t="s">
        <v>3904</v>
      </c>
    </row>
    <row r="873" spans="2:65" s="1" customFormat="1" ht="19.5">
      <c r="B873" s="33"/>
      <c r="D873" s="147" t="s">
        <v>246</v>
      </c>
      <c r="F873" s="148" t="s">
        <v>4812</v>
      </c>
      <c r="I873" s="149"/>
      <c r="L873" s="33"/>
      <c r="M873" s="150"/>
      <c r="T873" s="57"/>
      <c r="AT873" s="18" t="s">
        <v>246</v>
      </c>
      <c r="AU873" s="18" t="s">
        <v>83</v>
      </c>
    </row>
    <row r="874" spans="2:65" s="1" customFormat="1" ht="37.9" customHeight="1">
      <c r="B874" s="133"/>
      <c r="C874" s="134" t="s">
        <v>2517</v>
      </c>
      <c r="D874" s="134" t="s">
        <v>239</v>
      </c>
      <c r="E874" s="135" t="s">
        <v>4813</v>
      </c>
      <c r="F874" s="136" t="s">
        <v>4814</v>
      </c>
      <c r="G874" s="137" t="s">
        <v>340</v>
      </c>
      <c r="H874" s="138">
        <v>12</v>
      </c>
      <c r="I874" s="139"/>
      <c r="J874" s="140">
        <f>ROUND(I874*H874,2)</f>
        <v>0</v>
      </c>
      <c r="K874" s="136" t="s">
        <v>2868</v>
      </c>
      <c r="L874" s="33"/>
      <c r="M874" s="141" t="s">
        <v>1</v>
      </c>
      <c r="N874" s="142" t="s">
        <v>38</v>
      </c>
      <c r="P874" s="143">
        <f>O874*H874</f>
        <v>0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258</v>
      </c>
      <c r="AT874" s="145" t="s">
        <v>239</v>
      </c>
      <c r="AU874" s="145" t="s">
        <v>83</v>
      </c>
      <c r="AY874" s="18" t="s">
        <v>236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81</v>
      </c>
      <c r="BK874" s="146">
        <f>ROUND(I874*H874,2)</f>
        <v>0</v>
      </c>
      <c r="BL874" s="18" t="s">
        <v>258</v>
      </c>
      <c r="BM874" s="145" t="s">
        <v>3907</v>
      </c>
    </row>
    <row r="875" spans="2:65" s="1" customFormat="1" ht="29.25">
      <c r="B875" s="33"/>
      <c r="D875" s="147" t="s">
        <v>246</v>
      </c>
      <c r="F875" s="148" t="s">
        <v>4814</v>
      </c>
      <c r="I875" s="149"/>
      <c r="L875" s="33"/>
      <c r="M875" s="150"/>
      <c r="T875" s="57"/>
      <c r="AT875" s="18" t="s">
        <v>246</v>
      </c>
      <c r="AU875" s="18" t="s">
        <v>83</v>
      </c>
    </row>
    <row r="876" spans="2:65" s="1" customFormat="1" ht="24.2" customHeight="1">
      <c r="B876" s="133"/>
      <c r="C876" s="180" t="s">
        <v>3908</v>
      </c>
      <c r="D876" s="180" t="s">
        <v>333</v>
      </c>
      <c r="E876" s="181" t="s">
        <v>4815</v>
      </c>
      <c r="F876" s="182" t="s">
        <v>4816</v>
      </c>
      <c r="G876" s="183" t="s">
        <v>340</v>
      </c>
      <c r="H876" s="184">
        <v>8</v>
      </c>
      <c r="I876" s="185"/>
      <c r="J876" s="186">
        <f>ROUND(I876*H876,2)</f>
        <v>0</v>
      </c>
      <c r="K876" s="182" t="s">
        <v>2868</v>
      </c>
      <c r="L876" s="187"/>
      <c r="M876" s="188" t="s">
        <v>1</v>
      </c>
      <c r="N876" s="189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273</v>
      </c>
      <c r="AT876" s="145" t="s">
        <v>333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258</v>
      </c>
      <c r="BM876" s="145" t="s">
        <v>3911</v>
      </c>
    </row>
    <row r="877" spans="2:65" s="1" customFormat="1" ht="19.5">
      <c r="B877" s="33"/>
      <c r="D877" s="147" t="s">
        <v>246</v>
      </c>
      <c r="F877" s="148" t="s">
        <v>4816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" customFormat="1" ht="24.2" customHeight="1">
      <c r="B878" s="133"/>
      <c r="C878" s="180" t="s">
        <v>2521</v>
      </c>
      <c r="D878" s="180" t="s">
        <v>333</v>
      </c>
      <c r="E878" s="181" t="s">
        <v>4817</v>
      </c>
      <c r="F878" s="182" t="s">
        <v>4818</v>
      </c>
      <c r="G878" s="183" t="s">
        <v>340</v>
      </c>
      <c r="H878" s="184">
        <v>2</v>
      </c>
      <c r="I878" s="185"/>
      <c r="J878" s="186">
        <f>ROUND(I878*H878,2)</f>
        <v>0</v>
      </c>
      <c r="K878" s="182" t="s">
        <v>2868</v>
      </c>
      <c r="L878" s="187"/>
      <c r="M878" s="188" t="s">
        <v>1</v>
      </c>
      <c r="N878" s="189" t="s">
        <v>38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273</v>
      </c>
      <c r="AT878" s="145" t="s">
        <v>333</v>
      </c>
      <c r="AU878" s="145" t="s">
        <v>83</v>
      </c>
      <c r="AY878" s="18" t="s">
        <v>236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81</v>
      </c>
      <c r="BK878" s="146">
        <f>ROUND(I878*H878,2)</f>
        <v>0</v>
      </c>
      <c r="BL878" s="18" t="s">
        <v>258</v>
      </c>
      <c r="BM878" s="145" t="s">
        <v>3915</v>
      </c>
    </row>
    <row r="879" spans="2:65" s="1" customFormat="1" ht="19.5">
      <c r="B879" s="33"/>
      <c r="D879" s="147" t="s">
        <v>246</v>
      </c>
      <c r="F879" s="148" t="s">
        <v>4818</v>
      </c>
      <c r="I879" s="149"/>
      <c r="L879" s="33"/>
      <c r="M879" s="150"/>
      <c r="T879" s="57"/>
      <c r="AT879" s="18" t="s">
        <v>246</v>
      </c>
      <c r="AU879" s="18" t="s">
        <v>83</v>
      </c>
    </row>
    <row r="880" spans="2:65" s="1" customFormat="1" ht="24.2" customHeight="1">
      <c r="B880" s="133"/>
      <c r="C880" s="180" t="s">
        <v>3916</v>
      </c>
      <c r="D880" s="180" t="s">
        <v>333</v>
      </c>
      <c r="E880" s="181" t="s">
        <v>4819</v>
      </c>
      <c r="F880" s="182" t="s">
        <v>4820</v>
      </c>
      <c r="G880" s="183" t="s">
        <v>340</v>
      </c>
      <c r="H880" s="184">
        <v>2</v>
      </c>
      <c r="I880" s="185"/>
      <c r="J880" s="186">
        <f>ROUND(I880*H880,2)</f>
        <v>0</v>
      </c>
      <c r="K880" s="182" t="s">
        <v>2868</v>
      </c>
      <c r="L880" s="187"/>
      <c r="M880" s="188" t="s">
        <v>1</v>
      </c>
      <c r="N880" s="189" t="s">
        <v>38</v>
      </c>
      <c r="P880" s="143">
        <f>O880*H880</f>
        <v>0</v>
      </c>
      <c r="Q880" s="143">
        <v>0</v>
      </c>
      <c r="R880" s="143">
        <f>Q880*H880</f>
        <v>0</v>
      </c>
      <c r="S880" s="143">
        <v>0</v>
      </c>
      <c r="T880" s="144">
        <f>S880*H880</f>
        <v>0</v>
      </c>
      <c r="AR880" s="145" t="s">
        <v>273</v>
      </c>
      <c r="AT880" s="145" t="s">
        <v>333</v>
      </c>
      <c r="AU880" s="145" t="s">
        <v>83</v>
      </c>
      <c r="AY880" s="18" t="s">
        <v>236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8" t="s">
        <v>81</v>
      </c>
      <c r="BK880" s="146">
        <f>ROUND(I880*H880,2)</f>
        <v>0</v>
      </c>
      <c r="BL880" s="18" t="s">
        <v>258</v>
      </c>
      <c r="BM880" s="145" t="s">
        <v>3919</v>
      </c>
    </row>
    <row r="881" spans="2:65" s="1" customFormat="1" ht="19.5">
      <c r="B881" s="33"/>
      <c r="D881" s="147" t="s">
        <v>246</v>
      </c>
      <c r="F881" s="148" t="s">
        <v>4820</v>
      </c>
      <c r="I881" s="149"/>
      <c r="L881" s="33"/>
      <c r="M881" s="150"/>
      <c r="T881" s="57"/>
      <c r="AT881" s="18" t="s">
        <v>246</v>
      </c>
      <c r="AU881" s="18" t="s">
        <v>83</v>
      </c>
    </row>
    <row r="882" spans="2:65" s="1" customFormat="1" ht="37.9" customHeight="1">
      <c r="B882" s="133"/>
      <c r="C882" s="134" t="s">
        <v>2525</v>
      </c>
      <c r="D882" s="134" t="s">
        <v>239</v>
      </c>
      <c r="E882" s="135" t="s">
        <v>4821</v>
      </c>
      <c r="F882" s="136" t="s">
        <v>4822</v>
      </c>
      <c r="G882" s="137" t="s">
        <v>340</v>
      </c>
      <c r="H882" s="138">
        <v>3</v>
      </c>
      <c r="I882" s="139"/>
      <c r="J882" s="140">
        <f>ROUND(I882*H882,2)</f>
        <v>0</v>
      </c>
      <c r="K882" s="136" t="s">
        <v>2868</v>
      </c>
      <c r="L882" s="33"/>
      <c r="M882" s="141" t="s">
        <v>1</v>
      </c>
      <c r="N882" s="142" t="s">
        <v>38</v>
      </c>
      <c r="P882" s="143">
        <f>O882*H882</f>
        <v>0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258</v>
      </c>
      <c r="AT882" s="145" t="s">
        <v>239</v>
      </c>
      <c r="AU882" s="145" t="s">
        <v>83</v>
      </c>
      <c r="AY882" s="18" t="s">
        <v>236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81</v>
      </c>
      <c r="BK882" s="146">
        <f>ROUND(I882*H882,2)</f>
        <v>0</v>
      </c>
      <c r="BL882" s="18" t="s">
        <v>258</v>
      </c>
      <c r="BM882" s="145" t="s">
        <v>3920</v>
      </c>
    </row>
    <row r="883" spans="2:65" s="1" customFormat="1" ht="29.25">
      <c r="B883" s="33"/>
      <c r="D883" s="147" t="s">
        <v>246</v>
      </c>
      <c r="F883" s="148" t="s">
        <v>4822</v>
      </c>
      <c r="I883" s="149"/>
      <c r="L883" s="33"/>
      <c r="M883" s="150"/>
      <c r="T883" s="57"/>
      <c r="AT883" s="18" t="s">
        <v>246</v>
      </c>
      <c r="AU883" s="18" t="s">
        <v>83</v>
      </c>
    </row>
    <row r="884" spans="2:65" s="1" customFormat="1" ht="24.2" customHeight="1">
      <c r="B884" s="133"/>
      <c r="C884" s="180" t="s">
        <v>3922</v>
      </c>
      <c r="D884" s="180" t="s">
        <v>333</v>
      </c>
      <c r="E884" s="181" t="s">
        <v>4823</v>
      </c>
      <c r="F884" s="182" t="s">
        <v>4824</v>
      </c>
      <c r="G884" s="183" t="s">
        <v>340</v>
      </c>
      <c r="H884" s="184">
        <v>1</v>
      </c>
      <c r="I884" s="185"/>
      <c r="J884" s="186">
        <f>ROUND(I884*H884,2)</f>
        <v>0</v>
      </c>
      <c r="K884" s="182" t="s">
        <v>2868</v>
      </c>
      <c r="L884" s="187"/>
      <c r="M884" s="188" t="s">
        <v>1</v>
      </c>
      <c r="N884" s="189" t="s">
        <v>38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273</v>
      </c>
      <c r="AT884" s="145" t="s">
        <v>333</v>
      </c>
      <c r="AU884" s="145" t="s">
        <v>83</v>
      </c>
      <c r="AY884" s="18" t="s">
        <v>236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8" t="s">
        <v>81</v>
      </c>
      <c r="BK884" s="146">
        <f>ROUND(I884*H884,2)</f>
        <v>0</v>
      </c>
      <c r="BL884" s="18" t="s">
        <v>258</v>
      </c>
      <c r="BM884" s="145" t="s">
        <v>3925</v>
      </c>
    </row>
    <row r="885" spans="2:65" s="1" customFormat="1" ht="19.5">
      <c r="B885" s="33"/>
      <c r="D885" s="147" t="s">
        <v>246</v>
      </c>
      <c r="F885" s="148" t="s">
        <v>4824</v>
      </c>
      <c r="I885" s="149"/>
      <c r="L885" s="33"/>
      <c r="M885" s="150"/>
      <c r="T885" s="57"/>
      <c r="AT885" s="18" t="s">
        <v>246</v>
      </c>
      <c r="AU885" s="18" t="s">
        <v>83</v>
      </c>
    </row>
    <row r="886" spans="2:65" s="1" customFormat="1" ht="24.2" customHeight="1">
      <c r="B886" s="133"/>
      <c r="C886" s="180" t="s">
        <v>2529</v>
      </c>
      <c r="D886" s="180" t="s">
        <v>333</v>
      </c>
      <c r="E886" s="181" t="s">
        <v>4825</v>
      </c>
      <c r="F886" s="182" t="s">
        <v>4826</v>
      </c>
      <c r="G886" s="183" t="s">
        <v>340</v>
      </c>
      <c r="H886" s="184">
        <v>1</v>
      </c>
      <c r="I886" s="185"/>
      <c r="J886" s="186">
        <f>ROUND(I886*H886,2)</f>
        <v>0</v>
      </c>
      <c r="K886" s="182" t="s">
        <v>2868</v>
      </c>
      <c r="L886" s="187"/>
      <c r="M886" s="188" t="s">
        <v>1</v>
      </c>
      <c r="N886" s="189" t="s">
        <v>38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273</v>
      </c>
      <c r="AT886" s="145" t="s">
        <v>333</v>
      </c>
      <c r="AU886" s="145" t="s">
        <v>83</v>
      </c>
      <c r="AY886" s="18" t="s">
        <v>236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258</v>
      </c>
      <c r="BM886" s="145" t="s">
        <v>3928</v>
      </c>
    </row>
    <row r="887" spans="2:65" s="1" customFormat="1" ht="19.5">
      <c r="B887" s="33"/>
      <c r="D887" s="147" t="s">
        <v>246</v>
      </c>
      <c r="F887" s="148" t="s">
        <v>4826</v>
      </c>
      <c r="I887" s="149"/>
      <c r="L887" s="33"/>
      <c r="M887" s="150"/>
      <c r="T887" s="57"/>
      <c r="AT887" s="18" t="s">
        <v>246</v>
      </c>
      <c r="AU887" s="18" t="s">
        <v>83</v>
      </c>
    </row>
    <row r="888" spans="2:65" s="1" customFormat="1" ht="24.2" customHeight="1">
      <c r="B888" s="133"/>
      <c r="C888" s="180" t="s">
        <v>3929</v>
      </c>
      <c r="D888" s="180" t="s">
        <v>333</v>
      </c>
      <c r="E888" s="181" t="s">
        <v>4827</v>
      </c>
      <c r="F888" s="182" t="s">
        <v>4828</v>
      </c>
      <c r="G888" s="183" t="s">
        <v>340</v>
      </c>
      <c r="H888" s="184">
        <v>1</v>
      </c>
      <c r="I888" s="185"/>
      <c r="J888" s="186">
        <f>ROUND(I888*H888,2)</f>
        <v>0</v>
      </c>
      <c r="K888" s="182" t="s">
        <v>2868</v>
      </c>
      <c r="L888" s="187"/>
      <c r="M888" s="188" t="s">
        <v>1</v>
      </c>
      <c r="N888" s="189" t="s">
        <v>38</v>
      </c>
      <c r="P888" s="143">
        <f>O888*H888</f>
        <v>0</v>
      </c>
      <c r="Q888" s="143">
        <v>0</v>
      </c>
      <c r="R888" s="143">
        <f>Q888*H888</f>
        <v>0</v>
      </c>
      <c r="S888" s="143">
        <v>0</v>
      </c>
      <c r="T888" s="144">
        <f>S888*H888</f>
        <v>0</v>
      </c>
      <c r="AR888" s="145" t="s">
        <v>273</v>
      </c>
      <c r="AT888" s="145" t="s">
        <v>333</v>
      </c>
      <c r="AU888" s="145" t="s">
        <v>83</v>
      </c>
      <c r="AY888" s="18" t="s">
        <v>236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8" t="s">
        <v>81</v>
      </c>
      <c r="BK888" s="146">
        <f>ROUND(I888*H888,2)</f>
        <v>0</v>
      </c>
      <c r="BL888" s="18" t="s">
        <v>258</v>
      </c>
      <c r="BM888" s="145" t="s">
        <v>3930</v>
      </c>
    </row>
    <row r="889" spans="2:65" s="1" customFormat="1" ht="19.5">
      <c r="B889" s="33"/>
      <c r="D889" s="147" t="s">
        <v>246</v>
      </c>
      <c r="F889" s="148" t="s">
        <v>4828</v>
      </c>
      <c r="I889" s="149"/>
      <c r="L889" s="33"/>
      <c r="M889" s="150"/>
      <c r="T889" s="57"/>
      <c r="AT889" s="18" t="s">
        <v>246</v>
      </c>
      <c r="AU889" s="18" t="s">
        <v>83</v>
      </c>
    </row>
    <row r="890" spans="2:65" s="1" customFormat="1" ht="24.2" customHeight="1">
      <c r="B890" s="133"/>
      <c r="C890" s="134" t="s">
        <v>2534</v>
      </c>
      <c r="D890" s="134" t="s">
        <v>239</v>
      </c>
      <c r="E890" s="135" t="s">
        <v>4829</v>
      </c>
      <c r="F890" s="136" t="s">
        <v>4830</v>
      </c>
      <c r="G890" s="137" t="s">
        <v>340</v>
      </c>
      <c r="H890" s="138">
        <v>1</v>
      </c>
      <c r="I890" s="139"/>
      <c r="J890" s="140">
        <f>ROUND(I890*H890,2)</f>
        <v>0</v>
      </c>
      <c r="K890" s="136" t="s">
        <v>2868</v>
      </c>
      <c r="L890" s="33"/>
      <c r="M890" s="141" t="s">
        <v>1</v>
      </c>
      <c r="N890" s="142" t="s">
        <v>38</v>
      </c>
      <c r="P890" s="143">
        <f>O890*H890</f>
        <v>0</v>
      </c>
      <c r="Q890" s="143">
        <v>0</v>
      </c>
      <c r="R890" s="143">
        <f>Q890*H890</f>
        <v>0</v>
      </c>
      <c r="S890" s="143">
        <v>0</v>
      </c>
      <c r="T890" s="144">
        <f>S890*H890</f>
        <v>0</v>
      </c>
      <c r="AR890" s="145" t="s">
        <v>258</v>
      </c>
      <c r="AT890" s="145" t="s">
        <v>239</v>
      </c>
      <c r="AU890" s="145" t="s">
        <v>83</v>
      </c>
      <c r="AY890" s="18" t="s">
        <v>236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8" t="s">
        <v>81</v>
      </c>
      <c r="BK890" s="146">
        <f>ROUND(I890*H890,2)</f>
        <v>0</v>
      </c>
      <c r="BL890" s="18" t="s">
        <v>258</v>
      </c>
      <c r="BM890" s="145" t="s">
        <v>3934</v>
      </c>
    </row>
    <row r="891" spans="2:65" s="1" customFormat="1" ht="19.5">
      <c r="B891" s="33"/>
      <c r="D891" s="147" t="s">
        <v>246</v>
      </c>
      <c r="F891" s="148" t="s">
        <v>4830</v>
      </c>
      <c r="I891" s="149"/>
      <c r="L891" s="33"/>
      <c r="M891" s="150"/>
      <c r="T891" s="57"/>
      <c r="AT891" s="18" t="s">
        <v>246</v>
      </c>
      <c r="AU891" s="18" t="s">
        <v>83</v>
      </c>
    </row>
    <row r="892" spans="2:65" s="1" customFormat="1" ht="24.2" customHeight="1">
      <c r="B892" s="133"/>
      <c r="C892" s="180" t="s">
        <v>3936</v>
      </c>
      <c r="D892" s="180" t="s">
        <v>333</v>
      </c>
      <c r="E892" s="181" t="s">
        <v>4831</v>
      </c>
      <c r="F892" s="182" t="s">
        <v>4832</v>
      </c>
      <c r="G892" s="183" t="s">
        <v>340</v>
      </c>
      <c r="H892" s="184">
        <v>1</v>
      </c>
      <c r="I892" s="185"/>
      <c r="J892" s="186">
        <f>ROUND(I892*H892,2)</f>
        <v>0</v>
      </c>
      <c r="K892" s="182" t="s">
        <v>2868</v>
      </c>
      <c r="L892" s="187"/>
      <c r="M892" s="188" t="s">
        <v>1</v>
      </c>
      <c r="N892" s="189" t="s">
        <v>38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273</v>
      </c>
      <c r="AT892" s="145" t="s">
        <v>333</v>
      </c>
      <c r="AU892" s="145" t="s">
        <v>83</v>
      </c>
      <c r="AY892" s="18" t="s">
        <v>236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258</v>
      </c>
      <c r="BM892" s="145" t="s">
        <v>3939</v>
      </c>
    </row>
    <row r="893" spans="2:65" s="1" customFormat="1" ht="11.25">
      <c r="B893" s="33"/>
      <c r="D893" s="147" t="s">
        <v>246</v>
      </c>
      <c r="F893" s="148" t="s">
        <v>4832</v>
      </c>
      <c r="I893" s="149"/>
      <c r="L893" s="33"/>
      <c r="M893" s="150"/>
      <c r="T893" s="57"/>
      <c r="AT893" s="18" t="s">
        <v>246</v>
      </c>
      <c r="AU893" s="18" t="s">
        <v>83</v>
      </c>
    </row>
    <row r="894" spans="2:65" s="1" customFormat="1" ht="24.2" customHeight="1">
      <c r="B894" s="133"/>
      <c r="C894" s="134" t="s">
        <v>348</v>
      </c>
      <c r="D894" s="134" t="s">
        <v>239</v>
      </c>
      <c r="E894" s="135" t="s">
        <v>4833</v>
      </c>
      <c r="F894" s="136" t="s">
        <v>4834</v>
      </c>
      <c r="G894" s="137" t="s">
        <v>340</v>
      </c>
      <c r="H894" s="138">
        <v>3</v>
      </c>
      <c r="I894" s="139"/>
      <c r="J894" s="140">
        <f>ROUND(I894*H894,2)</f>
        <v>0</v>
      </c>
      <c r="K894" s="136" t="s">
        <v>2868</v>
      </c>
      <c r="L894" s="33"/>
      <c r="M894" s="141" t="s">
        <v>1</v>
      </c>
      <c r="N894" s="142" t="s">
        <v>38</v>
      </c>
      <c r="P894" s="143">
        <f>O894*H894</f>
        <v>0</v>
      </c>
      <c r="Q894" s="143">
        <v>0</v>
      </c>
      <c r="R894" s="143">
        <f>Q894*H894</f>
        <v>0</v>
      </c>
      <c r="S894" s="143">
        <v>0</v>
      </c>
      <c r="T894" s="144">
        <f>S894*H894</f>
        <v>0</v>
      </c>
      <c r="AR894" s="145" t="s">
        <v>258</v>
      </c>
      <c r="AT894" s="145" t="s">
        <v>239</v>
      </c>
      <c r="AU894" s="145" t="s">
        <v>83</v>
      </c>
      <c r="AY894" s="18" t="s">
        <v>236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81</v>
      </c>
      <c r="BK894" s="146">
        <f>ROUND(I894*H894,2)</f>
        <v>0</v>
      </c>
      <c r="BL894" s="18" t="s">
        <v>258</v>
      </c>
      <c r="BM894" s="145" t="s">
        <v>468</v>
      </c>
    </row>
    <row r="895" spans="2:65" s="1" customFormat="1" ht="19.5">
      <c r="B895" s="33"/>
      <c r="D895" s="147" t="s">
        <v>246</v>
      </c>
      <c r="F895" s="148" t="s">
        <v>4834</v>
      </c>
      <c r="I895" s="149"/>
      <c r="L895" s="33"/>
      <c r="M895" s="150"/>
      <c r="T895" s="57"/>
      <c r="AT895" s="18" t="s">
        <v>246</v>
      </c>
      <c r="AU895" s="18" t="s">
        <v>83</v>
      </c>
    </row>
    <row r="896" spans="2:65" s="1" customFormat="1" ht="24.2" customHeight="1">
      <c r="B896" s="133"/>
      <c r="C896" s="180" t="s">
        <v>3941</v>
      </c>
      <c r="D896" s="180" t="s">
        <v>333</v>
      </c>
      <c r="E896" s="181" t="s">
        <v>4835</v>
      </c>
      <c r="F896" s="182" t="s">
        <v>4836</v>
      </c>
      <c r="G896" s="183" t="s">
        <v>340</v>
      </c>
      <c r="H896" s="184">
        <v>3</v>
      </c>
      <c r="I896" s="185"/>
      <c r="J896" s="186">
        <f>ROUND(I896*H896,2)</f>
        <v>0</v>
      </c>
      <c r="K896" s="182" t="s">
        <v>2868</v>
      </c>
      <c r="L896" s="187"/>
      <c r="M896" s="188" t="s">
        <v>1</v>
      </c>
      <c r="N896" s="189" t="s">
        <v>38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273</v>
      </c>
      <c r="AT896" s="145" t="s">
        <v>333</v>
      </c>
      <c r="AU896" s="145" t="s">
        <v>83</v>
      </c>
      <c r="AY896" s="18" t="s">
        <v>236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8" t="s">
        <v>81</v>
      </c>
      <c r="BK896" s="146">
        <f>ROUND(I896*H896,2)</f>
        <v>0</v>
      </c>
      <c r="BL896" s="18" t="s">
        <v>258</v>
      </c>
      <c r="BM896" s="145" t="s">
        <v>3944</v>
      </c>
    </row>
    <row r="897" spans="2:65" s="1" customFormat="1" ht="11.25">
      <c r="B897" s="33"/>
      <c r="D897" s="147" t="s">
        <v>246</v>
      </c>
      <c r="F897" s="148" t="s">
        <v>4836</v>
      </c>
      <c r="I897" s="149"/>
      <c r="L897" s="33"/>
      <c r="M897" s="150"/>
      <c r="T897" s="57"/>
      <c r="AT897" s="18" t="s">
        <v>246</v>
      </c>
      <c r="AU897" s="18" t="s">
        <v>83</v>
      </c>
    </row>
    <row r="898" spans="2:65" s="1" customFormat="1" ht="24.2" customHeight="1">
      <c r="B898" s="133"/>
      <c r="C898" s="134" t="s">
        <v>2542</v>
      </c>
      <c r="D898" s="134" t="s">
        <v>239</v>
      </c>
      <c r="E898" s="135" t="s">
        <v>4837</v>
      </c>
      <c r="F898" s="136" t="s">
        <v>4838</v>
      </c>
      <c r="G898" s="137" t="s">
        <v>340</v>
      </c>
      <c r="H898" s="138">
        <v>2</v>
      </c>
      <c r="I898" s="139"/>
      <c r="J898" s="140">
        <f>ROUND(I898*H898,2)</f>
        <v>0</v>
      </c>
      <c r="K898" s="136" t="s">
        <v>2868</v>
      </c>
      <c r="L898" s="33"/>
      <c r="M898" s="141" t="s">
        <v>1</v>
      </c>
      <c r="N898" s="142" t="s">
        <v>38</v>
      </c>
      <c r="P898" s="143">
        <f>O898*H898</f>
        <v>0</v>
      </c>
      <c r="Q898" s="143">
        <v>0</v>
      </c>
      <c r="R898" s="143">
        <f>Q898*H898</f>
        <v>0</v>
      </c>
      <c r="S898" s="143">
        <v>0</v>
      </c>
      <c r="T898" s="144">
        <f>S898*H898</f>
        <v>0</v>
      </c>
      <c r="AR898" s="145" t="s">
        <v>258</v>
      </c>
      <c r="AT898" s="145" t="s">
        <v>239</v>
      </c>
      <c r="AU898" s="145" t="s">
        <v>83</v>
      </c>
      <c r="AY898" s="18" t="s">
        <v>236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81</v>
      </c>
      <c r="BK898" s="146">
        <f>ROUND(I898*H898,2)</f>
        <v>0</v>
      </c>
      <c r="BL898" s="18" t="s">
        <v>258</v>
      </c>
      <c r="BM898" s="145" t="s">
        <v>3948</v>
      </c>
    </row>
    <row r="899" spans="2:65" s="1" customFormat="1" ht="19.5">
      <c r="B899" s="33"/>
      <c r="D899" s="147" t="s">
        <v>246</v>
      </c>
      <c r="F899" s="148" t="s">
        <v>4838</v>
      </c>
      <c r="I899" s="149"/>
      <c r="L899" s="33"/>
      <c r="M899" s="150"/>
      <c r="T899" s="57"/>
      <c r="AT899" s="18" t="s">
        <v>246</v>
      </c>
      <c r="AU899" s="18" t="s">
        <v>83</v>
      </c>
    </row>
    <row r="900" spans="2:65" s="1" customFormat="1" ht="24.2" customHeight="1">
      <c r="B900" s="133"/>
      <c r="C900" s="180" t="s">
        <v>3949</v>
      </c>
      <c r="D900" s="180" t="s">
        <v>333</v>
      </c>
      <c r="E900" s="181" t="s">
        <v>4839</v>
      </c>
      <c r="F900" s="182" t="s">
        <v>4840</v>
      </c>
      <c r="G900" s="183" t="s">
        <v>340</v>
      </c>
      <c r="H900" s="184">
        <v>2</v>
      </c>
      <c r="I900" s="185"/>
      <c r="J900" s="186">
        <f>ROUND(I900*H900,2)</f>
        <v>0</v>
      </c>
      <c r="K900" s="182" t="s">
        <v>2868</v>
      </c>
      <c r="L900" s="187"/>
      <c r="M900" s="188" t="s">
        <v>1</v>
      </c>
      <c r="N900" s="189" t="s">
        <v>38</v>
      </c>
      <c r="P900" s="143">
        <f>O900*H900</f>
        <v>0</v>
      </c>
      <c r="Q900" s="143">
        <v>0</v>
      </c>
      <c r="R900" s="143">
        <f>Q900*H900</f>
        <v>0</v>
      </c>
      <c r="S900" s="143">
        <v>0</v>
      </c>
      <c r="T900" s="144">
        <f>S900*H900</f>
        <v>0</v>
      </c>
      <c r="AR900" s="145" t="s">
        <v>273</v>
      </c>
      <c r="AT900" s="145" t="s">
        <v>333</v>
      </c>
      <c r="AU900" s="145" t="s">
        <v>83</v>
      </c>
      <c r="AY900" s="18" t="s">
        <v>236</v>
      </c>
      <c r="BE900" s="146">
        <f>IF(N900="základní",J900,0)</f>
        <v>0</v>
      </c>
      <c r="BF900" s="146">
        <f>IF(N900="snížená",J900,0)</f>
        <v>0</v>
      </c>
      <c r="BG900" s="146">
        <f>IF(N900="zákl. přenesená",J900,0)</f>
        <v>0</v>
      </c>
      <c r="BH900" s="146">
        <f>IF(N900="sníž. přenesená",J900,0)</f>
        <v>0</v>
      </c>
      <c r="BI900" s="146">
        <f>IF(N900="nulová",J900,0)</f>
        <v>0</v>
      </c>
      <c r="BJ900" s="18" t="s">
        <v>81</v>
      </c>
      <c r="BK900" s="146">
        <f>ROUND(I900*H900,2)</f>
        <v>0</v>
      </c>
      <c r="BL900" s="18" t="s">
        <v>258</v>
      </c>
      <c r="BM900" s="145" t="s">
        <v>3952</v>
      </c>
    </row>
    <row r="901" spans="2:65" s="1" customFormat="1" ht="11.25">
      <c r="B901" s="33"/>
      <c r="D901" s="147" t="s">
        <v>246</v>
      </c>
      <c r="F901" s="148" t="s">
        <v>4840</v>
      </c>
      <c r="I901" s="149"/>
      <c r="L901" s="33"/>
      <c r="M901" s="150"/>
      <c r="T901" s="57"/>
      <c r="AT901" s="18" t="s">
        <v>246</v>
      </c>
      <c r="AU901" s="18" t="s">
        <v>83</v>
      </c>
    </row>
    <row r="902" spans="2:65" s="1" customFormat="1" ht="24.2" customHeight="1">
      <c r="B902" s="133"/>
      <c r="C902" s="134" t="s">
        <v>2547</v>
      </c>
      <c r="D902" s="134" t="s">
        <v>239</v>
      </c>
      <c r="E902" s="135" t="s">
        <v>4841</v>
      </c>
      <c r="F902" s="136" t="s">
        <v>4842</v>
      </c>
      <c r="G902" s="137" t="s">
        <v>340</v>
      </c>
      <c r="H902" s="138">
        <v>1</v>
      </c>
      <c r="I902" s="139"/>
      <c r="J902" s="140">
        <f>ROUND(I902*H902,2)</f>
        <v>0</v>
      </c>
      <c r="K902" s="136" t="s">
        <v>2868</v>
      </c>
      <c r="L902" s="33"/>
      <c r="M902" s="141" t="s">
        <v>1</v>
      </c>
      <c r="N902" s="142" t="s">
        <v>38</v>
      </c>
      <c r="P902" s="143">
        <f>O902*H902</f>
        <v>0</v>
      </c>
      <c r="Q902" s="143">
        <v>0</v>
      </c>
      <c r="R902" s="143">
        <f>Q902*H902</f>
        <v>0</v>
      </c>
      <c r="S902" s="143">
        <v>0</v>
      </c>
      <c r="T902" s="144">
        <f>S902*H902</f>
        <v>0</v>
      </c>
      <c r="AR902" s="145" t="s">
        <v>258</v>
      </c>
      <c r="AT902" s="145" t="s">
        <v>239</v>
      </c>
      <c r="AU902" s="145" t="s">
        <v>83</v>
      </c>
      <c r="AY902" s="18" t="s">
        <v>236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8" t="s">
        <v>81</v>
      </c>
      <c r="BK902" s="146">
        <f>ROUND(I902*H902,2)</f>
        <v>0</v>
      </c>
      <c r="BL902" s="18" t="s">
        <v>258</v>
      </c>
      <c r="BM902" s="145" t="s">
        <v>3955</v>
      </c>
    </row>
    <row r="903" spans="2:65" s="1" customFormat="1" ht="19.5">
      <c r="B903" s="33"/>
      <c r="D903" s="147" t="s">
        <v>246</v>
      </c>
      <c r="F903" s="148" t="s">
        <v>4842</v>
      </c>
      <c r="I903" s="149"/>
      <c r="L903" s="33"/>
      <c r="M903" s="150"/>
      <c r="T903" s="57"/>
      <c r="AT903" s="18" t="s">
        <v>246</v>
      </c>
      <c r="AU903" s="18" t="s">
        <v>83</v>
      </c>
    </row>
    <row r="904" spans="2:65" s="1" customFormat="1" ht="24.2" customHeight="1">
      <c r="B904" s="133"/>
      <c r="C904" s="180" t="s">
        <v>3957</v>
      </c>
      <c r="D904" s="180" t="s">
        <v>333</v>
      </c>
      <c r="E904" s="181" t="s">
        <v>4843</v>
      </c>
      <c r="F904" s="182" t="s">
        <v>4844</v>
      </c>
      <c r="G904" s="183" t="s">
        <v>340</v>
      </c>
      <c r="H904" s="184">
        <v>1</v>
      </c>
      <c r="I904" s="185"/>
      <c r="J904" s="186">
        <f>ROUND(I904*H904,2)</f>
        <v>0</v>
      </c>
      <c r="K904" s="182" t="s">
        <v>2868</v>
      </c>
      <c r="L904" s="187"/>
      <c r="M904" s="188" t="s">
        <v>1</v>
      </c>
      <c r="N904" s="189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273</v>
      </c>
      <c r="AT904" s="145" t="s">
        <v>333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258</v>
      </c>
      <c r="BM904" s="145" t="s">
        <v>3960</v>
      </c>
    </row>
    <row r="905" spans="2:65" s="1" customFormat="1" ht="11.25">
      <c r="B905" s="33"/>
      <c r="D905" s="147" t="s">
        <v>246</v>
      </c>
      <c r="F905" s="148" t="s">
        <v>4844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" customFormat="1" ht="24.2" customHeight="1">
      <c r="B906" s="133"/>
      <c r="C906" s="134" t="s">
        <v>2553</v>
      </c>
      <c r="D906" s="134" t="s">
        <v>239</v>
      </c>
      <c r="E906" s="135" t="s">
        <v>4845</v>
      </c>
      <c r="F906" s="136" t="s">
        <v>4846</v>
      </c>
      <c r="G906" s="137" t="s">
        <v>340</v>
      </c>
      <c r="H906" s="138">
        <v>3</v>
      </c>
      <c r="I906" s="139"/>
      <c r="J906" s="140">
        <f>ROUND(I906*H906,2)</f>
        <v>0</v>
      </c>
      <c r="K906" s="136" t="s">
        <v>2868</v>
      </c>
      <c r="L906" s="33"/>
      <c r="M906" s="141" t="s">
        <v>1</v>
      </c>
      <c r="N906" s="142" t="s">
        <v>38</v>
      </c>
      <c r="P906" s="143">
        <f>O906*H906</f>
        <v>0</v>
      </c>
      <c r="Q906" s="143">
        <v>0</v>
      </c>
      <c r="R906" s="143">
        <f>Q906*H906</f>
        <v>0</v>
      </c>
      <c r="S906" s="143">
        <v>0</v>
      </c>
      <c r="T906" s="144">
        <f>S906*H906</f>
        <v>0</v>
      </c>
      <c r="AR906" s="145" t="s">
        <v>258</v>
      </c>
      <c r="AT906" s="145" t="s">
        <v>239</v>
      </c>
      <c r="AU906" s="145" t="s">
        <v>83</v>
      </c>
      <c r="AY906" s="18" t="s">
        <v>236</v>
      </c>
      <c r="BE906" s="146">
        <f>IF(N906="základní",J906,0)</f>
        <v>0</v>
      </c>
      <c r="BF906" s="146">
        <f>IF(N906="snížená",J906,0)</f>
        <v>0</v>
      </c>
      <c r="BG906" s="146">
        <f>IF(N906="zákl. přenesená",J906,0)</f>
        <v>0</v>
      </c>
      <c r="BH906" s="146">
        <f>IF(N906="sníž. přenesená",J906,0)</f>
        <v>0</v>
      </c>
      <c r="BI906" s="146">
        <f>IF(N906="nulová",J906,0)</f>
        <v>0</v>
      </c>
      <c r="BJ906" s="18" t="s">
        <v>81</v>
      </c>
      <c r="BK906" s="146">
        <f>ROUND(I906*H906,2)</f>
        <v>0</v>
      </c>
      <c r="BL906" s="18" t="s">
        <v>258</v>
      </c>
      <c r="BM906" s="145" t="s">
        <v>3963</v>
      </c>
    </row>
    <row r="907" spans="2:65" s="1" customFormat="1" ht="19.5">
      <c r="B907" s="33"/>
      <c r="D907" s="147" t="s">
        <v>246</v>
      </c>
      <c r="F907" s="148" t="s">
        <v>4846</v>
      </c>
      <c r="I907" s="149"/>
      <c r="L907" s="33"/>
      <c r="M907" s="150"/>
      <c r="T907" s="57"/>
      <c r="AT907" s="18" t="s">
        <v>246</v>
      </c>
      <c r="AU907" s="18" t="s">
        <v>83</v>
      </c>
    </row>
    <row r="908" spans="2:65" s="1" customFormat="1" ht="24.2" customHeight="1">
      <c r="B908" s="133"/>
      <c r="C908" s="180" t="s">
        <v>3969</v>
      </c>
      <c r="D908" s="180" t="s">
        <v>333</v>
      </c>
      <c r="E908" s="181" t="s">
        <v>4847</v>
      </c>
      <c r="F908" s="182" t="s">
        <v>4848</v>
      </c>
      <c r="G908" s="183" t="s">
        <v>340</v>
      </c>
      <c r="H908" s="184">
        <v>3</v>
      </c>
      <c r="I908" s="185"/>
      <c r="J908" s="186">
        <f>ROUND(I908*H908,2)</f>
        <v>0</v>
      </c>
      <c r="K908" s="182" t="s">
        <v>2868</v>
      </c>
      <c r="L908" s="187"/>
      <c r="M908" s="188" t="s">
        <v>1</v>
      </c>
      <c r="N908" s="189" t="s">
        <v>38</v>
      </c>
      <c r="P908" s="143">
        <f>O908*H908</f>
        <v>0</v>
      </c>
      <c r="Q908" s="143">
        <v>0</v>
      </c>
      <c r="R908" s="143">
        <f>Q908*H908</f>
        <v>0</v>
      </c>
      <c r="S908" s="143">
        <v>0</v>
      </c>
      <c r="T908" s="144">
        <f>S908*H908</f>
        <v>0</v>
      </c>
      <c r="AR908" s="145" t="s">
        <v>273</v>
      </c>
      <c r="AT908" s="145" t="s">
        <v>333</v>
      </c>
      <c r="AU908" s="145" t="s">
        <v>83</v>
      </c>
      <c r="AY908" s="18" t="s">
        <v>236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81</v>
      </c>
      <c r="BK908" s="146">
        <f>ROUND(I908*H908,2)</f>
        <v>0</v>
      </c>
      <c r="BL908" s="18" t="s">
        <v>258</v>
      </c>
      <c r="BM908" s="145" t="s">
        <v>3972</v>
      </c>
    </row>
    <row r="909" spans="2:65" s="1" customFormat="1" ht="11.25">
      <c r="B909" s="33"/>
      <c r="D909" s="147" t="s">
        <v>246</v>
      </c>
      <c r="F909" s="148" t="s">
        <v>4848</v>
      </c>
      <c r="I909" s="149"/>
      <c r="L909" s="33"/>
      <c r="M909" s="150"/>
      <c r="T909" s="57"/>
      <c r="AT909" s="18" t="s">
        <v>246</v>
      </c>
      <c r="AU909" s="18" t="s">
        <v>83</v>
      </c>
    </row>
    <row r="910" spans="2:65" s="1" customFormat="1" ht="24.2" customHeight="1">
      <c r="B910" s="133"/>
      <c r="C910" s="134" t="s">
        <v>2556</v>
      </c>
      <c r="D910" s="134" t="s">
        <v>239</v>
      </c>
      <c r="E910" s="135" t="s">
        <v>4849</v>
      </c>
      <c r="F910" s="136" t="s">
        <v>4850</v>
      </c>
      <c r="G910" s="137" t="s">
        <v>340</v>
      </c>
      <c r="H910" s="138">
        <v>1</v>
      </c>
      <c r="I910" s="139"/>
      <c r="J910" s="140">
        <f>ROUND(I910*H910,2)</f>
        <v>0</v>
      </c>
      <c r="K910" s="136" t="s">
        <v>2868</v>
      </c>
      <c r="L910" s="33"/>
      <c r="M910" s="141" t="s">
        <v>1</v>
      </c>
      <c r="N910" s="142" t="s">
        <v>38</v>
      </c>
      <c r="P910" s="143">
        <f>O910*H910</f>
        <v>0</v>
      </c>
      <c r="Q910" s="143">
        <v>0</v>
      </c>
      <c r="R910" s="143">
        <f>Q910*H910</f>
        <v>0</v>
      </c>
      <c r="S910" s="143">
        <v>0</v>
      </c>
      <c r="T910" s="144">
        <f>S910*H910</f>
        <v>0</v>
      </c>
      <c r="AR910" s="145" t="s">
        <v>258</v>
      </c>
      <c r="AT910" s="145" t="s">
        <v>239</v>
      </c>
      <c r="AU910" s="145" t="s">
        <v>83</v>
      </c>
      <c r="AY910" s="18" t="s">
        <v>236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81</v>
      </c>
      <c r="BK910" s="146">
        <f>ROUND(I910*H910,2)</f>
        <v>0</v>
      </c>
      <c r="BL910" s="18" t="s">
        <v>258</v>
      </c>
      <c r="BM910" s="145" t="s">
        <v>3981</v>
      </c>
    </row>
    <row r="911" spans="2:65" s="1" customFormat="1" ht="19.5">
      <c r="B911" s="33"/>
      <c r="D911" s="147" t="s">
        <v>246</v>
      </c>
      <c r="F911" s="148" t="s">
        <v>4850</v>
      </c>
      <c r="I911" s="149"/>
      <c r="L911" s="33"/>
      <c r="M911" s="150"/>
      <c r="T911" s="57"/>
      <c r="AT911" s="18" t="s">
        <v>246</v>
      </c>
      <c r="AU911" s="18" t="s">
        <v>83</v>
      </c>
    </row>
    <row r="912" spans="2:65" s="1" customFormat="1" ht="24.2" customHeight="1">
      <c r="B912" s="133"/>
      <c r="C912" s="180" t="s">
        <v>3987</v>
      </c>
      <c r="D912" s="180" t="s">
        <v>333</v>
      </c>
      <c r="E912" s="181" t="s">
        <v>4851</v>
      </c>
      <c r="F912" s="182" t="s">
        <v>4852</v>
      </c>
      <c r="G912" s="183" t="s">
        <v>340</v>
      </c>
      <c r="H912" s="184">
        <v>1</v>
      </c>
      <c r="I912" s="185"/>
      <c r="J912" s="186">
        <f>ROUND(I912*H912,2)</f>
        <v>0</v>
      </c>
      <c r="K912" s="182" t="s">
        <v>2868</v>
      </c>
      <c r="L912" s="187"/>
      <c r="M912" s="188" t="s">
        <v>1</v>
      </c>
      <c r="N912" s="189" t="s">
        <v>38</v>
      </c>
      <c r="P912" s="143">
        <f>O912*H912</f>
        <v>0</v>
      </c>
      <c r="Q912" s="143">
        <v>0</v>
      </c>
      <c r="R912" s="143">
        <f>Q912*H912</f>
        <v>0</v>
      </c>
      <c r="S912" s="143">
        <v>0</v>
      </c>
      <c r="T912" s="144">
        <f>S912*H912</f>
        <v>0</v>
      </c>
      <c r="AR912" s="145" t="s">
        <v>273</v>
      </c>
      <c r="AT912" s="145" t="s">
        <v>333</v>
      </c>
      <c r="AU912" s="145" t="s">
        <v>83</v>
      </c>
      <c r="AY912" s="18" t="s">
        <v>236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81</v>
      </c>
      <c r="BK912" s="146">
        <f>ROUND(I912*H912,2)</f>
        <v>0</v>
      </c>
      <c r="BL912" s="18" t="s">
        <v>258</v>
      </c>
      <c r="BM912" s="145" t="s">
        <v>3990</v>
      </c>
    </row>
    <row r="913" spans="2:65" s="1" customFormat="1" ht="11.25">
      <c r="B913" s="33"/>
      <c r="D913" s="147" t="s">
        <v>246</v>
      </c>
      <c r="F913" s="148" t="s">
        <v>4852</v>
      </c>
      <c r="I913" s="149"/>
      <c r="L913" s="33"/>
      <c r="M913" s="150"/>
      <c r="T913" s="57"/>
      <c r="AT913" s="18" t="s">
        <v>246</v>
      </c>
      <c r="AU913" s="18" t="s">
        <v>83</v>
      </c>
    </row>
    <row r="914" spans="2:65" s="1" customFormat="1" ht="33" customHeight="1">
      <c r="B914" s="133"/>
      <c r="C914" s="134" t="s">
        <v>2561</v>
      </c>
      <c r="D914" s="134" t="s">
        <v>239</v>
      </c>
      <c r="E914" s="135" t="s">
        <v>4853</v>
      </c>
      <c r="F914" s="136" t="s">
        <v>4854</v>
      </c>
      <c r="G914" s="137" t="s">
        <v>340</v>
      </c>
      <c r="H914" s="138">
        <v>1</v>
      </c>
      <c r="I914" s="139"/>
      <c r="J914" s="140">
        <f>ROUND(I914*H914,2)</f>
        <v>0</v>
      </c>
      <c r="K914" s="136" t="s">
        <v>2868</v>
      </c>
      <c r="L914" s="33"/>
      <c r="M914" s="141" t="s">
        <v>1</v>
      </c>
      <c r="N914" s="142" t="s">
        <v>38</v>
      </c>
      <c r="P914" s="143">
        <f>O914*H914</f>
        <v>0</v>
      </c>
      <c r="Q914" s="143">
        <v>0</v>
      </c>
      <c r="R914" s="143">
        <f>Q914*H914</f>
        <v>0</v>
      </c>
      <c r="S914" s="143">
        <v>0</v>
      </c>
      <c r="T914" s="144">
        <f>S914*H914</f>
        <v>0</v>
      </c>
      <c r="AR914" s="145" t="s">
        <v>258</v>
      </c>
      <c r="AT914" s="145" t="s">
        <v>239</v>
      </c>
      <c r="AU914" s="145" t="s">
        <v>83</v>
      </c>
      <c r="AY914" s="18" t="s">
        <v>236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81</v>
      </c>
      <c r="BK914" s="146">
        <f>ROUND(I914*H914,2)</f>
        <v>0</v>
      </c>
      <c r="BL914" s="18" t="s">
        <v>258</v>
      </c>
      <c r="BM914" s="145" t="s">
        <v>4001</v>
      </c>
    </row>
    <row r="915" spans="2:65" s="1" customFormat="1" ht="19.5">
      <c r="B915" s="33"/>
      <c r="D915" s="147" t="s">
        <v>246</v>
      </c>
      <c r="F915" s="148" t="s">
        <v>4854</v>
      </c>
      <c r="I915" s="149"/>
      <c r="L915" s="33"/>
      <c r="M915" s="150"/>
      <c r="T915" s="57"/>
      <c r="AT915" s="18" t="s">
        <v>246</v>
      </c>
      <c r="AU915" s="18" t="s">
        <v>83</v>
      </c>
    </row>
    <row r="916" spans="2:65" s="1" customFormat="1" ht="16.5" customHeight="1">
      <c r="B916" s="133"/>
      <c r="C916" s="180" t="s">
        <v>4003</v>
      </c>
      <c r="D916" s="180" t="s">
        <v>333</v>
      </c>
      <c r="E916" s="181" t="s">
        <v>4855</v>
      </c>
      <c r="F916" s="182" t="s">
        <v>4856</v>
      </c>
      <c r="G916" s="183" t="s">
        <v>340</v>
      </c>
      <c r="H916" s="184">
        <v>1</v>
      </c>
      <c r="I916" s="185"/>
      <c r="J916" s="186">
        <f>ROUND(I916*H916,2)</f>
        <v>0</v>
      </c>
      <c r="K916" s="182" t="s">
        <v>2868</v>
      </c>
      <c r="L916" s="187"/>
      <c r="M916" s="188" t="s">
        <v>1</v>
      </c>
      <c r="N916" s="189" t="s">
        <v>38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273</v>
      </c>
      <c r="AT916" s="145" t="s">
        <v>333</v>
      </c>
      <c r="AU916" s="145" t="s">
        <v>83</v>
      </c>
      <c r="AY916" s="18" t="s">
        <v>236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258</v>
      </c>
      <c r="BM916" s="145" t="s">
        <v>4006</v>
      </c>
    </row>
    <row r="917" spans="2:65" s="1" customFormat="1" ht="11.25">
      <c r="B917" s="33"/>
      <c r="D917" s="147" t="s">
        <v>246</v>
      </c>
      <c r="F917" s="148" t="s">
        <v>4856</v>
      </c>
      <c r="I917" s="149"/>
      <c r="L917" s="33"/>
      <c r="M917" s="150"/>
      <c r="T917" s="57"/>
      <c r="AT917" s="18" t="s">
        <v>246</v>
      </c>
      <c r="AU917" s="18" t="s">
        <v>83</v>
      </c>
    </row>
    <row r="918" spans="2:65" s="1" customFormat="1" ht="33" customHeight="1">
      <c r="B918" s="133"/>
      <c r="C918" s="134" t="s">
        <v>2564</v>
      </c>
      <c r="D918" s="134" t="s">
        <v>239</v>
      </c>
      <c r="E918" s="135" t="s">
        <v>4857</v>
      </c>
      <c r="F918" s="136" t="s">
        <v>4858</v>
      </c>
      <c r="G918" s="137" t="s">
        <v>340</v>
      </c>
      <c r="H918" s="138">
        <v>19</v>
      </c>
      <c r="I918" s="139"/>
      <c r="J918" s="140">
        <f>ROUND(I918*H918,2)</f>
        <v>0</v>
      </c>
      <c r="K918" s="136" t="s">
        <v>2868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258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258</v>
      </c>
      <c r="BM918" s="145" t="s">
        <v>4009</v>
      </c>
    </row>
    <row r="919" spans="2:65" s="1" customFormat="1" ht="19.5">
      <c r="B919" s="33"/>
      <c r="D919" s="147" t="s">
        <v>246</v>
      </c>
      <c r="F919" s="148" t="s">
        <v>4858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" customFormat="1" ht="16.5" customHeight="1">
      <c r="B920" s="133"/>
      <c r="C920" s="180" t="s">
        <v>4012</v>
      </c>
      <c r="D920" s="180" t="s">
        <v>333</v>
      </c>
      <c r="E920" s="181" t="s">
        <v>4859</v>
      </c>
      <c r="F920" s="182" t="s">
        <v>4860</v>
      </c>
      <c r="G920" s="183" t="s">
        <v>340</v>
      </c>
      <c r="H920" s="184">
        <v>19</v>
      </c>
      <c r="I920" s="185"/>
      <c r="J920" s="186">
        <f>ROUND(I920*H920,2)</f>
        <v>0</v>
      </c>
      <c r="K920" s="182" t="s">
        <v>2868</v>
      </c>
      <c r="L920" s="187"/>
      <c r="M920" s="188" t="s">
        <v>1</v>
      </c>
      <c r="N920" s="189" t="s">
        <v>38</v>
      </c>
      <c r="P920" s="143">
        <f>O920*H920</f>
        <v>0</v>
      </c>
      <c r="Q920" s="143">
        <v>0</v>
      </c>
      <c r="R920" s="143">
        <f>Q920*H920</f>
        <v>0</v>
      </c>
      <c r="S920" s="143">
        <v>0</v>
      </c>
      <c r="T920" s="144">
        <f>S920*H920</f>
        <v>0</v>
      </c>
      <c r="AR920" s="145" t="s">
        <v>273</v>
      </c>
      <c r="AT920" s="145" t="s">
        <v>333</v>
      </c>
      <c r="AU920" s="145" t="s">
        <v>83</v>
      </c>
      <c r="AY920" s="18" t="s">
        <v>236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8" t="s">
        <v>81</v>
      </c>
      <c r="BK920" s="146">
        <f>ROUND(I920*H920,2)</f>
        <v>0</v>
      </c>
      <c r="BL920" s="18" t="s">
        <v>258</v>
      </c>
      <c r="BM920" s="145" t="s">
        <v>4015</v>
      </c>
    </row>
    <row r="921" spans="2:65" s="1" customFormat="1" ht="11.25">
      <c r="B921" s="33"/>
      <c r="D921" s="147" t="s">
        <v>246</v>
      </c>
      <c r="F921" s="148" t="s">
        <v>4860</v>
      </c>
      <c r="I921" s="149"/>
      <c r="L921" s="33"/>
      <c r="M921" s="150"/>
      <c r="T921" s="57"/>
      <c r="AT921" s="18" t="s">
        <v>246</v>
      </c>
      <c r="AU921" s="18" t="s">
        <v>83</v>
      </c>
    </row>
    <row r="922" spans="2:65" s="1" customFormat="1" ht="21.75" customHeight="1">
      <c r="B922" s="133"/>
      <c r="C922" s="134" t="s">
        <v>2570</v>
      </c>
      <c r="D922" s="134" t="s">
        <v>239</v>
      </c>
      <c r="E922" s="135" t="s">
        <v>4861</v>
      </c>
      <c r="F922" s="136" t="s">
        <v>4862</v>
      </c>
      <c r="G922" s="137" t="s">
        <v>340</v>
      </c>
      <c r="H922" s="138">
        <v>19</v>
      </c>
      <c r="I922" s="139"/>
      <c r="J922" s="140">
        <f>ROUND(I922*H922,2)</f>
        <v>0</v>
      </c>
      <c r="K922" s="136" t="s">
        <v>2868</v>
      </c>
      <c r="L922" s="33"/>
      <c r="M922" s="141" t="s">
        <v>1</v>
      </c>
      <c r="N922" s="142" t="s">
        <v>38</v>
      </c>
      <c r="P922" s="143">
        <f>O922*H922</f>
        <v>0</v>
      </c>
      <c r="Q922" s="143">
        <v>0</v>
      </c>
      <c r="R922" s="143">
        <f>Q922*H922</f>
        <v>0</v>
      </c>
      <c r="S922" s="143">
        <v>0</v>
      </c>
      <c r="T922" s="144">
        <f>S922*H922</f>
        <v>0</v>
      </c>
      <c r="AR922" s="145" t="s">
        <v>258</v>
      </c>
      <c r="AT922" s="145" t="s">
        <v>239</v>
      </c>
      <c r="AU922" s="145" t="s">
        <v>83</v>
      </c>
      <c r="AY922" s="18" t="s">
        <v>236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81</v>
      </c>
      <c r="BK922" s="146">
        <f>ROUND(I922*H922,2)</f>
        <v>0</v>
      </c>
      <c r="BL922" s="18" t="s">
        <v>258</v>
      </c>
      <c r="BM922" s="145" t="s">
        <v>4020</v>
      </c>
    </row>
    <row r="923" spans="2:65" s="1" customFormat="1" ht="11.25">
      <c r="B923" s="33"/>
      <c r="D923" s="147" t="s">
        <v>246</v>
      </c>
      <c r="F923" s="148" t="s">
        <v>4862</v>
      </c>
      <c r="I923" s="149"/>
      <c r="L923" s="33"/>
      <c r="M923" s="150"/>
      <c r="T923" s="57"/>
      <c r="AT923" s="18" t="s">
        <v>246</v>
      </c>
      <c r="AU923" s="18" t="s">
        <v>83</v>
      </c>
    </row>
    <row r="924" spans="2:65" s="1" customFormat="1" ht="37.9" customHeight="1">
      <c r="B924" s="133"/>
      <c r="C924" s="134" t="s">
        <v>4023</v>
      </c>
      <c r="D924" s="134" t="s">
        <v>239</v>
      </c>
      <c r="E924" s="135" t="s">
        <v>4863</v>
      </c>
      <c r="F924" s="136" t="s">
        <v>4864</v>
      </c>
      <c r="G924" s="137" t="s">
        <v>340</v>
      </c>
      <c r="H924" s="138">
        <v>60</v>
      </c>
      <c r="I924" s="139"/>
      <c r="J924" s="140">
        <f>ROUND(I924*H924,2)</f>
        <v>0</v>
      </c>
      <c r="K924" s="136" t="s">
        <v>2868</v>
      </c>
      <c r="L924" s="33"/>
      <c r="M924" s="141" t="s">
        <v>1</v>
      </c>
      <c r="N924" s="142" t="s">
        <v>38</v>
      </c>
      <c r="P924" s="143">
        <f>O924*H924</f>
        <v>0</v>
      </c>
      <c r="Q924" s="143">
        <v>0</v>
      </c>
      <c r="R924" s="143">
        <f>Q924*H924</f>
        <v>0</v>
      </c>
      <c r="S924" s="143">
        <v>0</v>
      </c>
      <c r="T924" s="144">
        <f>S924*H924</f>
        <v>0</v>
      </c>
      <c r="AR924" s="145" t="s">
        <v>258</v>
      </c>
      <c r="AT924" s="145" t="s">
        <v>239</v>
      </c>
      <c r="AU924" s="145" t="s">
        <v>83</v>
      </c>
      <c r="AY924" s="18" t="s">
        <v>236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8" t="s">
        <v>81</v>
      </c>
      <c r="BK924" s="146">
        <f>ROUND(I924*H924,2)</f>
        <v>0</v>
      </c>
      <c r="BL924" s="18" t="s">
        <v>258</v>
      </c>
      <c r="BM924" s="145" t="s">
        <v>4026</v>
      </c>
    </row>
    <row r="925" spans="2:65" s="1" customFormat="1" ht="19.5">
      <c r="B925" s="33"/>
      <c r="D925" s="147" t="s">
        <v>246</v>
      </c>
      <c r="F925" s="148" t="s">
        <v>4864</v>
      </c>
      <c r="I925" s="149"/>
      <c r="L925" s="33"/>
      <c r="M925" s="150"/>
      <c r="T925" s="57"/>
      <c r="AT925" s="18" t="s">
        <v>246</v>
      </c>
      <c r="AU925" s="18" t="s">
        <v>83</v>
      </c>
    </row>
    <row r="926" spans="2:65" s="1" customFormat="1" ht="16.5" customHeight="1">
      <c r="B926" s="133"/>
      <c r="C926" s="180" t="s">
        <v>2573</v>
      </c>
      <c r="D926" s="180" t="s">
        <v>333</v>
      </c>
      <c r="E926" s="181" t="s">
        <v>4865</v>
      </c>
      <c r="F926" s="182" t="s">
        <v>4866</v>
      </c>
      <c r="G926" s="183" t="s">
        <v>340</v>
      </c>
      <c r="H926" s="184">
        <v>60</v>
      </c>
      <c r="I926" s="185"/>
      <c r="J926" s="186">
        <f>ROUND(I926*H926,2)</f>
        <v>0</v>
      </c>
      <c r="K926" s="182" t="s">
        <v>2868</v>
      </c>
      <c r="L926" s="187"/>
      <c r="M926" s="188" t="s">
        <v>1</v>
      </c>
      <c r="N926" s="189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273</v>
      </c>
      <c r="AT926" s="145" t="s">
        <v>333</v>
      </c>
      <c r="AU926" s="145" t="s">
        <v>83</v>
      </c>
      <c r="AY926" s="18" t="s">
        <v>236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258</v>
      </c>
      <c r="BM926" s="145" t="s">
        <v>4030</v>
      </c>
    </row>
    <row r="927" spans="2:65" s="1" customFormat="1" ht="11.25">
      <c r="B927" s="33"/>
      <c r="D927" s="147" t="s">
        <v>246</v>
      </c>
      <c r="F927" s="148" t="s">
        <v>4866</v>
      </c>
      <c r="I927" s="149"/>
      <c r="L927" s="33"/>
      <c r="M927" s="150"/>
      <c r="T927" s="57"/>
      <c r="AT927" s="18" t="s">
        <v>246</v>
      </c>
      <c r="AU927" s="18" t="s">
        <v>83</v>
      </c>
    </row>
    <row r="928" spans="2:65" s="1" customFormat="1" ht="21.75" customHeight="1">
      <c r="B928" s="133"/>
      <c r="C928" s="180" t="s">
        <v>4033</v>
      </c>
      <c r="D928" s="180" t="s">
        <v>333</v>
      </c>
      <c r="E928" s="181" t="s">
        <v>4867</v>
      </c>
      <c r="F928" s="182" t="s">
        <v>4868</v>
      </c>
      <c r="G928" s="183" t="s">
        <v>1767</v>
      </c>
      <c r="H928" s="184">
        <v>60</v>
      </c>
      <c r="I928" s="185"/>
      <c r="J928" s="186">
        <f>ROUND(I928*H928,2)</f>
        <v>0</v>
      </c>
      <c r="K928" s="182" t="s">
        <v>2868</v>
      </c>
      <c r="L928" s="187"/>
      <c r="M928" s="188" t="s">
        <v>1</v>
      </c>
      <c r="N928" s="189" t="s">
        <v>38</v>
      </c>
      <c r="P928" s="143">
        <f>O928*H928</f>
        <v>0</v>
      </c>
      <c r="Q928" s="143">
        <v>0</v>
      </c>
      <c r="R928" s="143">
        <f>Q928*H928</f>
        <v>0</v>
      </c>
      <c r="S928" s="143">
        <v>0</v>
      </c>
      <c r="T928" s="144">
        <f>S928*H928</f>
        <v>0</v>
      </c>
      <c r="AR928" s="145" t="s">
        <v>273</v>
      </c>
      <c r="AT928" s="145" t="s">
        <v>333</v>
      </c>
      <c r="AU928" s="145" t="s">
        <v>83</v>
      </c>
      <c r="AY928" s="18" t="s">
        <v>236</v>
      </c>
      <c r="BE928" s="146">
        <f>IF(N928="základní",J928,0)</f>
        <v>0</v>
      </c>
      <c r="BF928" s="146">
        <f>IF(N928="snížená",J928,0)</f>
        <v>0</v>
      </c>
      <c r="BG928" s="146">
        <f>IF(N928="zákl. přenesená",J928,0)</f>
        <v>0</v>
      </c>
      <c r="BH928" s="146">
        <f>IF(N928="sníž. přenesená",J928,0)</f>
        <v>0</v>
      </c>
      <c r="BI928" s="146">
        <f>IF(N928="nulová",J928,0)</f>
        <v>0</v>
      </c>
      <c r="BJ928" s="18" t="s">
        <v>81</v>
      </c>
      <c r="BK928" s="146">
        <f>ROUND(I928*H928,2)</f>
        <v>0</v>
      </c>
      <c r="BL928" s="18" t="s">
        <v>258</v>
      </c>
      <c r="BM928" s="145" t="s">
        <v>4034</v>
      </c>
    </row>
    <row r="929" spans="2:65" s="1" customFormat="1" ht="11.25">
      <c r="B929" s="33"/>
      <c r="D929" s="147" t="s">
        <v>246</v>
      </c>
      <c r="F929" s="148" t="s">
        <v>4868</v>
      </c>
      <c r="I929" s="149"/>
      <c r="L929" s="33"/>
      <c r="M929" s="150"/>
      <c r="T929" s="57"/>
      <c r="AT929" s="18" t="s">
        <v>246</v>
      </c>
      <c r="AU929" s="18" t="s">
        <v>83</v>
      </c>
    </row>
    <row r="930" spans="2:65" s="1" customFormat="1" ht="37.9" customHeight="1">
      <c r="B930" s="133"/>
      <c r="C930" s="134" t="s">
        <v>2577</v>
      </c>
      <c r="D930" s="134" t="s">
        <v>239</v>
      </c>
      <c r="E930" s="135" t="s">
        <v>4869</v>
      </c>
      <c r="F930" s="136" t="s">
        <v>4870</v>
      </c>
      <c r="G930" s="137" t="s">
        <v>340</v>
      </c>
      <c r="H930" s="138">
        <v>7</v>
      </c>
      <c r="I930" s="139"/>
      <c r="J930" s="140">
        <f>ROUND(I930*H930,2)</f>
        <v>0</v>
      </c>
      <c r="K930" s="136" t="s">
        <v>2868</v>
      </c>
      <c r="L930" s="33"/>
      <c r="M930" s="141" t="s">
        <v>1</v>
      </c>
      <c r="N930" s="142" t="s">
        <v>38</v>
      </c>
      <c r="P930" s="143">
        <f>O930*H930</f>
        <v>0</v>
      </c>
      <c r="Q930" s="143">
        <v>0</v>
      </c>
      <c r="R930" s="143">
        <f>Q930*H930</f>
        <v>0</v>
      </c>
      <c r="S930" s="143">
        <v>0</v>
      </c>
      <c r="T930" s="144">
        <f>S930*H930</f>
        <v>0</v>
      </c>
      <c r="AR930" s="145" t="s">
        <v>258</v>
      </c>
      <c r="AT930" s="145" t="s">
        <v>239</v>
      </c>
      <c r="AU930" s="145" t="s">
        <v>83</v>
      </c>
      <c r="AY930" s="18" t="s">
        <v>236</v>
      </c>
      <c r="BE930" s="146">
        <f>IF(N930="základní",J930,0)</f>
        <v>0</v>
      </c>
      <c r="BF930" s="146">
        <f>IF(N930="snížená",J930,0)</f>
        <v>0</v>
      </c>
      <c r="BG930" s="146">
        <f>IF(N930="zákl. přenesená",J930,0)</f>
        <v>0</v>
      </c>
      <c r="BH930" s="146">
        <f>IF(N930="sníž. přenesená",J930,0)</f>
        <v>0</v>
      </c>
      <c r="BI930" s="146">
        <f>IF(N930="nulová",J930,0)</f>
        <v>0</v>
      </c>
      <c r="BJ930" s="18" t="s">
        <v>81</v>
      </c>
      <c r="BK930" s="146">
        <f>ROUND(I930*H930,2)</f>
        <v>0</v>
      </c>
      <c r="BL930" s="18" t="s">
        <v>258</v>
      </c>
      <c r="BM930" s="145" t="s">
        <v>4038</v>
      </c>
    </row>
    <row r="931" spans="2:65" s="1" customFormat="1" ht="19.5">
      <c r="B931" s="33"/>
      <c r="D931" s="147" t="s">
        <v>246</v>
      </c>
      <c r="F931" s="148" t="s">
        <v>4870</v>
      </c>
      <c r="I931" s="149"/>
      <c r="L931" s="33"/>
      <c r="M931" s="150"/>
      <c r="T931" s="57"/>
      <c r="AT931" s="18" t="s">
        <v>246</v>
      </c>
      <c r="AU931" s="18" t="s">
        <v>83</v>
      </c>
    </row>
    <row r="932" spans="2:65" s="1" customFormat="1" ht="16.5" customHeight="1">
      <c r="B932" s="133"/>
      <c r="C932" s="180" t="s">
        <v>4040</v>
      </c>
      <c r="D932" s="180" t="s">
        <v>333</v>
      </c>
      <c r="E932" s="181" t="s">
        <v>4871</v>
      </c>
      <c r="F932" s="182" t="s">
        <v>4872</v>
      </c>
      <c r="G932" s="183" t="s">
        <v>340</v>
      </c>
      <c r="H932" s="184">
        <v>7</v>
      </c>
      <c r="I932" s="185"/>
      <c r="J932" s="186">
        <f>ROUND(I932*H932,2)</f>
        <v>0</v>
      </c>
      <c r="K932" s="182" t="s">
        <v>2868</v>
      </c>
      <c r="L932" s="187"/>
      <c r="M932" s="188" t="s">
        <v>1</v>
      </c>
      <c r="N932" s="189" t="s">
        <v>38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273</v>
      </c>
      <c r="AT932" s="145" t="s">
        <v>333</v>
      </c>
      <c r="AU932" s="145" t="s">
        <v>83</v>
      </c>
      <c r="AY932" s="18" t="s">
        <v>236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81</v>
      </c>
      <c r="BK932" s="146">
        <f>ROUND(I932*H932,2)</f>
        <v>0</v>
      </c>
      <c r="BL932" s="18" t="s">
        <v>258</v>
      </c>
      <c r="BM932" s="145" t="s">
        <v>4043</v>
      </c>
    </row>
    <row r="933" spans="2:65" s="1" customFormat="1" ht="11.25">
      <c r="B933" s="33"/>
      <c r="D933" s="147" t="s">
        <v>246</v>
      </c>
      <c r="F933" s="148" t="s">
        <v>4872</v>
      </c>
      <c r="I933" s="149"/>
      <c r="L933" s="33"/>
      <c r="M933" s="150"/>
      <c r="T933" s="57"/>
      <c r="AT933" s="18" t="s">
        <v>246</v>
      </c>
      <c r="AU933" s="18" t="s">
        <v>83</v>
      </c>
    </row>
    <row r="934" spans="2:65" s="1" customFormat="1" ht="16.5" customHeight="1">
      <c r="B934" s="133"/>
      <c r="C934" s="180" t="s">
        <v>2581</v>
      </c>
      <c r="D934" s="180" t="s">
        <v>333</v>
      </c>
      <c r="E934" s="181" t="s">
        <v>4873</v>
      </c>
      <c r="F934" s="182" t="s">
        <v>4874</v>
      </c>
      <c r="G934" s="183" t="s">
        <v>1767</v>
      </c>
      <c r="H934" s="184">
        <v>7</v>
      </c>
      <c r="I934" s="185"/>
      <c r="J934" s="186">
        <f>ROUND(I934*H934,2)</f>
        <v>0</v>
      </c>
      <c r="K934" s="182" t="s">
        <v>2868</v>
      </c>
      <c r="L934" s="187"/>
      <c r="M934" s="188" t="s">
        <v>1</v>
      </c>
      <c r="N934" s="189" t="s">
        <v>38</v>
      </c>
      <c r="P934" s="143">
        <f>O934*H934</f>
        <v>0</v>
      </c>
      <c r="Q934" s="143">
        <v>0</v>
      </c>
      <c r="R934" s="143">
        <f>Q934*H934</f>
        <v>0</v>
      </c>
      <c r="S934" s="143">
        <v>0</v>
      </c>
      <c r="T934" s="144">
        <f>S934*H934</f>
        <v>0</v>
      </c>
      <c r="AR934" s="145" t="s">
        <v>273</v>
      </c>
      <c r="AT934" s="145" t="s">
        <v>333</v>
      </c>
      <c r="AU934" s="145" t="s">
        <v>83</v>
      </c>
      <c r="AY934" s="18" t="s">
        <v>236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258</v>
      </c>
      <c r="BM934" s="145" t="s">
        <v>4044</v>
      </c>
    </row>
    <row r="935" spans="2:65" s="1" customFormat="1" ht="11.25">
      <c r="B935" s="33"/>
      <c r="D935" s="147" t="s">
        <v>246</v>
      </c>
      <c r="F935" s="148" t="s">
        <v>4874</v>
      </c>
      <c r="I935" s="149"/>
      <c r="L935" s="33"/>
      <c r="M935" s="150"/>
      <c r="T935" s="57"/>
      <c r="AT935" s="18" t="s">
        <v>246</v>
      </c>
      <c r="AU935" s="18" t="s">
        <v>83</v>
      </c>
    </row>
    <row r="936" spans="2:65" s="1" customFormat="1" ht="37.9" customHeight="1">
      <c r="B936" s="133"/>
      <c r="C936" s="134" t="s">
        <v>4045</v>
      </c>
      <c r="D936" s="134" t="s">
        <v>239</v>
      </c>
      <c r="E936" s="135" t="s">
        <v>4875</v>
      </c>
      <c r="F936" s="136" t="s">
        <v>4876</v>
      </c>
      <c r="G936" s="137" t="s">
        <v>340</v>
      </c>
      <c r="H936" s="138">
        <v>3</v>
      </c>
      <c r="I936" s="139"/>
      <c r="J936" s="140">
        <f>ROUND(I936*H936,2)</f>
        <v>0</v>
      </c>
      <c r="K936" s="136" t="s">
        <v>2868</v>
      </c>
      <c r="L936" s="33"/>
      <c r="M936" s="141" t="s">
        <v>1</v>
      </c>
      <c r="N936" s="142" t="s">
        <v>38</v>
      </c>
      <c r="P936" s="143">
        <f>O936*H936</f>
        <v>0</v>
      </c>
      <c r="Q936" s="143">
        <v>0</v>
      </c>
      <c r="R936" s="143">
        <f>Q936*H936</f>
        <v>0</v>
      </c>
      <c r="S936" s="143">
        <v>0</v>
      </c>
      <c r="T936" s="144">
        <f>S936*H936</f>
        <v>0</v>
      </c>
      <c r="AR936" s="145" t="s">
        <v>258</v>
      </c>
      <c r="AT936" s="145" t="s">
        <v>239</v>
      </c>
      <c r="AU936" s="145" t="s">
        <v>83</v>
      </c>
      <c r="AY936" s="18" t="s">
        <v>236</v>
      </c>
      <c r="BE936" s="146">
        <f>IF(N936="základní",J936,0)</f>
        <v>0</v>
      </c>
      <c r="BF936" s="146">
        <f>IF(N936="snížená",J936,0)</f>
        <v>0</v>
      </c>
      <c r="BG936" s="146">
        <f>IF(N936="zákl. přenesená",J936,0)</f>
        <v>0</v>
      </c>
      <c r="BH936" s="146">
        <f>IF(N936="sníž. přenesená",J936,0)</f>
        <v>0</v>
      </c>
      <c r="BI936" s="146">
        <f>IF(N936="nulová",J936,0)</f>
        <v>0</v>
      </c>
      <c r="BJ936" s="18" t="s">
        <v>81</v>
      </c>
      <c r="BK936" s="146">
        <f>ROUND(I936*H936,2)</f>
        <v>0</v>
      </c>
      <c r="BL936" s="18" t="s">
        <v>258</v>
      </c>
      <c r="BM936" s="145" t="s">
        <v>4046</v>
      </c>
    </row>
    <row r="937" spans="2:65" s="1" customFormat="1" ht="19.5">
      <c r="B937" s="33"/>
      <c r="D937" s="147" t="s">
        <v>246</v>
      </c>
      <c r="F937" s="148" t="s">
        <v>4876</v>
      </c>
      <c r="I937" s="149"/>
      <c r="L937" s="33"/>
      <c r="M937" s="150"/>
      <c r="T937" s="57"/>
      <c r="AT937" s="18" t="s">
        <v>246</v>
      </c>
      <c r="AU937" s="18" t="s">
        <v>83</v>
      </c>
    </row>
    <row r="938" spans="2:65" s="1" customFormat="1" ht="16.5" customHeight="1">
      <c r="B938" s="133"/>
      <c r="C938" s="180" t="s">
        <v>2585</v>
      </c>
      <c r="D938" s="180" t="s">
        <v>333</v>
      </c>
      <c r="E938" s="181" t="s">
        <v>4877</v>
      </c>
      <c r="F938" s="182" t="s">
        <v>4878</v>
      </c>
      <c r="G938" s="183" t="s">
        <v>340</v>
      </c>
      <c r="H938" s="184">
        <v>3</v>
      </c>
      <c r="I938" s="185"/>
      <c r="J938" s="186">
        <f>ROUND(I938*H938,2)</f>
        <v>0</v>
      </c>
      <c r="K938" s="182" t="s">
        <v>2868</v>
      </c>
      <c r="L938" s="187"/>
      <c r="M938" s="188" t="s">
        <v>1</v>
      </c>
      <c r="N938" s="189" t="s">
        <v>38</v>
      </c>
      <c r="P938" s="143">
        <f>O938*H938</f>
        <v>0</v>
      </c>
      <c r="Q938" s="143">
        <v>0</v>
      </c>
      <c r="R938" s="143">
        <f>Q938*H938</f>
        <v>0</v>
      </c>
      <c r="S938" s="143">
        <v>0</v>
      </c>
      <c r="T938" s="144">
        <f>S938*H938</f>
        <v>0</v>
      </c>
      <c r="AR938" s="145" t="s">
        <v>273</v>
      </c>
      <c r="AT938" s="145" t="s">
        <v>333</v>
      </c>
      <c r="AU938" s="145" t="s">
        <v>83</v>
      </c>
      <c r="AY938" s="18" t="s">
        <v>236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8" t="s">
        <v>81</v>
      </c>
      <c r="BK938" s="146">
        <f>ROUND(I938*H938,2)</f>
        <v>0</v>
      </c>
      <c r="BL938" s="18" t="s">
        <v>258</v>
      </c>
      <c r="BM938" s="145" t="s">
        <v>4050</v>
      </c>
    </row>
    <row r="939" spans="2:65" s="1" customFormat="1" ht="11.25">
      <c r="B939" s="33"/>
      <c r="D939" s="147" t="s">
        <v>246</v>
      </c>
      <c r="F939" s="148" t="s">
        <v>4878</v>
      </c>
      <c r="I939" s="149"/>
      <c r="L939" s="33"/>
      <c r="M939" s="150"/>
      <c r="T939" s="57"/>
      <c r="AT939" s="18" t="s">
        <v>246</v>
      </c>
      <c r="AU939" s="18" t="s">
        <v>83</v>
      </c>
    </row>
    <row r="940" spans="2:65" s="1" customFormat="1" ht="16.5" customHeight="1">
      <c r="B940" s="133"/>
      <c r="C940" s="180" t="s">
        <v>4051</v>
      </c>
      <c r="D940" s="180" t="s">
        <v>333</v>
      </c>
      <c r="E940" s="181" t="s">
        <v>4879</v>
      </c>
      <c r="F940" s="182" t="s">
        <v>4880</v>
      </c>
      <c r="G940" s="183" t="s">
        <v>1767</v>
      </c>
      <c r="H940" s="184">
        <v>3</v>
      </c>
      <c r="I940" s="185"/>
      <c r="J940" s="186">
        <f>ROUND(I940*H940,2)</f>
        <v>0</v>
      </c>
      <c r="K940" s="182" t="s">
        <v>2868</v>
      </c>
      <c r="L940" s="187"/>
      <c r="M940" s="188" t="s">
        <v>1</v>
      </c>
      <c r="N940" s="189" t="s">
        <v>38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273</v>
      </c>
      <c r="AT940" s="145" t="s">
        <v>333</v>
      </c>
      <c r="AU940" s="145" t="s">
        <v>83</v>
      </c>
      <c r="AY940" s="18" t="s">
        <v>236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258</v>
      </c>
      <c r="BM940" s="145" t="s">
        <v>449</v>
      </c>
    </row>
    <row r="941" spans="2:65" s="1" customFormat="1" ht="11.25">
      <c r="B941" s="33"/>
      <c r="D941" s="147" t="s">
        <v>246</v>
      </c>
      <c r="F941" s="148" t="s">
        <v>4880</v>
      </c>
      <c r="I941" s="149"/>
      <c r="L941" s="33"/>
      <c r="M941" s="150"/>
      <c r="T941" s="57"/>
      <c r="AT941" s="18" t="s">
        <v>246</v>
      </c>
      <c r="AU941" s="18" t="s">
        <v>83</v>
      </c>
    </row>
    <row r="942" spans="2:65" s="1" customFormat="1" ht="37.9" customHeight="1">
      <c r="B942" s="133"/>
      <c r="C942" s="134" t="s">
        <v>2588</v>
      </c>
      <c r="D942" s="134" t="s">
        <v>239</v>
      </c>
      <c r="E942" s="135" t="s">
        <v>4881</v>
      </c>
      <c r="F942" s="136" t="s">
        <v>4882</v>
      </c>
      <c r="G942" s="137" t="s">
        <v>340</v>
      </c>
      <c r="H942" s="138">
        <v>8</v>
      </c>
      <c r="I942" s="139"/>
      <c r="J942" s="140">
        <f>ROUND(I942*H942,2)</f>
        <v>0</v>
      </c>
      <c r="K942" s="136" t="s">
        <v>2868</v>
      </c>
      <c r="L942" s="33"/>
      <c r="M942" s="141" t="s">
        <v>1</v>
      </c>
      <c r="N942" s="142" t="s">
        <v>38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258</v>
      </c>
      <c r="AT942" s="145" t="s">
        <v>239</v>
      </c>
      <c r="AU942" s="145" t="s">
        <v>83</v>
      </c>
      <c r="AY942" s="18" t="s">
        <v>236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81</v>
      </c>
      <c r="BK942" s="146">
        <f>ROUND(I942*H942,2)</f>
        <v>0</v>
      </c>
      <c r="BL942" s="18" t="s">
        <v>258</v>
      </c>
      <c r="BM942" s="145" t="s">
        <v>4071</v>
      </c>
    </row>
    <row r="943" spans="2:65" s="1" customFormat="1" ht="19.5">
      <c r="B943" s="33"/>
      <c r="D943" s="147" t="s">
        <v>246</v>
      </c>
      <c r="F943" s="148" t="s">
        <v>4882</v>
      </c>
      <c r="I943" s="149"/>
      <c r="L943" s="33"/>
      <c r="M943" s="150"/>
      <c r="T943" s="57"/>
      <c r="AT943" s="18" t="s">
        <v>246</v>
      </c>
      <c r="AU943" s="18" t="s">
        <v>83</v>
      </c>
    </row>
    <row r="944" spans="2:65" s="1" customFormat="1" ht="16.5" customHeight="1">
      <c r="B944" s="133"/>
      <c r="C944" s="180" t="s">
        <v>4068</v>
      </c>
      <c r="D944" s="180" t="s">
        <v>333</v>
      </c>
      <c r="E944" s="181" t="s">
        <v>4883</v>
      </c>
      <c r="F944" s="182" t="s">
        <v>4884</v>
      </c>
      <c r="G944" s="183" t="s">
        <v>340</v>
      </c>
      <c r="H944" s="184">
        <v>8</v>
      </c>
      <c r="I944" s="185"/>
      <c r="J944" s="186">
        <f>ROUND(I944*H944,2)</f>
        <v>0</v>
      </c>
      <c r="K944" s="182" t="s">
        <v>2868</v>
      </c>
      <c r="L944" s="187"/>
      <c r="M944" s="188" t="s">
        <v>1</v>
      </c>
      <c r="N944" s="189" t="s">
        <v>38</v>
      </c>
      <c r="P944" s="143">
        <f>O944*H944</f>
        <v>0</v>
      </c>
      <c r="Q944" s="143">
        <v>0</v>
      </c>
      <c r="R944" s="143">
        <f>Q944*H944</f>
        <v>0</v>
      </c>
      <c r="S944" s="143">
        <v>0</v>
      </c>
      <c r="T944" s="144">
        <f>S944*H944</f>
        <v>0</v>
      </c>
      <c r="AR944" s="145" t="s">
        <v>273</v>
      </c>
      <c r="AT944" s="145" t="s">
        <v>333</v>
      </c>
      <c r="AU944" s="145" t="s">
        <v>83</v>
      </c>
      <c r="AY944" s="18" t="s">
        <v>236</v>
      </c>
      <c r="BE944" s="146">
        <f>IF(N944="základní",J944,0)</f>
        <v>0</v>
      </c>
      <c r="BF944" s="146">
        <f>IF(N944="snížená",J944,0)</f>
        <v>0</v>
      </c>
      <c r="BG944" s="146">
        <f>IF(N944="zákl. přenesená",J944,0)</f>
        <v>0</v>
      </c>
      <c r="BH944" s="146">
        <f>IF(N944="sníž. přenesená",J944,0)</f>
        <v>0</v>
      </c>
      <c r="BI944" s="146">
        <f>IF(N944="nulová",J944,0)</f>
        <v>0</v>
      </c>
      <c r="BJ944" s="18" t="s">
        <v>81</v>
      </c>
      <c r="BK944" s="146">
        <f>ROUND(I944*H944,2)</f>
        <v>0</v>
      </c>
      <c r="BL944" s="18" t="s">
        <v>258</v>
      </c>
      <c r="BM944" s="145" t="s">
        <v>4075</v>
      </c>
    </row>
    <row r="945" spans="2:65" s="1" customFormat="1" ht="11.25">
      <c r="B945" s="33"/>
      <c r="D945" s="147" t="s">
        <v>246</v>
      </c>
      <c r="F945" s="148" t="s">
        <v>4884</v>
      </c>
      <c r="I945" s="149"/>
      <c r="L945" s="33"/>
      <c r="M945" s="150"/>
      <c r="T945" s="57"/>
      <c r="AT945" s="18" t="s">
        <v>246</v>
      </c>
      <c r="AU945" s="18" t="s">
        <v>83</v>
      </c>
    </row>
    <row r="946" spans="2:65" s="1" customFormat="1" ht="16.5" customHeight="1">
      <c r="B946" s="133"/>
      <c r="C946" s="180" t="s">
        <v>2592</v>
      </c>
      <c r="D946" s="180" t="s">
        <v>333</v>
      </c>
      <c r="E946" s="181" t="s">
        <v>4885</v>
      </c>
      <c r="F946" s="182" t="s">
        <v>4886</v>
      </c>
      <c r="G946" s="183" t="s">
        <v>1767</v>
      </c>
      <c r="H946" s="184">
        <v>8</v>
      </c>
      <c r="I946" s="185"/>
      <c r="J946" s="186">
        <f>ROUND(I946*H946,2)</f>
        <v>0</v>
      </c>
      <c r="K946" s="182" t="s">
        <v>2868</v>
      </c>
      <c r="L946" s="187"/>
      <c r="M946" s="188" t="s">
        <v>1</v>
      </c>
      <c r="N946" s="189" t="s">
        <v>38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273</v>
      </c>
      <c r="AT946" s="145" t="s">
        <v>333</v>
      </c>
      <c r="AU946" s="145" t="s">
        <v>83</v>
      </c>
      <c r="AY946" s="18" t="s">
        <v>236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81</v>
      </c>
      <c r="BK946" s="146">
        <f>ROUND(I946*H946,2)</f>
        <v>0</v>
      </c>
      <c r="BL946" s="18" t="s">
        <v>258</v>
      </c>
      <c r="BM946" s="145" t="s">
        <v>4079</v>
      </c>
    </row>
    <row r="947" spans="2:65" s="1" customFormat="1" ht="11.25">
      <c r="B947" s="33"/>
      <c r="D947" s="147" t="s">
        <v>246</v>
      </c>
      <c r="F947" s="148" t="s">
        <v>4886</v>
      </c>
      <c r="I947" s="149"/>
      <c r="L947" s="33"/>
      <c r="M947" s="150"/>
      <c r="T947" s="57"/>
      <c r="AT947" s="18" t="s">
        <v>246</v>
      </c>
      <c r="AU947" s="18" t="s">
        <v>83</v>
      </c>
    </row>
    <row r="948" spans="2:65" s="1" customFormat="1" ht="37.9" customHeight="1">
      <c r="B948" s="133"/>
      <c r="C948" s="134" t="s">
        <v>4076</v>
      </c>
      <c r="D948" s="134" t="s">
        <v>239</v>
      </c>
      <c r="E948" s="135" t="s">
        <v>4887</v>
      </c>
      <c r="F948" s="136" t="s">
        <v>4888</v>
      </c>
      <c r="G948" s="137" t="s">
        <v>340</v>
      </c>
      <c r="H948" s="138">
        <v>1</v>
      </c>
      <c r="I948" s="139"/>
      <c r="J948" s="140">
        <f>ROUND(I948*H948,2)</f>
        <v>0</v>
      </c>
      <c r="K948" s="136" t="s">
        <v>2868</v>
      </c>
      <c r="L948" s="33"/>
      <c r="M948" s="141" t="s">
        <v>1</v>
      </c>
      <c r="N948" s="142" t="s">
        <v>38</v>
      </c>
      <c r="P948" s="143">
        <f>O948*H948</f>
        <v>0</v>
      </c>
      <c r="Q948" s="143">
        <v>0</v>
      </c>
      <c r="R948" s="143">
        <f>Q948*H948</f>
        <v>0</v>
      </c>
      <c r="S948" s="143">
        <v>0</v>
      </c>
      <c r="T948" s="144">
        <f>S948*H948</f>
        <v>0</v>
      </c>
      <c r="AR948" s="145" t="s">
        <v>258</v>
      </c>
      <c r="AT948" s="145" t="s">
        <v>239</v>
      </c>
      <c r="AU948" s="145" t="s">
        <v>83</v>
      </c>
      <c r="AY948" s="18" t="s">
        <v>236</v>
      </c>
      <c r="BE948" s="146">
        <f>IF(N948="základní",J948,0)</f>
        <v>0</v>
      </c>
      <c r="BF948" s="146">
        <f>IF(N948="snížená",J948,0)</f>
        <v>0</v>
      </c>
      <c r="BG948" s="146">
        <f>IF(N948="zákl. přenesená",J948,0)</f>
        <v>0</v>
      </c>
      <c r="BH948" s="146">
        <f>IF(N948="sníž. přenesená",J948,0)</f>
        <v>0</v>
      </c>
      <c r="BI948" s="146">
        <f>IF(N948="nulová",J948,0)</f>
        <v>0</v>
      </c>
      <c r="BJ948" s="18" t="s">
        <v>81</v>
      </c>
      <c r="BK948" s="146">
        <f>ROUND(I948*H948,2)</f>
        <v>0</v>
      </c>
      <c r="BL948" s="18" t="s">
        <v>258</v>
      </c>
      <c r="BM948" s="145" t="s">
        <v>4082</v>
      </c>
    </row>
    <row r="949" spans="2:65" s="1" customFormat="1" ht="19.5">
      <c r="B949" s="33"/>
      <c r="D949" s="147" t="s">
        <v>246</v>
      </c>
      <c r="F949" s="148" t="s">
        <v>4888</v>
      </c>
      <c r="I949" s="149"/>
      <c r="L949" s="33"/>
      <c r="M949" s="150"/>
      <c r="T949" s="57"/>
      <c r="AT949" s="18" t="s">
        <v>246</v>
      </c>
      <c r="AU949" s="18" t="s">
        <v>83</v>
      </c>
    </row>
    <row r="950" spans="2:65" s="1" customFormat="1" ht="16.5" customHeight="1">
      <c r="B950" s="133"/>
      <c r="C950" s="180" t="s">
        <v>2594</v>
      </c>
      <c r="D950" s="180" t="s">
        <v>333</v>
      </c>
      <c r="E950" s="181" t="s">
        <v>4889</v>
      </c>
      <c r="F950" s="182" t="s">
        <v>4890</v>
      </c>
      <c r="G950" s="183" t="s">
        <v>340</v>
      </c>
      <c r="H950" s="184">
        <v>1</v>
      </c>
      <c r="I950" s="185"/>
      <c r="J950" s="186">
        <f>ROUND(I950*H950,2)</f>
        <v>0</v>
      </c>
      <c r="K950" s="182" t="s">
        <v>2868</v>
      </c>
      <c r="L950" s="187"/>
      <c r="M950" s="188" t="s">
        <v>1</v>
      </c>
      <c r="N950" s="189" t="s">
        <v>38</v>
      </c>
      <c r="P950" s="143">
        <f>O950*H950</f>
        <v>0</v>
      </c>
      <c r="Q950" s="143">
        <v>0</v>
      </c>
      <c r="R950" s="143">
        <f>Q950*H950</f>
        <v>0</v>
      </c>
      <c r="S950" s="143">
        <v>0</v>
      </c>
      <c r="T950" s="144">
        <f>S950*H950</f>
        <v>0</v>
      </c>
      <c r="AR950" s="145" t="s">
        <v>273</v>
      </c>
      <c r="AT950" s="145" t="s">
        <v>333</v>
      </c>
      <c r="AU950" s="145" t="s">
        <v>83</v>
      </c>
      <c r="AY950" s="18" t="s">
        <v>236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81</v>
      </c>
      <c r="BK950" s="146">
        <f>ROUND(I950*H950,2)</f>
        <v>0</v>
      </c>
      <c r="BL950" s="18" t="s">
        <v>258</v>
      </c>
      <c r="BM950" s="145" t="s">
        <v>4086</v>
      </c>
    </row>
    <row r="951" spans="2:65" s="1" customFormat="1" ht="11.25">
      <c r="B951" s="33"/>
      <c r="D951" s="147" t="s">
        <v>246</v>
      </c>
      <c r="F951" s="148" t="s">
        <v>4890</v>
      </c>
      <c r="I951" s="149"/>
      <c r="L951" s="33"/>
      <c r="M951" s="150"/>
      <c r="T951" s="57"/>
      <c r="AT951" s="18" t="s">
        <v>246</v>
      </c>
      <c r="AU951" s="18" t="s">
        <v>83</v>
      </c>
    </row>
    <row r="952" spans="2:65" s="1" customFormat="1" ht="16.5" customHeight="1">
      <c r="B952" s="133"/>
      <c r="C952" s="180" t="s">
        <v>4083</v>
      </c>
      <c r="D952" s="180" t="s">
        <v>333</v>
      </c>
      <c r="E952" s="181" t="s">
        <v>4891</v>
      </c>
      <c r="F952" s="182" t="s">
        <v>4892</v>
      </c>
      <c r="G952" s="183" t="s">
        <v>1767</v>
      </c>
      <c r="H952" s="184">
        <v>1</v>
      </c>
      <c r="I952" s="185"/>
      <c r="J952" s="186">
        <f>ROUND(I952*H952,2)</f>
        <v>0</v>
      </c>
      <c r="K952" s="182" t="s">
        <v>2868</v>
      </c>
      <c r="L952" s="187"/>
      <c r="M952" s="188" t="s">
        <v>1</v>
      </c>
      <c r="N952" s="189" t="s">
        <v>38</v>
      </c>
      <c r="P952" s="143">
        <f>O952*H952</f>
        <v>0</v>
      </c>
      <c r="Q952" s="143">
        <v>0</v>
      </c>
      <c r="R952" s="143">
        <f>Q952*H952</f>
        <v>0</v>
      </c>
      <c r="S952" s="143">
        <v>0</v>
      </c>
      <c r="T952" s="144">
        <f>S952*H952</f>
        <v>0</v>
      </c>
      <c r="AR952" s="145" t="s">
        <v>273</v>
      </c>
      <c r="AT952" s="145" t="s">
        <v>333</v>
      </c>
      <c r="AU952" s="145" t="s">
        <v>83</v>
      </c>
      <c r="AY952" s="18" t="s">
        <v>236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8" t="s">
        <v>81</v>
      </c>
      <c r="BK952" s="146">
        <f>ROUND(I952*H952,2)</f>
        <v>0</v>
      </c>
      <c r="BL952" s="18" t="s">
        <v>258</v>
      </c>
      <c r="BM952" s="145" t="s">
        <v>4893</v>
      </c>
    </row>
    <row r="953" spans="2:65" s="1" customFormat="1" ht="11.25">
      <c r="B953" s="33"/>
      <c r="D953" s="147" t="s">
        <v>246</v>
      </c>
      <c r="F953" s="148" t="s">
        <v>4892</v>
      </c>
      <c r="I953" s="149"/>
      <c r="L953" s="33"/>
      <c r="M953" s="150"/>
      <c r="T953" s="57"/>
      <c r="AT953" s="18" t="s">
        <v>246</v>
      </c>
      <c r="AU953" s="18" t="s">
        <v>83</v>
      </c>
    </row>
    <row r="954" spans="2:65" s="1" customFormat="1" ht="37.9" customHeight="1">
      <c r="B954" s="133"/>
      <c r="C954" s="134" t="s">
        <v>2600</v>
      </c>
      <c r="D954" s="134" t="s">
        <v>239</v>
      </c>
      <c r="E954" s="135" t="s">
        <v>4894</v>
      </c>
      <c r="F954" s="136" t="s">
        <v>4895</v>
      </c>
      <c r="G954" s="137" t="s">
        <v>340</v>
      </c>
      <c r="H954" s="138">
        <v>6</v>
      </c>
      <c r="I954" s="139"/>
      <c r="J954" s="140">
        <f>ROUND(I954*H954,2)</f>
        <v>0</v>
      </c>
      <c r="K954" s="136" t="s">
        <v>2868</v>
      </c>
      <c r="L954" s="33"/>
      <c r="M954" s="141" t="s">
        <v>1</v>
      </c>
      <c r="N954" s="142" t="s">
        <v>38</v>
      </c>
      <c r="P954" s="143">
        <f>O954*H954</f>
        <v>0</v>
      </c>
      <c r="Q954" s="143">
        <v>0</v>
      </c>
      <c r="R954" s="143">
        <f>Q954*H954</f>
        <v>0</v>
      </c>
      <c r="S954" s="143">
        <v>0</v>
      </c>
      <c r="T954" s="144">
        <f>S954*H954</f>
        <v>0</v>
      </c>
      <c r="AR954" s="145" t="s">
        <v>258</v>
      </c>
      <c r="AT954" s="145" t="s">
        <v>239</v>
      </c>
      <c r="AU954" s="145" t="s">
        <v>83</v>
      </c>
      <c r="AY954" s="18" t="s">
        <v>236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81</v>
      </c>
      <c r="BK954" s="146">
        <f>ROUND(I954*H954,2)</f>
        <v>0</v>
      </c>
      <c r="BL954" s="18" t="s">
        <v>258</v>
      </c>
      <c r="BM954" s="145" t="s">
        <v>4896</v>
      </c>
    </row>
    <row r="955" spans="2:65" s="1" customFormat="1" ht="19.5">
      <c r="B955" s="33"/>
      <c r="D955" s="147" t="s">
        <v>246</v>
      </c>
      <c r="F955" s="148" t="s">
        <v>4895</v>
      </c>
      <c r="I955" s="149"/>
      <c r="L955" s="33"/>
      <c r="M955" s="150"/>
      <c r="T955" s="57"/>
      <c r="AT955" s="18" t="s">
        <v>246</v>
      </c>
      <c r="AU955" s="18" t="s">
        <v>83</v>
      </c>
    </row>
    <row r="956" spans="2:65" s="1" customFormat="1" ht="16.5" customHeight="1">
      <c r="B956" s="133"/>
      <c r="C956" s="180" t="s">
        <v>4059</v>
      </c>
      <c r="D956" s="180" t="s">
        <v>333</v>
      </c>
      <c r="E956" s="181" t="s">
        <v>4897</v>
      </c>
      <c r="F956" s="182" t="s">
        <v>4898</v>
      </c>
      <c r="G956" s="183" t="s">
        <v>340</v>
      </c>
      <c r="H956" s="184">
        <v>6</v>
      </c>
      <c r="I956" s="185"/>
      <c r="J956" s="186">
        <f>ROUND(I956*H956,2)</f>
        <v>0</v>
      </c>
      <c r="K956" s="182" t="s">
        <v>2868</v>
      </c>
      <c r="L956" s="187"/>
      <c r="M956" s="188" t="s">
        <v>1</v>
      </c>
      <c r="N956" s="189" t="s">
        <v>38</v>
      </c>
      <c r="P956" s="143">
        <f>O956*H956</f>
        <v>0</v>
      </c>
      <c r="Q956" s="143">
        <v>0</v>
      </c>
      <c r="R956" s="143">
        <f>Q956*H956</f>
        <v>0</v>
      </c>
      <c r="S956" s="143">
        <v>0</v>
      </c>
      <c r="T956" s="144">
        <f>S956*H956</f>
        <v>0</v>
      </c>
      <c r="AR956" s="145" t="s">
        <v>273</v>
      </c>
      <c r="AT956" s="145" t="s">
        <v>333</v>
      </c>
      <c r="AU956" s="145" t="s">
        <v>83</v>
      </c>
      <c r="AY956" s="18" t="s">
        <v>236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81</v>
      </c>
      <c r="BK956" s="146">
        <f>ROUND(I956*H956,2)</f>
        <v>0</v>
      </c>
      <c r="BL956" s="18" t="s">
        <v>258</v>
      </c>
      <c r="BM956" s="145" t="s">
        <v>4899</v>
      </c>
    </row>
    <row r="957" spans="2:65" s="1" customFormat="1" ht="11.25">
      <c r="B957" s="33"/>
      <c r="D957" s="147" t="s">
        <v>246</v>
      </c>
      <c r="F957" s="148" t="s">
        <v>4898</v>
      </c>
      <c r="I957" s="149"/>
      <c r="L957" s="33"/>
      <c r="M957" s="150"/>
      <c r="T957" s="57"/>
      <c r="AT957" s="18" t="s">
        <v>246</v>
      </c>
      <c r="AU957" s="18" t="s">
        <v>83</v>
      </c>
    </row>
    <row r="958" spans="2:65" s="1" customFormat="1" ht="16.5" customHeight="1">
      <c r="B958" s="133"/>
      <c r="C958" s="180" t="s">
        <v>3289</v>
      </c>
      <c r="D958" s="180" t="s">
        <v>333</v>
      </c>
      <c r="E958" s="181" t="s">
        <v>4900</v>
      </c>
      <c r="F958" s="182" t="s">
        <v>4901</v>
      </c>
      <c r="G958" s="183" t="s">
        <v>1767</v>
      </c>
      <c r="H958" s="184">
        <v>6</v>
      </c>
      <c r="I958" s="185"/>
      <c r="J958" s="186">
        <f>ROUND(I958*H958,2)</f>
        <v>0</v>
      </c>
      <c r="K958" s="182" t="s">
        <v>2868</v>
      </c>
      <c r="L958" s="187"/>
      <c r="M958" s="188" t="s">
        <v>1</v>
      </c>
      <c r="N958" s="189" t="s">
        <v>38</v>
      </c>
      <c r="P958" s="143">
        <f>O958*H958</f>
        <v>0</v>
      </c>
      <c r="Q958" s="143">
        <v>0</v>
      </c>
      <c r="R958" s="143">
        <f>Q958*H958</f>
        <v>0</v>
      </c>
      <c r="S958" s="143">
        <v>0</v>
      </c>
      <c r="T958" s="144">
        <f>S958*H958</f>
        <v>0</v>
      </c>
      <c r="AR958" s="145" t="s">
        <v>273</v>
      </c>
      <c r="AT958" s="145" t="s">
        <v>333</v>
      </c>
      <c r="AU958" s="145" t="s">
        <v>83</v>
      </c>
      <c r="AY958" s="18" t="s">
        <v>236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8" t="s">
        <v>81</v>
      </c>
      <c r="BK958" s="146">
        <f>ROUND(I958*H958,2)</f>
        <v>0</v>
      </c>
      <c r="BL958" s="18" t="s">
        <v>258</v>
      </c>
      <c r="BM958" s="145" t="s">
        <v>4902</v>
      </c>
    </row>
    <row r="959" spans="2:65" s="1" customFormat="1" ht="11.25">
      <c r="B959" s="33"/>
      <c r="D959" s="147" t="s">
        <v>246</v>
      </c>
      <c r="F959" s="148" t="s">
        <v>4901</v>
      </c>
      <c r="I959" s="149"/>
      <c r="L959" s="33"/>
      <c r="M959" s="150"/>
      <c r="T959" s="57"/>
      <c r="AT959" s="18" t="s">
        <v>246</v>
      </c>
      <c r="AU959" s="18" t="s">
        <v>83</v>
      </c>
    </row>
    <row r="960" spans="2:65" s="1" customFormat="1" ht="16.5" customHeight="1">
      <c r="B960" s="133"/>
      <c r="C960" s="134" t="s">
        <v>4903</v>
      </c>
      <c r="D960" s="134" t="s">
        <v>239</v>
      </c>
      <c r="E960" s="135" t="s">
        <v>4904</v>
      </c>
      <c r="F960" s="136" t="s">
        <v>4905</v>
      </c>
      <c r="G960" s="137" t="s">
        <v>340</v>
      </c>
      <c r="H960" s="138">
        <v>85</v>
      </c>
      <c r="I960" s="139"/>
      <c r="J960" s="140">
        <f>ROUND(I960*H960,2)</f>
        <v>0</v>
      </c>
      <c r="K960" s="136" t="s">
        <v>243</v>
      </c>
      <c r="L960" s="33"/>
      <c r="M960" s="141" t="s">
        <v>1</v>
      </c>
      <c r="N960" s="142" t="s">
        <v>38</v>
      </c>
      <c r="P960" s="143">
        <f>O960*H960</f>
        <v>0</v>
      </c>
      <c r="Q960" s="143">
        <v>0</v>
      </c>
      <c r="R960" s="143">
        <f>Q960*H960</f>
        <v>0</v>
      </c>
      <c r="S960" s="143">
        <v>0</v>
      </c>
      <c r="T960" s="144">
        <f>S960*H960</f>
        <v>0</v>
      </c>
      <c r="AR960" s="145" t="s">
        <v>258</v>
      </c>
      <c r="AT960" s="145" t="s">
        <v>239</v>
      </c>
      <c r="AU960" s="145" t="s">
        <v>83</v>
      </c>
      <c r="AY960" s="18" t="s">
        <v>236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81</v>
      </c>
      <c r="BK960" s="146">
        <f>ROUND(I960*H960,2)</f>
        <v>0</v>
      </c>
      <c r="BL960" s="18" t="s">
        <v>258</v>
      </c>
      <c r="BM960" s="145" t="s">
        <v>4906</v>
      </c>
    </row>
    <row r="961" spans="2:65" s="1" customFormat="1" ht="11.25">
      <c r="B961" s="33"/>
      <c r="D961" s="147" t="s">
        <v>246</v>
      </c>
      <c r="F961" s="148" t="s">
        <v>4905</v>
      </c>
      <c r="I961" s="149"/>
      <c r="L961" s="33"/>
      <c r="M961" s="150"/>
      <c r="T961" s="57"/>
      <c r="AT961" s="18" t="s">
        <v>246</v>
      </c>
      <c r="AU961" s="18" t="s">
        <v>83</v>
      </c>
    </row>
    <row r="962" spans="2:65" s="1" customFormat="1" ht="24.2" customHeight="1">
      <c r="B962" s="133"/>
      <c r="C962" s="180" t="s">
        <v>3293</v>
      </c>
      <c r="D962" s="180" t="s">
        <v>333</v>
      </c>
      <c r="E962" s="181" t="s">
        <v>4907</v>
      </c>
      <c r="F962" s="182" t="s">
        <v>4908</v>
      </c>
      <c r="G962" s="183" t="s">
        <v>340</v>
      </c>
      <c r="H962" s="184">
        <v>85</v>
      </c>
      <c r="I962" s="185"/>
      <c r="J962" s="186">
        <f>ROUND(I962*H962,2)</f>
        <v>0</v>
      </c>
      <c r="K962" s="182" t="s">
        <v>243</v>
      </c>
      <c r="L962" s="187"/>
      <c r="M962" s="188" t="s">
        <v>1</v>
      </c>
      <c r="N962" s="189" t="s">
        <v>38</v>
      </c>
      <c r="P962" s="143">
        <f>O962*H962</f>
        <v>0</v>
      </c>
      <c r="Q962" s="143">
        <v>0</v>
      </c>
      <c r="R962" s="143">
        <f>Q962*H962</f>
        <v>0</v>
      </c>
      <c r="S962" s="143">
        <v>0</v>
      </c>
      <c r="T962" s="144">
        <f>S962*H962</f>
        <v>0</v>
      </c>
      <c r="AR962" s="145" t="s">
        <v>273</v>
      </c>
      <c r="AT962" s="145" t="s">
        <v>333</v>
      </c>
      <c r="AU962" s="145" t="s">
        <v>83</v>
      </c>
      <c r="AY962" s="18" t="s">
        <v>236</v>
      </c>
      <c r="BE962" s="146">
        <f>IF(N962="základní",J962,0)</f>
        <v>0</v>
      </c>
      <c r="BF962" s="146">
        <f>IF(N962="snížená",J962,0)</f>
        <v>0</v>
      </c>
      <c r="BG962" s="146">
        <f>IF(N962="zákl. přenesená",J962,0)</f>
        <v>0</v>
      </c>
      <c r="BH962" s="146">
        <f>IF(N962="sníž. přenesená",J962,0)</f>
        <v>0</v>
      </c>
      <c r="BI962" s="146">
        <f>IF(N962="nulová",J962,0)</f>
        <v>0</v>
      </c>
      <c r="BJ962" s="18" t="s">
        <v>81</v>
      </c>
      <c r="BK962" s="146">
        <f>ROUND(I962*H962,2)</f>
        <v>0</v>
      </c>
      <c r="BL962" s="18" t="s">
        <v>258</v>
      </c>
      <c r="BM962" s="145" t="s">
        <v>4909</v>
      </c>
    </row>
    <row r="963" spans="2:65" s="1" customFormat="1" ht="19.5">
      <c r="B963" s="33"/>
      <c r="D963" s="147" t="s">
        <v>246</v>
      </c>
      <c r="F963" s="148" t="s">
        <v>4908</v>
      </c>
      <c r="I963" s="149"/>
      <c r="L963" s="33"/>
      <c r="M963" s="150"/>
      <c r="T963" s="57"/>
      <c r="AT963" s="18" t="s">
        <v>246</v>
      </c>
      <c r="AU963" s="18" t="s">
        <v>83</v>
      </c>
    </row>
    <row r="964" spans="2:65" s="1" customFormat="1" ht="16.5" customHeight="1">
      <c r="B964" s="133"/>
      <c r="C964" s="134" t="s">
        <v>4910</v>
      </c>
      <c r="D964" s="134" t="s">
        <v>239</v>
      </c>
      <c r="E964" s="135" t="s">
        <v>4911</v>
      </c>
      <c r="F964" s="136" t="s">
        <v>4912</v>
      </c>
      <c r="G964" s="137" t="s">
        <v>340</v>
      </c>
      <c r="H964" s="138">
        <v>19</v>
      </c>
      <c r="I964" s="139"/>
      <c r="J964" s="140">
        <f>ROUND(I964*H964,2)</f>
        <v>0</v>
      </c>
      <c r="K964" s="136" t="s">
        <v>243</v>
      </c>
      <c r="L964" s="33"/>
      <c r="M964" s="141" t="s">
        <v>1</v>
      </c>
      <c r="N964" s="142" t="s">
        <v>38</v>
      </c>
      <c r="P964" s="143">
        <f>O964*H964</f>
        <v>0</v>
      </c>
      <c r="Q964" s="143">
        <v>0</v>
      </c>
      <c r="R964" s="143">
        <f>Q964*H964</f>
        <v>0</v>
      </c>
      <c r="S964" s="143">
        <v>0</v>
      </c>
      <c r="T964" s="144">
        <f>S964*H964</f>
        <v>0</v>
      </c>
      <c r="AR964" s="145" t="s">
        <v>258</v>
      </c>
      <c r="AT964" s="145" t="s">
        <v>239</v>
      </c>
      <c r="AU964" s="145" t="s">
        <v>83</v>
      </c>
      <c r="AY964" s="18" t="s">
        <v>236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81</v>
      </c>
      <c r="BK964" s="146">
        <f>ROUND(I964*H964,2)</f>
        <v>0</v>
      </c>
      <c r="BL964" s="18" t="s">
        <v>258</v>
      </c>
      <c r="BM964" s="145" t="s">
        <v>4913</v>
      </c>
    </row>
    <row r="965" spans="2:65" s="1" customFormat="1" ht="11.25">
      <c r="B965" s="33"/>
      <c r="D965" s="147" t="s">
        <v>246</v>
      </c>
      <c r="F965" s="148" t="s">
        <v>4912</v>
      </c>
      <c r="I965" s="149"/>
      <c r="L965" s="33"/>
      <c r="M965" s="150"/>
      <c r="T965" s="57"/>
      <c r="AT965" s="18" t="s">
        <v>246</v>
      </c>
      <c r="AU965" s="18" t="s">
        <v>83</v>
      </c>
    </row>
    <row r="966" spans="2:65" s="1" customFormat="1" ht="16.5" customHeight="1">
      <c r="B966" s="133"/>
      <c r="C966" s="180" t="s">
        <v>3296</v>
      </c>
      <c r="D966" s="180" t="s">
        <v>333</v>
      </c>
      <c r="E966" s="181" t="s">
        <v>4914</v>
      </c>
      <c r="F966" s="182" t="s">
        <v>4915</v>
      </c>
      <c r="G966" s="183" t="s">
        <v>340</v>
      </c>
      <c r="H966" s="184">
        <v>19</v>
      </c>
      <c r="I966" s="185"/>
      <c r="J966" s="186">
        <f>ROUND(I966*H966,2)</f>
        <v>0</v>
      </c>
      <c r="K966" s="182" t="s">
        <v>243</v>
      </c>
      <c r="L966" s="187"/>
      <c r="M966" s="188" t="s">
        <v>1</v>
      </c>
      <c r="N966" s="189" t="s">
        <v>38</v>
      </c>
      <c r="P966" s="143">
        <f>O966*H966</f>
        <v>0</v>
      </c>
      <c r="Q966" s="143">
        <v>0</v>
      </c>
      <c r="R966" s="143">
        <f>Q966*H966</f>
        <v>0</v>
      </c>
      <c r="S966" s="143">
        <v>0</v>
      </c>
      <c r="T966" s="144">
        <f>S966*H966</f>
        <v>0</v>
      </c>
      <c r="AR966" s="145" t="s">
        <v>273</v>
      </c>
      <c r="AT966" s="145" t="s">
        <v>333</v>
      </c>
      <c r="AU966" s="145" t="s">
        <v>83</v>
      </c>
      <c r="AY966" s="18" t="s">
        <v>236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81</v>
      </c>
      <c r="BK966" s="146">
        <f>ROUND(I966*H966,2)</f>
        <v>0</v>
      </c>
      <c r="BL966" s="18" t="s">
        <v>258</v>
      </c>
      <c r="BM966" s="145" t="s">
        <v>4916</v>
      </c>
    </row>
    <row r="967" spans="2:65" s="1" customFormat="1" ht="11.25">
      <c r="B967" s="33"/>
      <c r="D967" s="147" t="s">
        <v>246</v>
      </c>
      <c r="F967" s="148" t="s">
        <v>4915</v>
      </c>
      <c r="I967" s="149"/>
      <c r="L967" s="33"/>
      <c r="M967" s="150"/>
      <c r="T967" s="57"/>
      <c r="AT967" s="18" t="s">
        <v>246</v>
      </c>
      <c r="AU967" s="18" t="s">
        <v>83</v>
      </c>
    </row>
    <row r="968" spans="2:65" s="1" customFormat="1" ht="16.5" customHeight="1">
      <c r="B968" s="133"/>
      <c r="C968" s="180" t="s">
        <v>4917</v>
      </c>
      <c r="D968" s="180" t="s">
        <v>333</v>
      </c>
      <c r="E968" s="181" t="s">
        <v>4918</v>
      </c>
      <c r="F968" s="182" t="s">
        <v>4919</v>
      </c>
      <c r="G968" s="183" t="s">
        <v>340</v>
      </c>
      <c r="H968" s="184">
        <v>19</v>
      </c>
      <c r="I968" s="185"/>
      <c r="J968" s="186">
        <f>ROUND(I968*H968,2)</f>
        <v>0</v>
      </c>
      <c r="K968" s="182" t="s">
        <v>2868</v>
      </c>
      <c r="L968" s="187"/>
      <c r="M968" s="188" t="s">
        <v>1</v>
      </c>
      <c r="N968" s="189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273</v>
      </c>
      <c r="AT968" s="145" t="s">
        <v>333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258</v>
      </c>
      <c r="BM968" s="145" t="s">
        <v>4920</v>
      </c>
    </row>
    <row r="969" spans="2:65" s="1" customFormat="1" ht="11.25">
      <c r="B969" s="33"/>
      <c r="D969" s="147" t="s">
        <v>246</v>
      </c>
      <c r="F969" s="148" t="s">
        <v>4919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" customFormat="1" ht="16.5" customHeight="1">
      <c r="B970" s="133"/>
      <c r="C970" s="134" t="s">
        <v>3298</v>
      </c>
      <c r="D970" s="134" t="s">
        <v>239</v>
      </c>
      <c r="E970" s="135" t="s">
        <v>4921</v>
      </c>
      <c r="F970" s="136" t="s">
        <v>4922</v>
      </c>
      <c r="G970" s="137" t="s">
        <v>340</v>
      </c>
      <c r="H970" s="138">
        <v>85</v>
      </c>
      <c r="I970" s="139"/>
      <c r="J970" s="140">
        <f>ROUND(I970*H970,2)</f>
        <v>0</v>
      </c>
      <c r="K970" s="136" t="s">
        <v>2868</v>
      </c>
      <c r="L970" s="33"/>
      <c r="M970" s="141" t="s">
        <v>1</v>
      </c>
      <c r="N970" s="142" t="s">
        <v>38</v>
      </c>
      <c r="P970" s="143">
        <f>O970*H970</f>
        <v>0</v>
      </c>
      <c r="Q970" s="143">
        <v>0</v>
      </c>
      <c r="R970" s="143">
        <f>Q970*H970</f>
        <v>0</v>
      </c>
      <c r="S970" s="143">
        <v>0</v>
      </c>
      <c r="T970" s="144">
        <f>S970*H970</f>
        <v>0</v>
      </c>
      <c r="AR970" s="145" t="s">
        <v>258</v>
      </c>
      <c r="AT970" s="145" t="s">
        <v>239</v>
      </c>
      <c r="AU970" s="145" t="s">
        <v>83</v>
      </c>
      <c r="AY970" s="18" t="s">
        <v>236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8" t="s">
        <v>81</v>
      </c>
      <c r="BK970" s="146">
        <f>ROUND(I970*H970,2)</f>
        <v>0</v>
      </c>
      <c r="BL970" s="18" t="s">
        <v>258</v>
      </c>
      <c r="BM970" s="145" t="s">
        <v>4923</v>
      </c>
    </row>
    <row r="971" spans="2:65" s="1" customFormat="1" ht="11.25">
      <c r="B971" s="33"/>
      <c r="D971" s="147" t="s">
        <v>246</v>
      </c>
      <c r="F971" s="148" t="s">
        <v>4922</v>
      </c>
      <c r="I971" s="149"/>
      <c r="L971" s="33"/>
      <c r="M971" s="150"/>
      <c r="T971" s="57"/>
      <c r="AT971" s="18" t="s">
        <v>246</v>
      </c>
      <c r="AU971" s="18" t="s">
        <v>83</v>
      </c>
    </row>
    <row r="972" spans="2:65" s="1" customFormat="1" ht="16.5" customHeight="1">
      <c r="B972" s="133"/>
      <c r="C972" s="134" t="s">
        <v>4924</v>
      </c>
      <c r="D972" s="134" t="s">
        <v>239</v>
      </c>
      <c r="E972" s="135" t="s">
        <v>4925</v>
      </c>
      <c r="F972" s="136" t="s">
        <v>4926</v>
      </c>
      <c r="G972" s="137" t="s">
        <v>340</v>
      </c>
      <c r="H972" s="138">
        <v>19</v>
      </c>
      <c r="I972" s="139"/>
      <c r="J972" s="140">
        <f>ROUND(I972*H972,2)</f>
        <v>0</v>
      </c>
      <c r="K972" s="136" t="s">
        <v>2868</v>
      </c>
      <c r="L972" s="33"/>
      <c r="M972" s="141" t="s">
        <v>1</v>
      </c>
      <c r="N972" s="142" t="s">
        <v>38</v>
      </c>
      <c r="P972" s="143">
        <f>O972*H972</f>
        <v>0</v>
      </c>
      <c r="Q972" s="143">
        <v>0</v>
      </c>
      <c r="R972" s="143">
        <f>Q972*H972</f>
        <v>0</v>
      </c>
      <c r="S972" s="143">
        <v>0</v>
      </c>
      <c r="T972" s="144">
        <f>S972*H972</f>
        <v>0</v>
      </c>
      <c r="AR972" s="145" t="s">
        <v>258</v>
      </c>
      <c r="AT972" s="145" t="s">
        <v>239</v>
      </c>
      <c r="AU972" s="145" t="s">
        <v>83</v>
      </c>
      <c r="AY972" s="18" t="s">
        <v>236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81</v>
      </c>
      <c r="BK972" s="146">
        <f>ROUND(I972*H972,2)</f>
        <v>0</v>
      </c>
      <c r="BL972" s="18" t="s">
        <v>258</v>
      </c>
      <c r="BM972" s="145" t="s">
        <v>4927</v>
      </c>
    </row>
    <row r="973" spans="2:65" s="1" customFormat="1" ht="11.25">
      <c r="B973" s="33"/>
      <c r="D973" s="147" t="s">
        <v>246</v>
      </c>
      <c r="F973" s="148" t="s">
        <v>4926</v>
      </c>
      <c r="I973" s="149"/>
      <c r="L973" s="33"/>
      <c r="M973" s="150"/>
      <c r="T973" s="57"/>
      <c r="AT973" s="18" t="s">
        <v>246</v>
      </c>
      <c r="AU973" s="18" t="s">
        <v>83</v>
      </c>
    </row>
    <row r="974" spans="2:65" s="1" customFormat="1" ht="16.5" customHeight="1">
      <c r="B974" s="133"/>
      <c r="C974" s="134" t="s">
        <v>3299</v>
      </c>
      <c r="D974" s="134" t="s">
        <v>239</v>
      </c>
      <c r="E974" s="135" t="s">
        <v>4928</v>
      </c>
      <c r="F974" s="136" t="s">
        <v>4929</v>
      </c>
      <c r="G974" s="137" t="s">
        <v>340</v>
      </c>
      <c r="H974" s="138">
        <v>104</v>
      </c>
      <c r="I974" s="139"/>
      <c r="J974" s="140">
        <f>ROUND(I974*H974,2)</f>
        <v>0</v>
      </c>
      <c r="K974" s="136" t="s">
        <v>2868</v>
      </c>
      <c r="L974" s="33"/>
      <c r="M974" s="141" t="s">
        <v>1</v>
      </c>
      <c r="N974" s="142" t="s">
        <v>38</v>
      </c>
      <c r="P974" s="143">
        <f>O974*H974</f>
        <v>0</v>
      </c>
      <c r="Q974" s="143">
        <v>0</v>
      </c>
      <c r="R974" s="143">
        <f>Q974*H974</f>
        <v>0</v>
      </c>
      <c r="S974" s="143">
        <v>0</v>
      </c>
      <c r="T974" s="144">
        <f>S974*H974</f>
        <v>0</v>
      </c>
      <c r="AR974" s="145" t="s">
        <v>258</v>
      </c>
      <c r="AT974" s="145" t="s">
        <v>239</v>
      </c>
      <c r="AU974" s="145" t="s">
        <v>83</v>
      </c>
      <c r="AY974" s="18" t="s">
        <v>236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81</v>
      </c>
      <c r="BK974" s="146">
        <f>ROUND(I974*H974,2)</f>
        <v>0</v>
      </c>
      <c r="BL974" s="18" t="s">
        <v>258</v>
      </c>
      <c r="BM974" s="145" t="s">
        <v>4930</v>
      </c>
    </row>
    <row r="975" spans="2:65" s="1" customFormat="1" ht="11.25">
      <c r="B975" s="33"/>
      <c r="D975" s="147" t="s">
        <v>246</v>
      </c>
      <c r="F975" s="148" t="s">
        <v>4929</v>
      </c>
      <c r="I975" s="149"/>
      <c r="L975" s="33"/>
      <c r="M975" s="150"/>
      <c r="T975" s="57"/>
      <c r="AT975" s="18" t="s">
        <v>246</v>
      </c>
      <c r="AU975" s="18" t="s">
        <v>83</v>
      </c>
    </row>
    <row r="976" spans="2:65" s="12" customFormat="1" ht="11.25">
      <c r="B976" s="151"/>
      <c r="D976" s="147" t="s">
        <v>247</v>
      </c>
      <c r="E976" s="152" t="s">
        <v>1</v>
      </c>
      <c r="F976" s="153" t="s">
        <v>4931</v>
      </c>
      <c r="H976" s="154">
        <v>104</v>
      </c>
      <c r="I976" s="155"/>
      <c r="L976" s="151"/>
      <c r="M976" s="156"/>
      <c r="T976" s="157"/>
      <c r="AT976" s="152" t="s">
        <v>247</v>
      </c>
      <c r="AU976" s="152" t="s">
        <v>83</v>
      </c>
      <c r="AV976" s="12" t="s">
        <v>83</v>
      </c>
      <c r="AW976" s="12" t="s">
        <v>30</v>
      </c>
      <c r="AX976" s="12" t="s">
        <v>73</v>
      </c>
      <c r="AY976" s="152" t="s">
        <v>236</v>
      </c>
    </row>
    <row r="977" spans="2:65" s="15" customFormat="1" ht="11.25">
      <c r="B977" s="173"/>
      <c r="D977" s="147" t="s">
        <v>247</v>
      </c>
      <c r="E977" s="174" t="s">
        <v>1</v>
      </c>
      <c r="F977" s="175" t="s">
        <v>344</v>
      </c>
      <c r="H977" s="176">
        <v>104</v>
      </c>
      <c r="I977" s="177"/>
      <c r="L977" s="173"/>
      <c r="M977" s="178"/>
      <c r="T977" s="179"/>
      <c r="AT977" s="174" t="s">
        <v>247</v>
      </c>
      <c r="AU977" s="174" t="s">
        <v>83</v>
      </c>
      <c r="AV977" s="15" t="s">
        <v>258</v>
      </c>
      <c r="AW977" s="15" t="s">
        <v>30</v>
      </c>
      <c r="AX977" s="15" t="s">
        <v>81</v>
      </c>
      <c r="AY977" s="174" t="s">
        <v>236</v>
      </c>
    </row>
    <row r="978" spans="2:65" s="1" customFormat="1" ht="16.5" customHeight="1">
      <c r="B978" s="133"/>
      <c r="C978" s="134" t="s">
        <v>4932</v>
      </c>
      <c r="D978" s="134" t="s">
        <v>239</v>
      </c>
      <c r="E978" s="135" t="s">
        <v>4933</v>
      </c>
      <c r="F978" s="136" t="s">
        <v>4934</v>
      </c>
      <c r="G978" s="137" t="s">
        <v>528</v>
      </c>
      <c r="H978" s="138">
        <v>703.8</v>
      </c>
      <c r="I978" s="139"/>
      <c r="J978" s="140">
        <f>ROUND(I978*H978,2)</f>
        <v>0</v>
      </c>
      <c r="K978" s="136" t="s">
        <v>243</v>
      </c>
      <c r="L978" s="33"/>
      <c r="M978" s="141" t="s">
        <v>1</v>
      </c>
      <c r="N978" s="142" t="s">
        <v>38</v>
      </c>
      <c r="P978" s="143">
        <f>O978*H978</f>
        <v>0</v>
      </c>
      <c r="Q978" s="143">
        <v>0</v>
      </c>
      <c r="R978" s="143">
        <f>Q978*H978</f>
        <v>0</v>
      </c>
      <c r="S978" s="143">
        <v>0</v>
      </c>
      <c r="T978" s="144">
        <f>S978*H978</f>
        <v>0</v>
      </c>
      <c r="AR978" s="145" t="s">
        <v>258</v>
      </c>
      <c r="AT978" s="145" t="s">
        <v>239</v>
      </c>
      <c r="AU978" s="145" t="s">
        <v>83</v>
      </c>
      <c r="AY978" s="18" t="s">
        <v>236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8" t="s">
        <v>81</v>
      </c>
      <c r="BK978" s="146">
        <f>ROUND(I978*H978,2)</f>
        <v>0</v>
      </c>
      <c r="BL978" s="18" t="s">
        <v>258</v>
      </c>
      <c r="BM978" s="145" t="s">
        <v>4935</v>
      </c>
    </row>
    <row r="979" spans="2:65" s="1" customFormat="1" ht="11.25">
      <c r="B979" s="33"/>
      <c r="D979" s="147" t="s">
        <v>246</v>
      </c>
      <c r="F979" s="148" t="s">
        <v>4934</v>
      </c>
      <c r="I979" s="149"/>
      <c r="L979" s="33"/>
      <c r="M979" s="150"/>
      <c r="T979" s="57"/>
      <c r="AT979" s="18" t="s">
        <v>246</v>
      </c>
      <c r="AU979" s="18" t="s">
        <v>83</v>
      </c>
    </row>
    <row r="980" spans="2:65" s="1" customFormat="1" ht="16.5" customHeight="1">
      <c r="B980" s="133"/>
      <c r="C980" s="134" t="s">
        <v>3303</v>
      </c>
      <c r="D980" s="134" t="s">
        <v>239</v>
      </c>
      <c r="E980" s="135" t="s">
        <v>4936</v>
      </c>
      <c r="F980" s="136" t="s">
        <v>4937</v>
      </c>
      <c r="G980" s="137" t="s">
        <v>528</v>
      </c>
      <c r="H980" s="138">
        <v>1998.6</v>
      </c>
      <c r="I980" s="139"/>
      <c r="J980" s="140">
        <f>ROUND(I980*H980,2)</f>
        <v>0</v>
      </c>
      <c r="K980" s="136" t="s">
        <v>243</v>
      </c>
      <c r="L980" s="33"/>
      <c r="M980" s="141" t="s">
        <v>1</v>
      </c>
      <c r="N980" s="142" t="s">
        <v>38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258</v>
      </c>
      <c r="AT980" s="145" t="s">
        <v>239</v>
      </c>
      <c r="AU980" s="145" t="s">
        <v>83</v>
      </c>
      <c r="AY980" s="18" t="s">
        <v>236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81</v>
      </c>
      <c r="BK980" s="146">
        <f>ROUND(I980*H980,2)</f>
        <v>0</v>
      </c>
      <c r="BL980" s="18" t="s">
        <v>258</v>
      </c>
      <c r="BM980" s="145" t="s">
        <v>4938</v>
      </c>
    </row>
    <row r="981" spans="2:65" s="1" customFormat="1" ht="11.25">
      <c r="B981" s="33"/>
      <c r="D981" s="147" t="s">
        <v>246</v>
      </c>
      <c r="F981" s="148" t="s">
        <v>4937</v>
      </c>
      <c r="I981" s="149"/>
      <c r="L981" s="33"/>
      <c r="M981" s="150"/>
      <c r="T981" s="57"/>
      <c r="AT981" s="18" t="s">
        <v>246</v>
      </c>
      <c r="AU981" s="18" t="s">
        <v>83</v>
      </c>
    </row>
    <row r="982" spans="2:65" s="1" customFormat="1" ht="16.5" customHeight="1">
      <c r="B982" s="133"/>
      <c r="C982" s="134" t="s">
        <v>4939</v>
      </c>
      <c r="D982" s="134" t="s">
        <v>239</v>
      </c>
      <c r="E982" s="135" t="s">
        <v>4940</v>
      </c>
      <c r="F982" s="136" t="s">
        <v>4941</v>
      </c>
      <c r="G982" s="137" t="s">
        <v>340</v>
      </c>
      <c r="H982" s="138">
        <v>91</v>
      </c>
      <c r="I982" s="139"/>
      <c r="J982" s="140">
        <f>ROUND(I982*H982,2)</f>
        <v>0</v>
      </c>
      <c r="K982" s="136" t="s">
        <v>2868</v>
      </c>
      <c r="L982" s="33"/>
      <c r="M982" s="141" t="s">
        <v>1</v>
      </c>
      <c r="N982" s="142" t="s">
        <v>38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258</v>
      </c>
      <c r="AT982" s="145" t="s">
        <v>239</v>
      </c>
      <c r="AU982" s="145" t="s">
        <v>83</v>
      </c>
      <c r="AY982" s="18" t="s">
        <v>236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8" t="s">
        <v>81</v>
      </c>
      <c r="BK982" s="146">
        <f>ROUND(I982*H982,2)</f>
        <v>0</v>
      </c>
      <c r="BL982" s="18" t="s">
        <v>258</v>
      </c>
      <c r="BM982" s="145" t="s">
        <v>4942</v>
      </c>
    </row>
    <row r="983" spans="2:65" s="1" customFormat="1" ht="11.25">
      <c r="B983" s="33"/>
      <c r="D983" s="147" t="s">
        <v>246</v>
      </c>
      <c r="F983" s="148" t="s">
        <v>4941</v>
      </c>
      <c r="I983" s="149"/>
      <c r="L983" s="33"/>
      <c r="M983" s="150"/>
      <c r="T983" s="57"/>
      <c r="AT983" s="18" t="s">
        <v>246</v>
      </c>
      <c r="AU983" s="18" t="s">
        <v>83</v>
      </c>
    </row>
    <row r="984" spans="2:65" s="1" customFormat="1" ht="16.5" customHeight="1">
      <c r="B984" s="133"/>
      <c r="C984" s="134" t="s">
        <v>3306</v>
      </c>
      <c r="D984" s="134" t="s">
        <v>239</v>
      </c>
      <c r="E984" s="135" t="s">
        <v>4943</v>
      </c>
      <c r="F984" s="136" t="s">
        <v>4944</v>
      </c>
      <c r="G984" s="137" t="s">
        <v>340</v>
      </c>
      <c r="H984" s="138">
        <v>210</v>
      </c>
      <c r="I984" s="139"/>
      <c r="J984" s="140">
        <f>ROUND(I984*H984,2)</f>
        <v>0</v>
      </c>
      <c r="K984" s="136" t="s">
        <v>2868</v>
      </c>
      <c r="L984" s="33"/>
      <c r="M984" s="141" t="s">
        <v>1</v>
      </c>
      <c r="N984" s="142" t="s">
        <v>38</v>
      </c>
      <c r="P984" s="143">
        <f>O984*H984</f>
        <v>0</v>
      </c>
      <c r="Q984" s="143">
        <v>0</v>
      </c>
      <c r="R984" s="143">
        <f>Q984*H984</f>
        <v>0</v>
      </c>
      <c r="S984" s="143">
        <v>0</v>
      </c>
      <c r="T984" s="144">
        <f>S984*H984</f>
        <v>0</v>
      </c>
      <c r="AR984" s="145" t="s">
        <v>258</v>
      </c>
      <c r="AT984" s="145" t="s">
        <v>239</v>
      </c>
      <c r="AU984" s="145" t="s">
        <v>83</v>
      </c>
      <c r="AY984" s="18" t="s">
        <v>236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8" t="s">
        <v>81</v>
      </c>
      <c r="BK984" s="146">
        <f>ROUND(I984*H984,2)</f>
        <v>0</v>
      </c>
      <c r="BL984" s="18" t="s">
        <v>258</v>
      </c>
      <c r="BM984" s="145" t="s">
        <v>4945</v>
      </c>
    </row>
    <row r="985" spans="2:65" s="1" customFormat="1" ht="11.25">
      <c r="B985" s="33"/>
      <c r="D985" s="147" t="s">
        <v>246</v>
      </c>
      <c r="F985" s="148" t="s">
        <v>4944</v>
      </c>
      <c r="I985" s="149"/>
      <c r="L985" s="33"/>
      <c r="M985" s="150"/>
      <c r="T985" s="57"/>
      <c r="AT985" s="18" t="s">
        <v>246</v>
      </c>
      <c r="AU985" s="18" t="s">
        <v>83</v>
      </c>
    </row>
    <row r="986" spans="2:65" s="1" customFormat="1" ht="21.75" customHeight="1">
      <c r="B986" s="133"/>
      <c r="C986" s="134" t="s">
        <v>4946</v>
      </c>
      <c r="D986" s="134" t="s">
        <v>239</v>
      </c>
      <c r="E986" s="135" t="s">
        <v>4947</v>
      </c>
      <c r="F986" s="136" t="s">
        <v>4948</v>
      </c>
      <c r="G986" s="137" t="s">
        <v>528</v>
      </c>
      <c r="H986" s="138">
        <v>1141.2</v>
      </c>
      <c r="I986" s="139"/>
      <c r="J986" s="140">
        <f>ROUND(I986*H986,2)</f>
        <v>0</v>
      </c>
      <c r="K986" s="136" t="s">
        <v>243</v>
      </c>
      <c r="L986" s="33"/>
      <c r="M986" s="141" t="s">
        <v>1</v>
      </c>
      <c r="N986" s="142" t="s">
        <v>38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258</v>
      </c>
      <c r="AT986" s="145" t="s">
        <v>239</v>
      </c>
      <c r="AU986" s="145" t="s">
        <v>83</v>
      </c>
      <c r="AY986" s="18" t="s">
        <v>236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258</v>
      </c>
      <c r="BM986" s="145" t="s">
        <v>4949</v>
      </c>
    </row>
    <row r="987" spans="2:65" s="1" customFormat="1" ht="11.25">
      <c r="B987" s="33"/>
      <c r="D987" s="147" t="s">
        <v>246</v>
      </c>
      <c r="F987" s="148" t="s">
        <v>4948</v>
      </c>
      <c r="I987" s="149"/>
      <c r="L987" s="33"/>
      <c r="M987" s="150"/>
      <c r="T987" s="57"/>
      <c r="AT987" s="18" t="s">
        <v>246</v>
      </c>
      <c r="AU987" s="18" t="s">
        <v>83</v>
      </c>
    </row>
    <row r="988" spans="2:65" s="1" customFormat="1" ht="24.2" customHeight="1">
      <c r="B988" s="133"/>
      <c r="C988" s="134" t="s">
        <v>3311</v>
      </c>
      <c r="D988" s="134" t="s">
        <v>239</v>
      </c>
      <c r="E988" s="135" t="s">
        <v>3988</v>
      </c>
      <c r="F988" s="136" t="s">
        <v>3989</v>
      </c>
      <c r="G988" s="137" t="s">
        <v>539</v>
      </c>
      <c r="H988" s="138">
        <v>21.881</v>
      </c>
      <c r="I988" s="139"/>
      <c r="J988" s="140">
        <f>ROUND(I988*H988,2)</f>
        <v>0</v>
      </c>
      <c r="K988" s="136" t="s">
        <v>2868</v>
      </c>
      <c r="L988" s="33"/>
      <c r="M988" s="141" t="s">
        <v>1</v>
      </c>
      <c r="N988" s="142" t="s">
        <v>38</v>
      </c>
      <c r="P988" s="143">
        <f>O988*H988</f>
        <v>0</v>
      </c>
      <c r="Q988" s="143">
        <v>0</v>
      </c>
      <c r="R988" s="143">
        <f>Q988*H988</f>
        <v>0</v>
      </c>
      <c r="S988" s="143">
        <v>0</v>
      </c>
      <c r="T988" s="144">
        <f>S988*H988</f>
        <v>0</v>
      </c>
      <c r="AR988" s="145" t="s">
        <v>258</v>
      </c>
      <c r="AT988" s="145" t="s">
        <v>239</v>
      </c>
      <c r="AU988" s="145" t="s">
        <v>83</v>
      </c>
      <c r="AY988" s="18" t="s">
        <v>236</v>
      </c>
      <c r="BE988" s="146">
        <f>IF(N988="základní",J988,0)</f>
        <v>0</v>
      </c>
      <c r="BF988" s="146">
        <f>IF(N988="snížená",J988,0)</f>
        <v>0</v>
      </c>
      <c r="BG988" s="146">
        <f>IF(N988="zákl. přenesená",J988,0)</f>
        <v>0</v>
      </c>
      <c r="BH988" s="146">
        <f>IF(N988="sníž. přenesená",J988,0)</f>
        <v>0</v>
      </c>
      <c r="BI988" s="146">
        <f>IF(N988="nulová",J988,0)</f>
        <v>0</v>
      </c>
      <c r="BJ988" s="18" t="s">
        <v>81</v>
      </c>
      <c r="BK988" s="146">
        <f>ROUND(I988*H988,2)</f>
        <v>0</v>
      </c>
      <c r="BL988" s="18" t="s">
        <v>258</v>
      </c>
      <c r="BM988" s="145" t="s">
        <v>4950</v>
      </c>
    </row>
    <row r="989" spans="2:65" s="1" customFormat="1" ht="19.5">
      <c r="B989" s="33"/>
      <c r="D989" s="147" t="s">
        <v>246</v>
      </c>
      <c r="F989" s="148" t="s">
        <v>3989</v>
      </c>
      <c r="I989" s="149"/>
      <c r="L989" s="33"/>
      <c r="M989" s="150"/>
      <c r="T989" s="57"/>
      <c r="AT989" s="18" t="s">
        <v>246</v>
      </c>
      <c r="AU989" s="18" t="s">
        <v>83</v>
      </c>
    </row>
    <row r="990" spans="2:65" s="14" customFormat="1" ht="11.25">
      <c r="B990" s="167"/>
      <c r="D990" s="147" t="s">
        <v>247</v>
      </c>
      <c r="E990" s="168" t="s">
        <v>1</v>
      </c>
      <c r="F990" s="169" t="s">
        <v>4951</v>
      </c>
      <c r="H990" s="168" t="s">
        <v>1</v>
      </c>
      <c r="I990" s="170"/>
      <c r="L990" s="167"/>
      <c r="M990" s="171"/>
      <c r="T990" s="172"/>
      <c r="AT990" s="168" t="s">
        <v>247</v>
      </c>
      <c r="AU990" s="168" t="s">
        <v>83</v>
      </c>
      <c r="AV990" s="14" t="s">
        <v>81</v>
      </c>
      <c r="AW990" s="14" t="s">
        <v>30</v>
      </c>
      <c r="AX990" s="14" t="s">
        <v>73</v>
      </c>
      <c r="AY990" s="168" t="s">
        <v>236</v>
      </c>
    </row>
    <row r="991" spans="2:65" s="12" customFormat="1" ht="11.25">
      <c r="B991" s="151"/>
      <c r="D991" s="147" t="s">
        <v>247</v>
      </c>
      <c r="E991" s="152" t="s">
        <v>1</v>
      </c>
      <c r="F991" s="153" t="s">
        <v>4952</v>
      </c>
      <c r="H991" s="154">
        <v>1.3740000000000001</v>
      </c>
      <c r="I991" s="155"/>
      <c r="L991" s="151"/>
      <c r="M991" s="156"/>
      <c r="T991" s="157"/>
      <c r="AT991" s="152" t="s">
        <v>247</v>
      </c>
      <c r="AU991" s="152" t="s">
        <v>83</v>
      </c>
      <c r="AV991" s="12" t="s">
        <v>83</v>
      </c>
      <c r="AW991" s="12" t="s">
        <v>30</v>
      </c>
      <c r="AX991" s="12" t="s">
        <v>73</v>
      </c>
      <c r="AY991" s="152" t="s">
        <v>236</v>
      </c>
    </row>
    <row r="992" spans="2:65" s="12" customFormat="1" ht="11.25">
      <c r="B992" s="151"/>
      <c r="D992" s="147" t="s">
        <v>247</v>
      </c>
      <c r="E992" s="152" t="s">
        <v>1</v>
      </c>
      <c r="F992" s="153" t="s">
        <v>4953</v>
      </c>
      <c r="H992" s="154">
        <v>0.95399999999999996</v>
      </c>
      <c r="I992" s="155"/>
      <c r="L992" s="151"/>
      <c r="M992" s="156"/>
      <c r="T992" s="157"/>
      <c r="AT992" s="152" t="s">
        <v>247</v>
      </c>
      <c r="AU992" s="152" t="s">
        <v>83</v>
      </c>
      <c r="AV992" s="12" t="s">
        <v>83</v>
      </c>
      <c r="AW992" s="12" t="s">
        <v>30</v>
      </c>
      <c r="AX992" s="12" t="s">
        <v>73</v>
      </c>
      <c r="AY992" s="152" t="s">
        <v>236</v>
      </c>
    </row>
    <row r="993" spans="2:65" s="12" customFormat="1" ht="11.25">
      <c r="B993" s="151"/>
      <c r="D993" s="147" t="s">
        <v>247</v>
      </c>
      <c r="E993" s="152" t="s">
        <v>1</v>
      </c>
      <c r="F993" s="153" t="s">
        <v>4954</v>
      </c>
      <c r="H993" s="154">
        <v>16.021999999999998</v>
      </c>
      <c r="I993" s="155"/>
      <c r="L993" s="151"/>
      <c r="M993" s="156"/>
      <c r="T993" s="157"/>
      <c r="AT993" s="152" t="s">
        <v>247</v>
      </c>
      <c r="AU993" s="152" t="s">
        <v>83</v>
      </c>
      <c r="AV993" s="12" t="s">
        <v>83</v>
      </c>
      <c r="AW993" s="12" t="s">
        <v>30</v>
      </c>
      <c r="AX993" s="12" t="s">
        <v>73</v>
      </c>
      <c r="AY993" s="152" t="s">
        <v>236</v>
      </c>
    </row>
    <row r="994" spans="2:65" s="12" customFormat="1" ht="11.25">
      <c r="B994" s="151"/>
      <c r="D994" s="147" t="s">
        <v>247</v>
      </c>
      <c r="E994" s="152" t="s">
        <v>1</v>
      </c>
      <c r="F994" s="153" t="s">
        <v>4955</v>
      </c>
      <c r="H994" s="154">
        <v>1.4139999999999999</v>
      </c>
      <c r="I994" s="155"/>
      <c r="L994" s="151"/>
      <c r="M994" s="156"/>
      <c r="T994" s="157"/>
      <c r="AT994" s="152" t="s">
        <v>247</v>
      </c>
      <c r="AU994" s="152" t="s">
        <v>83</v>
      </c>
      <c r="AV994" s="12" t="s">
        <v>83</v>
      </c>
      <c r="AW994" s="12" t="s">
        <v>30</v>
      </c>
      <c r="AX994" s="12" t="s">
        <v>73</v>
      </c>
      <c r="AY994" s="152" t="s">
        <v>236</v>
      </c>
    </row>
    <row r="995" spans="2:65" s="12" customFormat="1" ht="11.25">
      <c r="B995" s="151"/>
      <c r="D995" s="147" t="s">
        <v>247</v>
      </c>
      <c r="E995" s="152" t="s">
        <v>1</v>
      </c>
      <c r="F995" s="153" t="s">
        <v>4956</v>
      </c>
      <c r="H995" s="154">
        <v>2.117</v>
      </c>
      <c r="I995" s="155"/>
      <c r="L995" s="151"/>
      <c r="M995" s="156"/>
      <c r="T995" s="157"/>
      <c r="AT995" s="152" t="s">
        <v>247</v>
      </c>
      <c r="AU995" s="152" t="s">
        <v>83</v>
      </c>
      <c r="AV995" s="12" t="s">
        <v>83</v>
      </c>
      <c r="AW995" s="12" t="s">
        <v>30</v>
      </c>
      <c r="AX995" s="12" t="s">
        <v>73</v>
      </c>
      <c r="AY995" s="152" t="s">
        <v>236</v>
      </c>
    </row>
    <row r="996" spans="2:65" s="15" customFormat="1" ht="11.25">
      <c r="B996" s="173"/>
      <c r="D996" s="147" t="s">
        <v>247</v>
      </c>
      <c r="E996" s="174" t="s">
        <v>1</v>
      </c>
      <c r="F996" s="175" t="s">
        <v>344</v>
      </c>
      <c r="H996" s="176">
        <v>21.881</v>
      </c>
      <c r="I996" s="177"/>
      <c r="L996" s="173"/>
      <c r="M996" s="178"/>
      <c r="T996" s="179"/>
      <c r="AT996" s="174" t="s">
        <v>247</v>
      </c>
      <c r="AU996" s="174" t="s">
        <v>83</v>
      </c>
      <c r="AV996" s="15" t="s">
        <v>258</v>
      </c>
      <c r="AW996" s="15" t="s">
        <v>30</v>
      </c>
      <c r="AX996" s="15" t="s">
        <v>81</v>
      </c>
      <c r="AY996" s="174" t="s">
        <v>236</v>
      </c>
    </row>
    <row r="997" spans="2:65" s="1" customFormat="1" ht="24.2" customHeight="1">
      <c r="B997" s="133"/>
      <c r="C997" s="134" t="s">
        <v>4957</v>
      </c>
      <c r="D997" s="134" t="s">
        <v>239</v>
      </c>
      <c r="E997" s="135" t="s">
        <v>4958</v>
      </c>
      <c r="F997" s="136" t="s">
        <v>4959</v>
      </c>
      <c r="G997" s="137" t="s">
        <v>340</v>
      </c>
      <c r="H997" s="138">
        <v>37</v>
      </c>
      <c r="I997" s="139"/>
      <c r="J997" s="140">
        <f>ROUND(I997*H997,2)</f>
        <v>0</v>
      </c>
      <c r="K997" s="136" t="s">
        <v>2868</v>
      </c>
      <c r="L997" s="33"/>
      <c r="M997" s="141" t="s">
        <v>1</v>
      </c>
      <c r="N997" s="142" t="s">
        <v>38</v>
      </c>
      <c r="P997" s="143">
        <f>O997*H997</f>
        <v>0</v>
      </c>
      <c r="Q997" s="143">
        <v>0</v>
      </c>
      <c r="R997" s="143">
        <f>Q997*H997</f>
        <v>0</v>
      </c>
      <c r="S997" s="143">
        <v>0</v>
      </c>
      <c r="T997" s="144">
        <f>S997*H997</f>
        <v>0</v>
      </c>
      <c r="AR997" s="145" t="s">
        <v>258</v>
      </c>
      <c r="AT997" s="145" t="s">
        <v>239</v>
      </c>
      <c r="AU997" s="145" t="s">
        <v>83</v>
      </c>
      <c r="AY997" s="18" t="s">
        <v>236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8" t="s">
        <v>81</v>
      </c>
      <c r="BK997" s="146">
        <f>ROUND(I997*H997,2)</f>
        <v>0</v>
      </c>
      <c r="BL997" s="18" t="s">
        <v>258</v>
      </c>
      <c r="BM997" s="145" t="s">
        <v>4960</v>
      </c>
    </row>
    <row r="998" spans="2:65" s="1" customFormat="1" ht="11.25">
      <c r="B998" s="33"/>
      <c r="D998" s="147" t="s">
        <v>246</v>
      </c>
      <c r="F998" s="148" t="s">
        <v>4959</v>
      </c>
      <c r="I998" s="149"/>
      <c r="L998" s="33"/>
      <c r="M998" s="150"/>
      <c r="T998" s="57"/>
      <c r="AT998" s="18" t="s">
        <v>246</v>
      </c>
      <c r="AU998" s="18" t="s">
        <v>83</v>
      </c>
    </row>
    <row r="999" spans="2:65" s="12" customFormat="1" ht="11.25">
      <c r="B999" s="151"/>
      <c r="D999" s="147" t="s">
        <v>247</v>
      </c>
      <c r="E999" s="152" t="s">
        <v>1</v>
      </c>
      <c r="F999" s="153" t="s">
        <v>4961</v>
      </c>
      <c r="H999" s="154">
        <v>15</v>
      </c>
      <c r="I999" s="155"/>
      <c r="L999" s="151"/>
      <c r="M999" s="156"/>
      <c r="T999" s="157"/>
      <c r="AT999" s="152" t="s">
        <v>247</v>
      </c>
      <c r="AU999" s="152" t="s">
        <v>83</v>
      </c>
      <c r="AV999" s="12" t="s">
        <v>83</v>
      </c>
      <c r="AW999" s="12" t="s">
        <v>30</v>
      </c>
      <c r="AX999" s="12" t="s">
        <v>73</v>
      </c>
      <c r="AY999" s="152" t="s">
        <v>236</v>
      </c>
    </row>
    <row r="1000" spans="2:65" s="12" customFormat="1" ht="11.25">
      <c r="B1000" s="151"/>
      <c r="D1000" s="147" t="s">
        <v>247</v>
      </c>
      <c r="E1000" s="152" t="s">
        <v>1</v>
      </c>
      <c r="F1000" s="153" t="s">
        <v>4962</v>
      </c>
      <c r="H1000" s="154">
        <v>22</v>
      </c>
      <c r="I1000" s="155"/>
      <c r="L1000" s="151"/>
      <c r="M1000" s="156"/>
      <c r="T1000" s="157"/>
      <c r="AT1000" s="152" t="s">
        <v>247</v>
      </c>
      <c r="AU1000" s="152" t="s">
        <v>83</v>
      </c>
      <c r="AV1000" s="12" t="s">
        <v>83</v>
      </c>
      <c r="AW1000" s="12" t="s">
        <v>30</v>
      </c>
      <c r="AX1000" s="12" t="s">
        <v>73</v>
      </c>
      <c r="AY1000" s="152" t="s">
        <v>236</v>
      </c>
    </row>
    <row r="1001" spans="2:65" s="15" customFormat="1" ht="11.25">
      <c r="B1001" s="173"/>
      <c r="D1001" s="147" t="s">
        <v>247</v>
      </c>
      <c r="E1001" s="174" t="s">
        <v>1</v>
      </c>
      <c r="F1001" s="175" t="s">
        <v>344</v>
      </c>
      <c r="H1001" s="176">
        <v>37</v>
      </c>
      <c r="I1001" s="177"/>
      <c r="L1001" s="173"/>
      <c r="M1001" s="178"/>
      <c r="T1001" s="179"/>
      <c r="AT1001" s="174" t="s">
        <v>247</v>
      </c>
      <c r="AU1001" s="174" t="s">
        <v>83</v>
      </c>
      <c r="AV1001" s="15" t="s">
        <v>258</v>
      </c>
      <c r="AW1001" s="15" t="s">
        <v>30</v>
      </c>
      <c r="AX1001" s="15" t="s">
        <v>81</v>
      </c>
      <c r="AY1001" s="174" t="s">
        <v>236</v>
      </c>
    </row>
    <row r="1002" spans="2:65" s="1" customFormat="1" ht="16.5" customHeight="1">
      <c r="B1002" s="133"/>
      <c r="C1002" s="134" t="s">
        <v>3315</v>
      </c>
      <c r="D1002" s="134" t="s">
        <v>239</v>
      </c>
      <c r="E1002" s="135" t="s">
        <v>4963</v>
      </c>
      <c r="F1002" s="136" t="s">
        <v>4964</v>
      </c>
      <c r="G1002" s="137" t="s">
        <v>340</v>
      </c>
      <c r="H1002" s="138">
        <v>37</v>
      </c>
      <c r="I1002" s="139"/>
      <c r="J1002" s="140">
        <f>ROUND(I1002*H1002,2)</f>
        <v>0</v>
      </c>
      <c r="K1002" s="136" t="s">
        <v>2868</v>
      </c>
      <c r="L1002" s="33"/>
      <c r="M1002" s="141" t="s">
        <v>1</v>
      </c>
      <c r="N1002" s="142" t="s">
        <v>38</v>
      </c>
      <c r="P1002" s="143">
        <f>O1002*H1002</f>
        <v>0</v>
      </c>
      <c r="Q1002" s="143">
        <v>0</v>
      </c>
      <c r="R1002" s="143">
        <f>Q1002*H1002</f>
        <v>0</v>
      </c>
      <c r="S1002" s="143">
        <v>0</v>
      </c>
      <c r="T1002" s="144">
        <f>S1002*H1002</f>
        <v>0</v>
      </c>
      <c r="AR1002" s="145" t="s">
        <v>258</v>
      </c>
      <c r="AT1002" s="145" t="s">
        <v>239</v>
      </c>
      <c r="AU1002" s="145" t="s">
        <v>83</v>
      </c>
      <c r="AY1002" s="18" t="s">
        <v>236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81</v>
      </c>
      <c r="BK1002" s="146">
        <f>ROUND(I1002*H1002,2)</f>
        <v>0</v>
      </c>
      <c r="BL1002" s="18" t="s">
        <v>258</v>
      </c>
      <c r="BM1002" s="145" t="s">
        <v>4965</v>
      </c>
    </row>
    <row r="1003" spans="2:65" s="1" customFormat="1" ht="11.25">
      <c r="B1003" s="33"/>
      <c r="D1003" s="147" t="s">
        <v>246</v>
      </c>
      <c r="F1003" s="148" t="s">
        <v>4964</v>
      </c>
      <c r="I1003" s="149"/>
      <c r="L1003" s="33"/>
      <c r="M1003" s="150"/>
      <c r="T1003" s="57"/>
      <c r="AT1003" s="18" t="s">
        <v>246</v>
      </c>
      <c r="AU1003" s="18" t="s">
        <v>83</v>
      </c>
    </row>
    <row r="1004" spans="2:65" s="1" customFormat="1" ht="24.2" customHeight="1">
      <c r="B1004" s="133"/>
      <c r="C1004" s="134" t="s">
        <v>4966</v>
      </c>
      <c r="D1004" s="134" t="s">
        <v>239</v>
      </c>
      <c r="E1004" s="135" t="s">
        <v>4967</v>
      </c>
      <c r="F1004" s="136" t="s">
        <v>4968</v>
      </c>
      <c r="G1004" s="137" t="s">
        <v>340</v>
      </c>
      <c r="H1004" s="138">
        <v>37</v>
      </c>
      <c r="I1004" s="139"/>
      <c r="J1004" s="140">
        <f>ROUND(I1004*H1004,2)</f>
        <v>0</v>
      </c>
      <c r="K1004" s="136" t="s">
        <v>2868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</v>
      </c>
      <c r="T1004" s="144">
        <f>S1004*H1004</f>
        <v>0</v>
      </c>
      <c r="AR1004" s="145" t="s">
        <v>258</v>
      </c>
      <c r="AT1004" s="145" t="s">
        <v>239</v>
      </c>
      <c r="AU1004" s="145" t="s">
        <v>83</v>
      </c>
      <c r="AY1004" s="18" t="s">
        <v>236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258</v>
      </c>
      <c r="BM1004" s="145" t="s">
        <v>4969</v>
      </c>
    </row>
    <row r="1005" spans="2:65" s="1" customFormat="1" ht="11.25">
      <c r="B1005" s="33"/>
      <c r="D1005" s="147" t="s">
        <v>246</v>
      </c>
      <c r="F1005" s="148" t="s">
        <v>4968</v>
      </c>
      <c r="I1005" s="149"/>
      <c r="L1005" s="33"/>
      <c r="M1005" s="150"/>
      <c r="T1005" s="57"/>
      <c r="AT1005" s="18" t="s">
        <v>246</v>
      </c>
      <c r="AU1005" s="18" t="s">
        <v>83</v>
      </c>
    </row>
    <row r="1006" spans="2:65" s="1" customFormat="1" ht="24.2" customHeight="1">
      <c r="B1006" s="133"/>
      <c r="C1006" s="134" t="s">
        <v>3319</v>
      </c>
      <c r="D1006" s="134" t="s">
        <v>239</v>
      </c>
      <c r="E1006" s="135" t="s">
        <v>3144</v>
      </c>
      <c r="F1006" s="136" t="s">
        <v>3145</v>
      </c>
      <c r="G1006" s="137" t="s">
        <v>424</v>
      </c>
      <c r="H1006" s="138">
        <v>3.33</v>
      </c>
      <c r="I1006" s="139"/>
      <c r="J1006" s="140">
        <f>ROUND(I1006*H1006,2)</f>
        <v>0</v>
      </c>
      <c r="K1006" s="136" t="s">
        <v>243</v>
      </c>
      <c r="L1006" s="33"/>
      <c r="M1006" s="141" t="s">
        <v>1</v>
      </c>
      <c r="N1006" s="142" t="s">
        <v>38</v>
      </c>
      <c r="P1006" s="143">
        <f>O1006*H1006</f>
        <v>0</v>
      </c>
      <c r="Q1006" s="143">
        <v>0</v>
      </c>
      <c r="R1006" s="143">
        <f>Q1006*H1006</f>
        <v>0</v>
      </c>
      <c r="S1006" s="143">
        <v>0</v>
      </c>
      <c r="T1006" s="144">
        <f>S1006*H1006</f>
        <v>0</v>
      </c>
      <c r="AR1006" s="145" t="s">
        <v>258</v>
      </c>
      <c r="AT1006" s="145" t="s">
        <v>239</v>
      </c>
      <c r="AU1006" s="145" t="s">
        <v>83</v>
      </c>
      <c r="AY1006" s="18" t="s">
        <v>236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81</v>
      </c>
      <c r="BK1006" s="146">
        <f>ROUND(I1006*H1006,2)</f>
        <v>0</v>
      </c>
      <c r="BL1006" s="18" t="s">
        <v>258</v>
      </c>
      <c r="BM1006" s="145" t="s">
        <v>4970</v>
      </c>
    </row>
    <row r="1007" spans="2:65" s="1" customFormat="1" ht="19.5">
      <c r="B1007" s="33"/>
      <c r="D1007" s="147" t="s">
        <v>246</v>
      </c>
      <c r="F1007" s="148" t="s">
        <v>3145</v>
      </c>
      <c r="I1007" s="149"/>
      <c r="L1007" s="33"/>
      <c r="M1007" s="150"/>
      <c r="T1007" s="57"/>
      <c r="AT1007" s="18" t="s">
        <v>246</v>
      </c>
      <c r="AU1007" s="18" t="s">
        <v>83</v>
      </c>
    </row>
    <row r="1008" spans="2:65" s="12" customFormat="1" ht="11.25">
      <c r="B1008" s="151"/>
      <c r="D1008" s="147" t="s">
        <v>247</v>
      </c>
      <c r="E1008" s="152" t="s">
        <v>1</v>
      </c>
      <c r="F1008" s="153" t="s">
        <v>4971</v>
      </c>
      <c r="H1008" s="154">
        <v>3.33</v>
      </c>
      <c r="I1008" s="155"/>
      <c r="L1008" s="151"/>
      <c r="M1008" s="156"/>
      <c r="T1008" s="157"/>
      <c r="AT1008" s="152" t="s">
        <v>247</v>
      </c>
      <c r="AU1008" s="152" t="s">
        <v>83</v>
      </c>
      <c r="AV1008" s="12" t="s">
        <v>83</v>
      </c>
      <c r="AW1008" s="12" t="s">
        <v>30</v>
      </c>
      <c r="AX1008" s="12" t="s">
        <v>73</v>
      </c>
      <c r="AY1008" s="152" t="s">
        <v>236</v>
      </c>
    </row>
    <row r="1009" spans="2:65" s="15" customFormat="1" ht="11.25">
      <c r="B1009" s="173"/>
      <c r="D1009" s="147" t="s">
        <v>247</v>
      </c>
      <c r="E1009" s="174" t="s">
        <v>1</v>
      </c>
      <c r="F1009" s="175" t="s">
        <v>344</v>
      </c>
      <c r="H1009" s="176">
        <v>3.33</v>
      </c>
      <c r="I1009" s="177"/>
      <c r="L1009" s="173"/>
      <c r="M1009" s="178"/>
      <c r="T1009" s="179"/>
      <c r="AT1009" s="174" t="s">
        <v>247</v>
      </c>
      <c r="AU1009" s="174" t="s">
        <v>83</v>
      </c>
      <c r="AV1009" s="15" t="s">
        <v>258</v>
      </c>
      <c r="AW1009" s="15" t="s">
        <v>30</v>
      </c>
      <c r="AX1009" s="15" t="s">
        <v>81</v>
      </c>
      <c r="AY1009" s="174" t="s">
        <v>236</v>
      </c>
    </row>
    <row r="1010" spans="2:65" s="1" customFormat="1" ht="24.2" customHeight="1">
      <c r="B1010" s="133"/>
      <c r="C1010" s="134" t="s">
        <v>4972</v>
      </c>
      <c r="D1010" s="134" t="s">
        <v>239</v>
      </c>
      <c r="E1010" s="135" t="s">
        <v>3146</v>
      </c>
      <c r="F1010" s="136" t="s">
        <v>3147</v>
      </c>
      <c r="G1010" s="137" t="s">
        <v>424</v>
      </c>
      <c r="H1010" s="138">
        <v>13.32</v>
      </c>
      <c r="I1010" s="139"/>
      <c r="J1010" s="140">
        <f>ROUND(I1010*H1010,2)</f>
        <v>0</v>
      </c>
      <c r="K1010" s="136" t="s">
        <v>243</v>
      </c>
      <c r="L1010" s="33"/>
      <c r="M1010" s="141" t="s">
        <v>1</v>
      </c>
      <c r="N1010" s="142" t="s">
        <v>38</v>
      </c>
      <c r="P1010" s="143">
        <f>O1010*H1010</f>
        <v>0</v>
      </c>
      <c r="Q1010" s="143">
        <v>0</v>
      </c>
      <c r="R1010" s="143">
        <f>Q1010*H1010</f>
        <v>0</v>
      </c>
      <c r="S1010" s="143">
        <v>0</v>
      </c>
      <c r="T1010" s="144">
        <f>S1010*H1010</f>
        <v>0</v>
      </c>
      <c r="AR1010" s="145" t="s">
        <v>258</v>
      </c>
      <c r="AT1010" s="145" t="s">
        <v>239</v>
      </c>
      <c r="AU1010" s="145" t="s">
        <v>83</v>
      </c>
      <c r="AY1010" s="18" t="s">
        <v>236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81</v>
      </c>
      <c r="BK1010" s="146">
        <f>ROUND(I1010*H1010,2)</f>
        <v>0</v>
      </c>
      <c r="BL1010" s="18" t="s">
        <v>258</v>
      </c>
      <c r="BM1010" s="145" t="s">
        <v>4973</v>
      </c>
    </row>
    <row r="1011" spans="2:65" s="1" customFormat="1" ht="19.5">
      <c r="B1011" s="33"/>
      <c r="D1011" s="147" t="s">
        <v>246</v>
      </c>
      <c r="F1011" s="148" t="s">
        <v>3147</v>
      </c>
      <c r="I1011" s="149"/>
      <c r="L1011" s="33"/>
      <c r="M1011" s="150"/>
      <c r="T1011" s="57"/>
      <c r="AT1011" s="18" t="s">
        <v>246</v>
      </c>
      <c r="AU1011" s="18" t="s">
        <v>83</v>
      </c>
    </row>
    <row r="1012" spans="2:65" s="12" customFormat="1" ht="11.25">
      <c r="B1012" s="151"/>
      <c r="D1012" s="147" t="s">
        <v>247</v>
      </c>
      <c r="E1012" s="152" t="s">
        <v>1</v>
      </c>
      <c r="F1012" s="153" t="s">
        <v>4974</v>
      </c>
      <c r="H1012" s="154">
        <v>13.32</v>
      </c>
      <c r="I1012" s="155"/>
      <c r="L1012" s="151"/>
      <c r="M1012" s="156"/>
      <c r="T1012" s="157"/>
      <c r="AT1012" s="152" t="s">
        <v>247</v>
      </c>
      <c r="AU1012" s="152" t="s">
        <v>83</v>
      </c>
      <c r="AV1012" s="12" t="s">
        <v>83</v>
      </c>
      <c r="AW1012" s="12" t="s">
        <v>30</v>
      </c>
      <c r="AX1012" s="12" t="s">
        <v>73</v>
      </c>
      <c r="AY1012" s="152" t="s">
        <v>236</v>
      </c>
    </row>
    <row r="1013" spans="2:65" s="15" customFormat="1" ht="11.25">
      <c r="B1013" s="173"/>
      <c r="D1013" s="147" t="s">
        <v>247</v>
      </c>
      <c r="E1013" s="174" t="s">
        <v>1</v>
      </c>
      <c r="F1013" s="175" t="s">
        <v>344</v>
      </c>
      <c r="H1013" s="176">
        <v>13.32</v>
      </c>
      <c r="I1013" s="177"/>
      <c r="L1013" s="173"/>
      <c r="M1013" s="178"/>
      <c r="T1013" s="179"/>
      <c r="AT1013" s="174" t="s">
        <v>247</v>
      </c>
      <c r="AU1013" s="174" t="s">
        <v>83</v>
      </c>
      <c r="AV1013" s="15" t="s">
        <v>258</v>
      </c>
      <c r="AW1013" s="15" t="s">
        <v>30</v>
      </c>
      <c r="AX1013" s="15" t="s">
        <v>81</v>
      </c>
      <c r="AY1013" s="174" t="s">
        <v>236</v>
      </c>
    </row>
    <row r="1014" spans="2:65" s="1" customFormat="1" ht="24.2" customHeight="1">
      <c r="B1014" s="133"/>
      <c r="C1014" s="134" t="s">
        <v>3322</v>
      </c>
      <c r="D1014" s="134" t="s">
        <v>239</v>
      </c>
      <c r="E1014" s="135" t="s">
        <v>3999</v>
      </c>
      <c r="F1014" s="136" t="s">
        <v>4000</v>
      </c>
      <c r="G1014" s="137" t="s">
        <v>340</v>
      </c>
      <c r="H1014" s="138">
        <v>2</v>
      </c>
      <c r="I1014" s="139"/>
      <c r="J1014" s="140">
        <f>ROUND(I1014*H1014,2)</f>
        <v>0</v>
      </c>
      <c r="K1014" s="136" t="s">
        <v>243</v>
      </c>
      <c r="L1014" s="33"/>
      <c r="M1014" s="141" t="s">
        <v>1</v>
      </c>
      <c r="N1014" s="142" t="s">
        <v>38</v>
      </c>
      <c r="P1014" s="143">
        <f>O1014*H1014</f>
        <v>0</v>
      </c>
      <c r="Q1014" s="143">
        <v>0</v>
      </c>
      <c r="R1014" s="143">
        <f>Q1014*H1014</f>
        <v>0</v>
      </c>
      <c r="S1014" s="143">
        <v>0</v>
      </c>
      <c r="T1014" s="144">
        <f>S1014*H1014</f>
        <v>0</v>
      </c>
      <c r="AR1014" s="145" t="s">
        <v>258</v>
      </c>
      <c r="AT1014" s="145" t="s">
        <v>239</v>
      </c>
      <c r="AU1014" s="145" t="s">
        <v>83</v>
      </c>
      <c r="AY1014" s="18" t="s">
        <v>236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8" t="s">
        <v>81</v>
      </c>
      <c r="BK1014" s="146">
        <f>ROUND(I1014*H1014,2)</f>
        <v>0</v>
      </c>
      <c r="BL1014" s="18" t="s">
        <v>258</v>
      </c>
      <c r="BM1014" s="145" t="s">
        <v>4975</v>
      </c>
    </row>
    <row r="1015" spans="2:65" s="1" customFormat="1" ht="19.5">
      <c r="B1015" s="33"/>
      <c r="D1015" s="147" t="s">
        <v>246</v>
      </c>
      <c r="F1015" s="148" t="s">
        <v>4000</v>
      </c>
      <c r="I1015" s="149"/>
      <c r="L1015" s="33"/>
      <c r="M1015" s="150"/>
      <c r="T1015" s="57"/>
      <c r="AT1015" s="18" t="s">
        <v>246</v>
      </c>
      <c r="AU1015" s="18" t="s">
        <v>83</v>
      </c>
    </row>
    <row r="1016" spans="2:65" s="12" customFormat="1" ht="11.25">
      <c r="B1016" s="151"/>
      <c r="D1016" s="147" t="s">
        <v>247</v>
      </c>
      <c r="E1016" s="152" t="s">
        <v>1</v>
      </c>
      <c r="F1016" s="153" t="s">
        <v>4976</v>
      </c>
      <c r="H1016" s="154">
        <v>2</v>
      </c>
      <c r="I1016" s="155"/>
      <c r="L1016" s="151"/>
      <c r="M1016" s="156"/>
      <c r="T1016" s="157"/>
      <c r="AT1016" s="152" t="s">
        <v>247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236</v>
      </c>
    </row>
    <row r="1017" spans="2:65" s="15" customFormat="1" ht="11.25">
      <c r="B1017" s="173"/>
      <c r="D1017" s="147" t="s">
        <v>247</v>
      </c>
      <c r="E1017" s="174" t="s">
        <v>1</v>
      </c>
      <c r="F1017" s="175" t="s">
        <v>344</v>
      </c>
      <c r="H1017" s="176">
        <v>2</v>
      </c>
      <c r="I1017" s="177"/>
      <c r="L1017" s="173"/>
      <c r="M1017" s="178"/>
      <c r="T1017" s="179"/>
      <c r="AT1017" s="174" t="s">
        <v>247</v>
      </c>
      <c r="AU1017" s="174" t="s">
        <v>83</v>
      </c>
      <c r="AV1017" s="15" t="s">
        <v>258</v>
      </c>
      <c r="AW1017" s="15" t="s">
        <v>30</v>
      </c>
      <c r="AX1017" s="15" t="s">
        <v>81</v>
      </c>
      <c r="AY1017" s="174" t="s">
        <v>236</v>
      </c>
    </row>
    <row r="1018" spans="2:65" s="1" customFormat="1" ht="24.2" customHeight="1">
      <c r="B1018" s="133"/>
      <c r="C1018" s="134" t="s">
        <v>4977</v>
      </c>
      <c r="D1018" s="134" t="s">
        <v>239</v>
      </c>
      <c r="E1018" s="135" t="s">
        <v>4004</v>
      </c>
      <c r="F1018" s="136" t="s">
        <v>4005</v>
      </c>
      <c r="G1018" s="137" t="s">
        <v>424</v>
      </c>
      <c r="H1018" s="138">
        <v>0.3</v>
      </c>
      <c r="I1018" s="139"/>
      <c r="J1018" s="140">
        <f>ROUND(I1018*H1018,2)</f>
        <v>0</v>
      </c>
      <c r="K1018" s="136" t="s">
        <v>2868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258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258</v>
      </c>
      <c r="BM1018" s="145" t="s">
        <v>4978</v>
      </c>
    </row>
    <row r="1019" spans="2:65" s="1" customFormat="1" ht="11.25">
      <c r="B1019" s="33"/>
      <c r="D1019" s="147" t="s">
        <v>246</v>
      </c>
      <c r="F1019" s="148" t="s">
        <v>4005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" customFormat="1" ht="21.75" customHeight="1">
      <c r="B1020" s="133"/>
      <c r="C1020" s="134" t="s">
        <v>3326</v>
      </c>
      <c r="D1020" s="134" t="s">
        <v>239</v>
      </c>
      <c r="E1020" s="135" t="s">
        <v>4979</v>
      </c>
      <c r="F1020" s="136" t="s">
        <v>4980</v>
      </c>
      <c r="G1020" s="137" t="s">
        <v>528</v>
      </c>
      <c r="H1020" s="138">
        <v>37</v>
      </c>
      <c r="I1020" s="139"/>
      <c r="J1020" s="140">
        <f>ROUND(I1020*H1020,2)</f>
        <v>0</v>
      </c>
      <c r="K1020" s="136" t="s">
        <v>243</v>
      </c>
      <c r="L1020" s="33"/>
      <c r="M1020" s="141" t="s">
        <v>1</v>
      </c>
      <c r="N1020" s="142" t="s">
        <v>38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258</v>
      </c>
      <c r="AT1020" s="145" t="s">
        <v>239</v>
      </c>
      <c r="AU1020" s="145" t="s">
        <v>83</v>
      </c>
      <c r="AY1020" s="18" t="s">
        <v>236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258</v>
      </c>
      <c r="BM1020" s="145" t="s">
        <v>4981</v>
      </c>
    </row>
    <row r="1021" spans="2:65" s="1" customFormat="1" ht="11.25">
      <c r="B1021" s="33"/>
      <c r="D1021" s="147" t="s">
        <v>246</v>
      </c>
      <c r="F1021" s="148" t="s">
        <v>4980</v>
      </c>
      <c r="I1021" s="149"/>
      <c r="L1021" s="33"/>
      <c r="M1021" s="150"/>
      <c r="T1021" s="57"/>
      <c r="AT1021" s="18" t="s">
        <v>246</v>
      </c>
      <c r="AU1021" s="18" t="s">
        <v>83</v>
      </c>
    </row>
    <row r="1022" spans="2:65" s="1" customFormat="1" ht="24.2" customHeight="1">
      <c r="B1022" s="133"/>
      <c r="C1022" s="134" t="s">
        <v>4982</v>
      </c>
      <c r="D1022" s="134" t="s">
        <v>239</v>
      </c>
      <c r="E1022" s="135" t="s">
        <v>4983</v>
      </c>
      <c r="F1022" s="136" t="s">
        <v>4984</v>
      </c>
      <c r="G1022" s="137" t="s">
        <v>528</v>
      </c>
      <c r="H1022" s="138">
        <v>282</v>
      </c>
      <c r="I1022" s="139"/>
      <c r="J1022" s="140">
        <f>ROUND(I1022*H1022,2)</f>
        <v>0</v>
      </c>
      <c r="K1022" s="136" t="s">
        <v>243</v>
      </c>
      <c r="L1022" s="33"/>
      <c r="M1022" s="141" t="s">
        <v>1</v>
      </c>
      <c r="N1022" s="142" t="s">
        <v>38</v>
      </c>
      <c r="P1022" s="143">
        <f>O1022*H1022</f>
        <v>0</v>
      </c>
      <c r="Q1022" s="143">
        <v>0</v>
      </c>
      <c r="R1022" s="143">
        <f>Q1022*H1022</f>
        <v>0</v>
      </c>
      <c r="S1022" s="143">
        <v>0</v>
      </c>
      <c r="T1022" s="144">
        <f>S1022*H1022</f>
        <v>0</v>
      </c>
      <c r="AR1022" s="145" t="s">
        <v>258</v>
      </c>
      <c r="AT1022" s="145" t="s">
        <v>239</v>
      </c>
      <c r="AU1022" s="145" t="s">
        <v>83</v>
      </c>
      <c r="AY1022" s="18" t="s">
        <v>236</v>
      </c>
      <c r="BE1022" s="146">
        <f>IF(N1022="základní",J1022,0)</f>
        <v>0</v>
      </c>
      <c r="BF1022" s="146">
        <f>IF(N1022="snížená",J1022,0)</f>
        <v>0</v>
      </c>
      <c r="BG1022" s="146">
        <f>IF(N1022="zákl. přenesená",J1022,0)</f>
        <v>0</v>
      </c>
      <c r="BH1022" s="146">
        <f>IF(N1022="sníž. přenesená",J1022,0)</f>
        <v>0</v>
      </c>
      <c r="BI1022" s="146">
        <f>IF(N1022="nulová",J1022,0)</f>
        <v>0</v>
      </c>
      <c r="BJ1022" s="18" t="s">
        <v>81</v>
      </c>
      <c r="BK1022" s="146">
        <f>ROUND(I1022*H1022,2)</f>
        <v>0</v>
      </c>
      <c r="BL1022" s="18" t="s">
        <v>258</v>
      </c>
      <c r="BM1022" s="145" t="s">
        <v>4985</v>
      </c>
    </row>
    <row r="1023" spans="2:65" s="1" customFormat="1" ht="11.25">
      <c r="B1023" s="33"/>
      <c r="D1023" s="147" t="s">
        <v>246</v>
      </c>
      <c r="F1023" s="148" t="s">
        <v>4984</v>
      </c>
      <c r="I1023" s="149"/>
      <c r="L1023" s="33"/>
      <c r="M1023" s="150"/>
      <c r="T1023" s="57"/>
      <c r="AT1023" s="18" t="s">
        <v>246</v>
      </c>
      <c r="AU1023" s="18" t="s">
        <v>83</v>
      </c>
    </row>
    <row r="1024" spans="2:65" s="12" customFormat="1" ht="11.25">
      <c r="B1024" s="151"/>
      <c r="D1024" s="147" t="s">
        <v>247</v>
      </c>
      <c r="E1024" s="152" t="s">
        <v>1</v>
      </c>
      <c r="F1024" s="153" t="s">
        <v>4986</v>
      </c>
      <c r="H1024" s="154">
        <v>192</v>
      </c>
      <c r="I1024" s="155"/>
      <c r="L1024" s="151"/>
      <c r="M1024" s="156"/>
      <c r="T1024" s="157"/>
      <c r="AT1024" s="152" t="s">
        <v>247</v>
      </c>
      <c r="AU1024" s="152" t="s">
        <v>83</v>
      </c>
      <c r="AV1024" s="12" t="s">
        <v>83</v>
      </c>
      <c r="AW1024" s="12" t="s">
        <v>30</v>
      </c>
      <c r="AX1024" s="12" t="s">
        <v>73</v>
      </c>
      <c r="AY1024" s="152" t="s">
        <v>236</v>
      </c>
    </row>
    <row r="1025" spans="2:65" s="12" customFormat="1" ht="11.25">
      <c r="B1025" s="151"/>
      <c r="D1025" s="147" t="s">
        <v>247</v>
      </c>
      <c r="E1025" s="152" t="s">
        <v>1</v>
      </c>
      <c r="F1025" s="153" t="s">
        <v>4987</v>
      </c>
      <c r="H1025" s="154">
        <v>90</v>
      </c>
      <c r="I1025" s="155"/>
      <c r="L1025" s="151"/>
      <c r="M1025" s="156"/>
      <c r="T1025" s="157"/>
      <c r="AT1025" s="152" t="s">
        <v>247</v>
      </c>
      <c r="AU1025" s="152" t="s">
        <v>83</v>
      </c>
      <c r="AV1025" s="12" t="s">
        <v>83</v>
      </c>
      <c r="AW1025" s="12" t="s">
        <v>30</v>
      </c>
      <c r="AX1025" s="12" t="s">
        <v>73</v>
      </c>
      <c r="AY1025" s="152" t="s">
        <v>236</v>
      </c>
    </row>
    <row r="1026" spans="2:65" s="15" customFormat="1" ht="11.25">
      <c r="B1026" s="173"/>
      <c r="D1026" s="147" t="s">
        <v>247</v>
      </c>
      <c r="E1026" s="174" t="s">
        <v>1</v>
      </c>
      <c r="F1026" s="175" t="s">
        <v>344</v>
      </c>
      <c r="H1026" s="176">
        <v>282</v>
      </c>
      <c r="I1026" s="177"/>
      <c r="L1026" s="173"/>
      <c r="M1026" s="178"/>
      <c r="T1026" s="179"/>
      <c r="AT1026" s="174" t="s">
        <v>247</v>
      </c>
      <c r="AU1026" s="174" t="s">
        <v>83</v>
      </c>
      <c r="AV1026" s="15" t="s">
        <v>258</v>
      </c>
      <c r="AW1026" s="15" t="s">
        <v>30</v>
      </c>
      <c r="AX1026" s="15" t="s">
        <v>81</v>
      </c>
      <c r="AY1026" s="174" t="s">
        <v>236</v>
      </c>
    </row>
    <row r="1027" spans="2:65" s="1" customFormat="1" ht="24.2" customHeight="1">
      <c r="B1027" s="133"/>
      <c r="C1027" s="134" t="s">
        <v>3329</v>
      </c>
      <c r="D1027" s="134" t="s">
        <v>239</v>
      </c>
      <c r="E1027" s="135" t="s">
        <v>4988</v>
      </c>
      <c r="F1027" s="136" t="s">
        <v>4989</v>
      </c>
      <c r="G1027" s="137" t="s">
        <v>528</v>
      </c>
      <c r="H1027" s="138">
        <v>87</v>
      </c>
      <c r="I1027" s="139"/>
      <c r="J1027" s="140">
        <f>ROUND(I1027*H1027,2)</f>
        <v>0</v>
      </c>
      <c r="K1027" s="136" t="s">
        <v>243</v>
      </c>
      <c r="L1027" s="33"/>
      <c r="M1027" s="141" t="s">
        <v>1</v>
      </c>
      <c r="N1027" s="142" t="s">
        <v>38</v>
      </c>
      <c r="P1027" s="143">
        <f>O1027*H1027</f>
        <v>0</v>
      </c>
      <c r="Q1027" s="143">
        <v>0</v>
      </c>
      <c r="R1027" s="143">
        <f>Q1027*H1027</f>
        <v>0</v>
      </c>
      <c r="S1027" s="143">
        <v>0</v>
      </c>
      <c r="T1027" s="144">
        <f>S1027*H1027</f>
        <v>0</v>
      </c>
      <c r="AR1027" s="145" t="s">
        <v>258</v>
      </c>
      <c r="AT1027" s="145" t="s">
        <v>239</v>
      </c>
      <c r="AU1027" s="145" t="s">
        <v>83</v>
      </c>
      <c r="AY1027" s="18" t="s">
        <v>236</v>
      </c>
      <c r="BE1027" s="146">
        <f>IF(N1027="základní",J1027,0)</f>
        <v>0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81</v>
      </c>
      <c r="BK1027" s="146">
        <f>ROUND(I1027*H1027,2)</f>
        <v>0</v>
      </c>
      <c r="BL1027" s="18" t="s">
        <v>258</v>
      </c>
      <c r="BM1027" s="145" t="s">
        <v>4990</v>
      </c>
    </row>
    <row r="1028" spans="2:65" s="1" customFormat="1" ht="11.25">
      <c r="B1028" s="33"/>
      <c r="D1028" s="147" t="s">
        <v>246</v>
      </c>
      <c r="F1028" s="148" t="s">
        <v>4989</v>
      </c>
      <c r="I1028" s="149"/>
      <c r="L1028" s="33"/>
      <c r="M1028" s="150"/>
      <c r="T1028" s="57"/>
      <c r="AT1028" s="18" t="s">
        <v>246</v>
      </c>
      <c r="AU1028" s="18" t="s">
        <v>83</v>
      </c>
    </row>
    <row r="1029" spans="2:65" s="12" customFormat="1" ht="11.25">
      <c r="B1029" s="151"/>
      <c r="D1029" s="147" t="s">
        <v>247</v>
      </c>
      <c r="E1029" s="152" t="s">
        <v>1</v>
      </c>
      <c r="F1029" s="153" t="s">
        <v>4991</v>
      </c>
      <c r="H1029" s="154">
        <v>87</v>
      </c>
      <c r="I1029" s="155"/>
      <c r="L1029" s="151"/>
      <c r="M1029" s="156"/>
      <c r="T1029" s="157"/>
      <c r="AT1029" s="152" t="s">
        <v>247</v>
      </c>
      <c r="AU1029" s="152" t="s">
        <v>83</v>
      </c>
      <c r="AV1029" s="12" t="s">
        <v>83</v>
      </c>
      <c r="AW1029" s="12" t="s">
        <v>30</v>
      </c>
      <c r="AX1029" s="12" t="s">
        <v>73</v>
      </c>
      <c r="AY1029" s="152" t="s">
        <v>236</v>
      </c>
    </row>
    <row r="1030" spans="2:65" s="15" customFormat="1" ht="11.25">
      <c r="B1030" s="173"/>
      <c r="D1030" s="147" t="s">
        <v>247</v>
      </c>
      <c r="E1030" s="174" t="s">
        <v>1</v>
      </c>
      <c r="F1030" s="175" t="s">
        <v>344</v>
      </c>
      <c r="H1030" s="176">
        <v>87</v>
      </c>
      <c r="I1030" s="177"/>
      <c r="L1030" s="173"/>
      <c r="M1030" s="178"/>
      <c r="T1030" s="179"/>
      <c r="AT1030" s="174" t="s">
        <v>247</v>
      </c>
      <c r="AU1030" s="174" t="s">
        <v>83</v>
      </c>
      <c r="AV1030" s="15" t="s">
        <v>258</v>
      </c>
      <c r="AW1030" s="15" t="s">
        <v>30</v>
      </c>
      <c r="AX1030" s="15" t="s">
        <v>81</v>
      </c>
      <c r="AY1030" s="174" t="s">
        <v>236</v>
      </c>
    </row>
    <row r="1031" spans="2:65" s="1" customFormat="1" ht="24.2" customHeight="1">
      <c r="B1031" s="133"/>
      <c r="C1031" s="134" t="s">
        <v>4992</v>
      </c>
      <c r="D1031" s="134" t="s">
        <v>239</v>
      </c>
      <c r="E1031" s="135" t="s">
        <v>4041</v>
      </c>
      <c r="F1031" s="136" t="s">
        <v>4042</v>
      </c>
      <c r="G1031" s="137" t="s">
        <v>424</v>
      </c>
      <c r="H1031" s="138">
        <v>44.381</v>
      </c>
      <c r="I1031" s="139"/>
      <c r="J1031" s="140">
        <f>ROUND(I1031*H1031,2)</f>
        <v>0</v>
      </c>
      <c r="K1031" s="136" t="s">
        <v>243</v>
      </c>
      <c r="L1031" s="33"/>
      <c r="M1031" s="141" t="s">
        <v>1</v>
      </c>
      <c r="N1031" s="142" t="s">
        <v>38</v>
      </c>
      <c r="P1031" s="143">
        <f>O1031*H1031</f>
        <v>0</v>
      </c>
      <c r="Q1031" s="143">
        <v>0</v>
      </c>
      <c r="R1031" s="143">
        <f>Q1031*H1031</f>
        <v>0</v>
      </c>
      <c r="S1031" s="143">
        <v>0</v>
      </c>
      <c r="T1031" s="144">
        <f>S1031*H1031</f>
        <v>0</v>
      </c>
      <c r="AR1031" s="145" t="s">
        <v>258</v>
      </c>
      <c r="AT1031" s="145" t="s">
        <v>239</v>
      </c>
      <c r="AU1031" s="145" t="s">
        <v>83</v>
      </c>
      <c r="AY1031" s="18" t="s">
        <v>236</v>
      </c>
      <c r="BE1031" s="146">
        <f>IF(N1031="základní",J1031,0)</f>
        <v>0</v>
      </c>
      <c r="BF1031" s="146">
        <f>IF(N1031="snížená",J1031,0)</f>
        <v>0</v>
      </c>
      <c r="BG1031" s="146">
        <f>IF(N1031="zákl. přenesená",J1031,0)</f>
        <v>0</v>
      </c>
      <c r="BH1031" s="146">
        <f>IF(N1031="sníž. přenesená",J1031,0)</f>
        <v>0</v>
      </c>
      <c r="BI1031" s="146">
        <f>IF(N1031="nulová",J1031,0)</f>
        <v>0</v>
      </c>
      <c r="BJ1031" s="18" t="s">
        <v>81</v>
      </c>
      <c r="BK1031" s="146">
        <f>ROUND(I1031*H1031,2)</f>
        <v>0</v>
      </c>
      <c r="BL1031" s="18" t="s">
        <v>258</v>
      </c>
      <c r="BM1031" s="145" t="s">
        <v>4993</v>
      </c>
    </row>
    <row r="1032" spans="2:65" s="1" customFormat="1" ht="19.5">
      <c r="B1032" s="33"/>
      <c r="D1032" s="147" t="s">
        <v>246</v>
      </c>
      <c r="F1032" s="148" t="s">
        <v>4042</v>
      </c>
      <c r="I1032" s="149"/>
      <c r="L1032" s="33"/>
      <c r="M1032" s="150"/>
      <c r="T1032" s="57"/>
      <c r="AT1032" s="18" t="s">
        <v>246</v>
      </c>
      <c r="AU1032" s="18" t="s">
        <v>83</v>
      </c>
    </row>
    <row r="1033" spans="2:65" s="1" customFormat="1" ht="24.2" customHeight="1">
      <c r="B1033" s="133"/>
      <c r="C1033" s="134" t="s">
        <v>3333</v>
      </c>
      <c r="D1033" s="134" t="s">
        <v>239</v>
      </c>
      <c r="E1033" s="135" t="s">
        <v>3144</v>
      </c>
      <c r="F1033" s="136" t="s">
        <v>3145</v>
      </c>
      <c r="G1033" s="137" t="s">
        <v>424</v>
      </c>
      <c r="H1033" s="138">
        <v>44.381</v>
      </c>
      <c r="I1033" s="139"/>
      <c r="J1033" s="140">
        <f>ROUND(I1033*H1033,2)</f>
        <v>0</v>
      </c>
      <c r="K1033" s="136" t="s">
        <v>243</v>
      </c>
      <c r="L1033" s="33"/>
      <c r="M1033" s="141" t="s">
        <v>1</v>
      </c>
      <c r="N1033" s="142" t="s">
        <v>38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258</v>
      </c>
      <c r="AT1033" s="145" t="s">
        <v>239</v>
      </c>
      <c r="AU1033" s="145" t="s">
        <v>83</v>
      </c>
      <c r="AY1033" s="18" t="s">
        <v>236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81</v>
      </c>
      <c r="BK1033" s="146">
        <f>ROUND(I1033*H1033,2)</f>
        <v>0</v>
      </c>
      <c r="BL1033" s="18" t="s">
        <v>258</v>
      </c>
      <c r="BM1033" s="145" t="s">
        <v>4994</v>
      </c>
    </row>
    <row r="1034" spans="2:65" s="1" customFormat="1" ht="19.5">
      <c r="B1034" s="33"/>
      <c r="D1034" s="147" t="s">
        <v>246</v>
      </c>
      <c r="F1034" s="148" t="s">
        <v>3145</v>
      </c>
      <c r="I1034" s="149"/>
      <c r="L1034" s="33"/>
      <c r="M1034" s="150"/>
      <c r="T1034" s="57"/>
      <c r="AT1034" s="18" t="s">
        <v>246</v>
      </c>
      <c r="AU1034" s="18" t="s">
        <v>83</v>
      </c>
    </row>
    <row r="1035" spans="2:65" s="1" customFormat="1" ht="24.2" customHeight="1">
      <c r="B1035" s="133"/>
      <c r="C1035" s="134" t="s">
        <v>4995</v>
      </c>
      <c r="D1035" s="134" t="s">
        <v>239</v>
      </c>
      <c r="E1035" s="135" t="s">
        <v>3146</v>
      </c>
      <c r="F1035" s="136" t="s">
        <v>3147</v>
      </c>
      <c r="G1035" s="137" t="s">
        <v>424</v>
      </c>
      <c r="H1035" s="138">
        <v>399.42899999999997</v>
      </c>
      <c r="I1035" s="139"/>
      <c r="J1035" s="140">
        <f>ROUND(I1035*H1035,2)</f>
        <v>0</v>
      </c>
      <c r="K1035" s="136" t="s">
        <v>243</v>
      </c>
      <c r="L1035" s="33"/>
      <c r="M1035" s="141" t="s">
        <v>1</v>
      </c>
      <c r="N1035" s="142" t="s">
        <v>38</v>
      </c>
      <c r="P1035" s="143">
        <f>O1035*H1035</f>
        <v>0</v>
      </c>
      <c r="Q1035" s="143">
        <v>0</v>
      </c>
      <c r="R1035" s="143">
        <f>Q1035*H1035</f>
        <v>0</v>
      </c>
      <c r="S1035" s="143">
        <v>0</v>
      </c>
      <c r="T1035" s="144">
        <f>S1035*H1035</f>
        <v>0</v>
      </c>
      <c r="AR1035" s="145" t="s">
        <v>258</v>
      </c>
      <c r="AT1035" s="145" t="s">
        <v>239</v>
      </c>
      <c r="AU1035" s="145" t="s">
        <v>83</v>
      </c>
      <c r="AY1035" s="18" t="s">
        <v>236</v>
      </c>
      <c r="BE1035" s="146">
        <f>IF(N1035="základní",J1035,0)</f>
        <v>0</v>
      </c>
      <c r="BF1035" s="146">
        <f>IF(N1035="snížená",J1035,0)</f>
        <v>0</v>
      </c>
      <c r="BG1035" s="146">
        <f>IF(N1035="zákl. přenesená",J1035,0)</f>
        <v>0</v>
      </c>
      <c r="BH1035" s="146">
        <f>IF(N1035="sníž. přenesená",J1035,0)</f>
        <v>0</v>
      </c>
      <c r="BI1035" s="146">
        <f>IF(N1035="nulová",J1035,0)</f>
        <v>0</v>
      </c>
      <c r="BJ1035" s="18" t="s">
        <v>81</v>
      </c>
      <c r="BK1035" s="146">
        <f>ROUND(I1035*H1035,2)</f>
        <v>0</v>
      </c>
      <c r="BL1035" s="18" t="s">
        <v>258</v>
      </c>
      <c r="BM1035" s="145" t="s">
        <v>4996</v>
      </c>
    </row>
    <row r="1036" spans="2:65" s="1" customFormat="1" ht="19.5">
      <c r="B1036" s="33"/>
      <c r="D1036" s="147" t="s">
        <v>246</v>
      </c>
      <c r="F1036" s="148" t="s">
        <v>3147</v>
      </c>
      <c r="I1036" s="149"/>
      <c r="L1036" s="33"/>
      <c r="M1036" s="150"/>
      <c r="T1036" s="57"/>
      <c r="AT1036" s="18" t="s">
        <v>246</v>
      </c>
      <c r="AU1036" s="18" t="s">
        <v>83</v>
      </c>
    </row>
    <row r="1037" spans="2:65" s="12" customFormat="1" ht="11.25">
      <c r="B1037" s="151"/>
      <c r="D1037" s="147" t="s">
        <v>247</v>
      </c>
      <c r="E1037" s="152" t="s">
        <v>1</v>
      </c>
      <c r="F1037" s="153" t="s">
        <v>4997</v>
      </c>
      <c r="H1037" s="154">
        <v>399.42899999999997</v>
      </c>
      <c r="I1037" s="155"/>
      <c r="L1037" s="151"/>
      <c r="M1037" s="156"/>
      <c r="T1037" s="157"/>
      <c r="AT1037" s="152" t="s">
        <v>247</v>
      </c>
      <c r="AU1037" s="152" t="s">
        <v>83</v>
      </c>
      <c r="AV1037" s="12" t="s">
        <v>83</v>
      </c>
      <c r="AW1037" s="12" t="s">
        <v>30</v>
      </c>
      <c r="AX1037" s="12" t="s">
        <v>73</v>
      </c>
      <c r="AY1037" s="152" t="s">
        <v>236</v>
      </c>
    </row>
    <row r="1038" spans="2:65" s="15" customFormat="1" ht="11.25">
      <c r="B1038" s="173"/>
      <c r="D1038" s="147" t="s">
        <v>247</v>
      </c>
      <c r="E1038" s="174" t="s">
        <v>1</v>
      </c>
      <c r="F1038" s="175" t="s">
        <v>344</v>
      </c>
      <c r="H1038" s="176">
        <v>399.42899999999997</v>
      </c>
      <c r="I1038" s="177"/>
      <c r="L1038" s="173"/>
      <c r="M1038" s="178"/>
      <c r="T1038" s="179"/>
      <c r="AT1038" s="174" t="s">
        <v>247</v>
      </c>
      <c r="AU1038" s="174" t="s">
        <v>83</v>
      </c>
      <c r="AV1038" s="15" t="s">
        <v>258</v>
      </c>
      <c r="AW1038" s="15" t="s">
        <v>30</v>
      </c>
      <c r="AX1038" s="15" t="s">
        <v>81</v>
      </c>
      <c r="AY1038" s="174" t="s">
        <v>236</v>
      </c>
    </row>
    <row r="1039" spans="2:65" s="1" customFormat="1" ht="24.2" customHeight="1">
      <c r="B1039" s="133"/>
      <c r="C1039" s="134" t="s">
        <v>3336</v>
      </c>
      <c r="D1039" s="134" t="s">
        <v>239</v>
      </c>
      <c r="E1039" s="135" t="s">
        <v>4998</v>
      </c>
      <c r="F1039" s="136" t="s">
        <v>4999</v>
      </c>
      <c r="G1039" s="137" t="s">
        <v>424</v>
      </c>
      <c r="H1039" s="138">
        <v>44.381</v>
      </c>
      <c r="I1039" s="139"/>
      <c r="J1039" s="140">
        <f>ROUND(I1039*H1039,2)</f>
        <v>0</v>
      </c>
      <c r="K1039" s="136" t="s">
        <v>2868</v>
      </c>
      <c r="L1039" s="33"/>
      <c r="M1039" s="141" t="s">
        <v>1</v>
      </c>
      <c r="N1039" s="142" t="s">
        <v>38</v>
      </c>
      <c r="P1039" s="143">
        <f>O1039*H1039</f>
        <v>0</v>
      </c>
      <c r="Q1039" s="143">
        <v>0</v>
      </c>
      <c r="R1039" s="143">
        <f>Q1039*H1039</f>
        <v>0</v>
      </c>
      <c r="S1039" s="143">
        <v>0</v>
      </c>
      <c r="T1039" s="144">
        <f>S1039*H1039</f>
        <v>0</v>
      </c>
      <c r="AR1039" s="145" t="s">
        <v>258</v>
      </c>
      <c r="AT1039" s="145" t="s">
        <v>239</v>
      </c>
      <c r="AU1039" s="145" t="s">
        <v>83</v>
      </c>
      <c r="AY1039" s="18" t="s">
        <v>236</v>
      </c>
      <c r="BE1039" s="146">
        <f>IF(N1039="základní",J1039,0)</f>
        <v>0</v>
      </c>
      <c r="BF1039" s="146">
        <f>IF(N1039="snížená",J1039,0)</f>
        <v>0</v>
      </c>
      <c r="BG1039" s="146">
        <f>IF(N1039="zákl. přenesená",J1039,0)</f>
        <v>0</v>
      </c>
      <c r="BH1039" s="146">
        <f>IF(N1039="sníž. přenesená",J1039,0)</f>
        <v>0</v>
      </c>
      <c r="BI1039" s="146">
        <f>IF(N1039="nulová",J1039,0)</f>
        <v>0</v>
      </c>
      <c r="BJ1039" s="18" t="s">
        <v>81</v>
      </c>
      <c r="BK1039" s="146">
        <f>ROUND(I1039*H1039,2)</f>
        <v>0</v>
      </c>
      <c r="BL1039" s="18" t="s">
        <v>258</v>
      </c>
      <c r="BM1039" s="145" t="s">
        <v>5000</v>
      </c>
    </row>
    <row r="1040" spans="2:65" s="1" customFormat="1" ht="19.5">
      <c r="B1040" s="33"/>
      <c r="D1040" s="147" t="s">
        <v>246</v>
      </c>
      <c r="F1040" s="148" t="s">
        <v>4999</v>
      </c>
      <c r="I1040" s="149"/>
      <c r="L1040" s="33"/>
      <c r="M1040" s="150"/>
      <c r="T1040" s="57"/>
      <c r="AT1040" s="18" t="s">
        <v>246</v>
      </c>
      <c r="AU1040" s="18" t="s">
        <v>83</v>
      </c>
    </row>
    <row r="1041" spans="2:65" s="1" customFormat="1" ht="16.5" customHeight="1">
      <c r="B1041" s="133"/>
      <c r="C1041" s="134" t="s">
        <v>5001</v>
      </c>
      <c r="D1041" s="134" t="s">
        <v>239</v>
      </c>
      <c r="E1041" s="135" t="s">
        <v>5002</v>
      </c>
      <c r="F1041" s="136" t="s">
        <v>5003</v>
      </c>
      <c r="G1041" s="137" t="s">
        <v>539</v>
      </c>
      <c r="H1041" s="138">
        <v>32.735999999999997</v>
      </c>
      <c r="I1041" s="139"/>
      <c r="J1041" s="140">
        <f>ROUND(I1041*H1041,2)</f>
        <v>0</v>
      </c>
      <c r="K1041" s="136" t="s">
        <v>2868</v>
      </c>
      <c r="L1041" s="33"/>
      <c r="M1041" s="141" t="s">
        <v>1</v>
      </c>
      <c r="N1041" s="142" t="s">
        <v>38</v>
      </c>
      <c r="P1041" s="143">
        <f>O1041*H1041</f>
        <v>0</v>
      </c>
      <c r="Q1041" s="143">
        <v>0</v>
      </c>
      <c r="R1041" s="143">
        <f>Q1041*H1041</f>
        <v>0</v>
      </c>
      <c r="S1041" s="143">
        <v>0</v>
      </c>
      <c r="T1041" s="144">
        <f>S1041*H1041</f>
        <v>0</v>
      </c>
      <c r="AR1041" s="145" t="s">
        <v>258</v>
      </c>
      <c r="AT1041" s="145" t="s">
        <v>239</v>
      </c>
      <c r="AU1041" s="145" t="s">
        <v>83</v>
      </c>
      <c r="AY1041" s="18" t="s">
        <v>236</v>
      </c>
      <c r="BE1041" s="146">
        <f>IF(N1041="základní",J1041,0)</f>
        <v>0</v>
      </c>
      <c r="BF1041" s="146">
        <f>IF(N1041="snížená",J1041,0)</f>
        <v>0</v>
      </c>
      <c r="BG1041" s="146">
        <f>IF(N1041="zákl. přenesená",J1041,0)</f>
        <v>0</v>
      </c>
      <c r="BH1041" s="146">
        <f>IF(N1041="sníž. přenesená",J1041,0)</f>
        <v>0</v>
      </c>
      <c r="BI1041" s="146">
        <f>IF(N1041="nulová",J1041,0)</f>
        <v>0</v>
      </c>
      <c r="BJ1041" s="18" t="s">
        <v>81</v>
      </c>
      <c r="BK1041" s="146">
        <f>ROUND(I1041*H1041,2)</f>
        <v>0</v>
      </c>
      <c r="BL1041" s="18" t="s">
        <v>258</v>
      </c>
      <c r="BM1041" s="145" t="s">
        <v>5004</v>
      </c>
    </row>
    <row r="1042" spans="2:65" s="1" customFormat="1" ht="11.25">
      <c r="B1042" s="33"/>
      <c r="D1042" s="147" t="s">
        <v>246</v>
      </c>
      <c r="F1042" s="148" t="s">
        <v>5003</v>
      </c>
      <c r="I1042" s="149"/>
      <c r="L1042" s="33"/>
      <c r="M1042" s="150"/>
      <c r="T1042" s="57"/>
      <c r="AT1042" s="18" t="s">
        <v>246</v>
      </c>
      <c r="AU1042" s="18" t="s">
        <v>83</v>
      </c>
    </row>
    <row r="1043" spans="2:65" s="12" customFormat="1" ht="11.25">
      <c r="B1043" s="151"/>
      <c r="D1043" s="147" t="s">
        <v>247</v>
      </c>
      <c r="E1043" s="152" t="s">
        <v>1</v>
      </c>
      <c r="F1043" s="153" t="s">
        <v>5005</v>
      </c>
      <c r="H1043" s="154">
        <v>32.735999999999997</v>
      </c>
      <c r="I1043" s="155"/>
      <c r="L1043" s="151"/>
      <c r="M1043" s="156"/>
      <c r="T1043" s="157"/>
      <c r="AT1043" s="152" t="s">
        <v>247</v>
      </c>
      <c r="AU1043" s="152" t="s">
        <v>83</v>
      </c>
      <c r="AV1043" s="12" t="s">
        <v>83</v>
      </c>
      <c r="AW1043" s="12" t="s">
        <v>30</v>
      </c>
      <c r="AX1043" s="12" t="s">
        <v>73</v>
      </c>
      <c r="AY1043" s="152" t="s">
        <v>236</v>
      </c>
    </row>
    <row r="1044" spans="2:65" s="15" customFormat="1" ht="11.25">
      <c r="B1044" s="173"/>
      <c r="D1044" s="147" t="s">
        <v>247</v>
      </c>
      <c r="E1044" s="174" t="s">
        <v>1</v>
      </c>
      <c r="F1044" s="175" t="s">
        <v>344</v>
      </c>
      <c r="H1044" s="176">
        <v>32.735999999999997</v>
      </c>
      <c r="I1044" s="177"/>
      <c r="L1044" s="173"/>
      <c r="M1044" s="178"/>
      <c r="T1044" s="179"/>
      <c r="AT1044" s="174" t="s">
        <v>247</v>
      </c>
      <c r="AU1044" s="174" t="s">
        <v>83</v>
      </c>
      <c r="AV1044" s="15" t="s">
        <v>258</v>
      </c>
      <c r="AW1044" s="15" t="s">
        <v>30</v>
      </c>
      <c r="AX1044" s="15" t="s">
        <v>81</v>
      </c>
      <c r="AY1044" s="174" t="s">
        <v>236</v>
      </c>
    </row>
    <row r="1045" spans="2:65" s="1" customFormat="1" ht="24.2" customHeight="1">
      <c r="B1045" s="133"/>
      <c r="C1045" s="134" t="s">
        <v>3338</v>
      </c>
      <c r="D1045" s="134" t="s">
        <v>239</v>
      </c>
      <c r="E1045" s="135" t="s">
        <v>4041</v>
      </c>
      <c r="F1045" s="136" t="s">
        <v>4042</v>
      </c>
      <c r="G1045" s="137" t="s">
        <v>424</v>
      </c>
      <c r="H1045" s="138">
        <v>11.785</v>
      </c>
      <c r="I1045" s="139"/>
      <c r="J1045" s="140">
        <f>ROUND(I1045*H1045,2)</f>
        <v>0</v>
      </c>
      <c r="K1045" s="136" t="s">
        <v>243</v>
      </c>
      <c r="L1045" s="33"/>
      <c r="M1045" s="141" t="s">
        <v>1</v>
      </c>
      <c r="N1045" s="142" t="s">
        <v>38</v>
      </c>
      <c r="P1045" s="143">
        <f>O1045*H1045</f>
        <v>0</v>
      </c>
      <c r="Q1045" s="143">
        <v>0</v>
      </c>
      <c r="R1045" s="143">
        <f>Q1045*H1045</f>
        <v>0</v>
      </c>
      <c r="S1045" s="143">
        <v>0</v>
      </c>
      <c r="T1045" s="144">
        <f>S1045*H1045</f>
        <v>0</v>
      </c>
      <c r="AR1045" s="145" t="s">
        <v>258</v>
      </c>
      <c r="AT1045" s="145" t="s">
        <v>239</v>
      </c>
      <c r="AU1045" s="145" t="s">
        <v>83</v>
      </c>
      <c r="AY1045" s="18" t="s">
        <v>236</v>
      </c>
      <c r="BE1045" s="146">
        <f>IF(N1045="základní",J1045,0)</f>
        <v>0</v>
      </c>
      <c r="BF1045" s="146">
        <f>IF(N1045="snížená",J1045,0)</f>
        <v>0</v>
      </c>
      <c r="BG1045" s="146">
        <f>IF(N1045="zákl. přenesená",J1045,0)</f>
        <v>0</v>
      </c>
      <c r="BH1045" s="146">
        <f>IF(N1045="sníž. přenesená",J1045,0)</f>
        <v>0</v>
      </c>
      <c r="BI1045" s="146">
        <f>IF(N1045="nulová",J1045,0)</f>
        <v>0</v>
      </c>
      <c r="BJ1045" s="18" t="s">
        <v>81</v>
      </c>
      <c r="BK1045" s="146">
        <f>ROUND(I1045*H1045,2)</f>
        <v>0</v>
      </c>
      <c r="BL1045" s="18" t="s">
        <v>258</v>
      </c>
      <c r="BM1045" s="145" t="s">
        <v>5006</v>
      </c>
    </row>
    <row r="1046" spans="2:65" s="1" customFormat="1" ht="19.5">
      <c r="B1046" s="33"/>
      <c r="D1046" s="147" t="s">
        <v>246</v>
      </c>
      <c r="F1046" s="148" t="s">
        <v>4042</v>
      </c>
      <c r="I1046" s="149"/>
      <c r="L1046" s="33"/>
      <c r="M1046" s="150"/>
      <c r="T1046" s="57"/>
      <c r="AT1046" s="18" t="s">
        <v>246</v>
      </c>
      <c r="AU1046" s="18" t="s">
        <v>83</v>
      </c>
    </row>
    <row r="1047" spans="2:65" s="1" customFormat="1" ht="24.2" customHeight="1">
      <c r="B1047" s="133"/>
      <c r="C1047" s="134" t="s">
        <v>5007</v>
      </c>
      <c r="D1047" s="134" t="s">
        <v>239</v>
      </c>
      <c r="E1047" s="135" t="s">
        <v>3144</v>
      </c>
      <c r="F1047" s="136" t="s">
        <v>3145</v>
      </c>
      <c r="G1047" s="137" t="s">
        <v>424</v>
      </c>
      <c r="H1047" s="138">
        <v>11.785</v>
      </c>
      <c r="I1047" s="139"/>
      <c r="J1047" s="140">
        <f>ROUND(I1047*H1047,2)</f>
        <v>0</v>
      </c>
      <c r="K1047" s="136" t="s">
        <v>243</v>
      </c>
      <c r="L1047" s="33"/>
      <c r="M1047" s="141" t="s">
        <v>1</v>
      </c>
      <c r="N1047" s="142" t="s">
        <v>38</v>
      </c>
      <c r="P1047" s="143">
        <f>O1047*H1047</f>
        <v>0</v>
      </c>
      <c r="Q1047" s="143">
        <v>0</v>
      </c>
      <c r="R1047" s="143">
        <f>Q1047*H1047</f>
        <v>0</v>
      </c>
      <c r="S1047" s="143">
        <v>0</v>
      </c>
      <c r="T1047" s="144">
        <f>S1047*H1047</f>
        <v>0</v>
      </c>
      <c r="AR1047" s="145" t="s">
        <v>258</v>
      </c>
      <c r="AT1047" s="145" t="s">
        <v>239</v>
      </c>
      <c r="AU1047" s="145" t="s">
        <v>83</v>
      </c>
      <c r="AY1047" s="18" t="s">
        <v>236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81</v>
      </c>
      <c r="BK1047" s="146">
        <f>ROUND(I1047*H1047,2)</f>
        <v>0</v>
      </c>
      <c r="BL1047" s="18" t="s">
        <v>258</v>
      </c>
      <c r="BM1047" s="145" t="s">
        <v>5008</v>
      </c>
    </row>
    <row r="1048" spans="2:65" s="1" customFormat="1" ht="19.5">
      <c r="B1048" s="33"/>
      <c r="D1048" s="147" t="s">
        <v>246</v>
      </c>
      <c r="F1048" s="148" t="s">
        <v>3145</v>
      </c>
      <c r="I1048" s="149"/>
      <c r="L1048" s="33"/>
      <c r="M1048" s="150"/>
      <c r="T1048" s="57"/>
      <c r="AT1048" s="18" t="s">
        <v>246</v>
      </c>
      <c r="AU1048" s="18" t="s">
        <v>83</v>
      </c>
    </row>
    <row r="1049" spans="2:65" s="1" customFormat="1" ht="24.2" customHeight="1">
      <c r="B1049" s="133"/>
      <c r="C1049" s="134" t="s">
        <v>3341</v>
      </c>
      <c r="D1049" s="134" t="s">
        <v>239</v>
      </c>
      <c r="E1049" s="135" t="s">
        <v>3146</v>
      </c>
      <c r="F1049" s="136" t="s">
        <v>3147</v>
      </c>
      <c r="G1049" s="137" t="s">
        <v>424</v>
      </c>
      <c r="H1049" s="138">
        <v>106.065</v>
      </c>
      <c r="I1049" s="139"/>
      <c r="J1049" s="140">
        <f>ROUND(I1049*H1049,2)</f>
        <v>0</v>
      </c>
      <c r="K1049" s="136" t="s">
        <v>243</v>
      </c>
      <c r="L1049" s="33"/>
      <c r="M1049" s="141" t="s">
        <v>1</v>
      </c>
      <c r="N1049" s="142" t="s">
        <v>38</v>
      </c>
      <c r="P1049" s="143">
        <f>O1049*H1049</f>
        <v>0</v>
      </c>
      <c r="Q1049" s="143">
        <v>0</v>
      </c>
      <c r="R1049" s="143">
        <f>Q1049*H1049</f>
        <v>0</v>
      </c>
      <c r="S1049" s="143">
        <v>0</v>
      </c>
      <c r="T1049" s="144">
        <f>S1049*H1049</f>
        <v>0</v>
      </c>
      <c r="AR1049" s="145" t="s">
        <v>258</v>
      </c>
      <c r="AT1049" s="145" t="s">
        <v>239</v>
      </c>
      <c r="AU1049" s="145" t="s">
        <v>83</v>
      </c>
      <c r="AY1049" s="18" t="s">
        <v>236</v>
      </c>
      <c r="BE1049" s="146">
        <f>IF(N1049="základní",J1049,0)</f>
        <v>0</v>
      </c>
      <c r="BF1049" s="146">
        <f>IF(N1049="snížená",J1049,0)</f>
        <v>0</v>
      </c>
      <c r="BG1049" s="146">
        <f>IF(N1049="zákl. přenesená",J1049,0)</f>
        <v>0</v>
      </c>
      <c r="BH1049" s="146">
        <f>IF(N1049="sníž. přenesená",J1049,0)</f>
        <v>0</v>
      </c>
      <c r="BI1049" s="146">
        <f>IF(N1049="nulová",J1049,0)</f>
        <v>0</v>
      </c>
      <c r="BJ1049" s="18" t="s">
        <v>81</v>
      </c>
      <c r="BK1049" s="146">
        <f>ROUND(I1049*H1049,2)</f>
        <v>0</v>
      </c>
      <c r="BL1049" s="18" t="s">
        <v>258</v>
      </c>
      <c r="BM1049" s="145" t="s">
        <v>5009</v>
      </c>
    </row>
    <row r="1050" spans="2:65" s="1" customFormat="1" ht="19.5">
      <c r="B1050" s="33"/>
      <c r="D1050" s="147" t="s">
        <v>246</v>
      </c>
      <c r="F1050" s="148" t="s">
        <v>3147</v>
      </c>
      <c r="I1050" s="149"/>
      <c r="L1050" s="33"/>
      <c r="M1050" s="150"/>
      <c r="T1050" s="57"/>
      <c r="AT1050" s="18" t="s">
        <v>246</v>
      </c>
      <c r="AU1050" s="18" t="s">
        <v>83</v>
      </c>
    </row>
    <row r="1051" spans="2:65" s="12" customFormat="1" ht="11.25">
      <c r="B1051" s="151"/>
      <c r="D1051" s="147" t="s">
        <v>247</v>
      </c>
      <c r="E1051" s="152" t="s">
        <v>1</v>
      </c>
      <c r="F1051" s="153" t="s">
        <v>5010</v>
      </c>
      <c r="H1051" s="154">
        <v>106.065</v>
      </c>
      <c r="I1051" s="155"/>
      <c r="L1051" s="151"/>
      <c r="M1051" s="156"/>
      <c r="T1051" s="157"/>
      <c r="AT1051" s="152" t="s">
        <v>247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236</v>
      </c>
    </row>
    <row r="1052" spans="2:65" s="15" customFormat="1" ht="11.25">
      <c r="B1052" s="173"/>
      <c r="D1052" s="147" t="s">
        <v>247</v>
      </c>
      <c r="E1052" s="174" t="s">
        <v>1</v>
      </c>
      <c r="F1052" s="175" t="s">
        <v>344</v>
      </c>
      <c r="H1052" s="176">
        <v>106.065</v>
      </c>
      <c r="I1052" s="177"/>
      <c r="L1052" s="173"/>
      <c r="M1052" s="178"/>
      <c r="T1052" s="179"/>
      <c r="AT1052" s="174" t="s">
        <v>247</v>
      </c>
      <c r="AU1052" s="174" t="s">
        <v>83</v>
      </c>
      <c r="AV1052" s="15" t="s">
        <v>258</v>
      </c>
      <c r="AW1052" s="15" t="s">
        <v>30</v>
      </c>
      <c r="AX1052" s="15" t="s">
        <v>81</v>
      </c>
      <c r="AY1052" s="174" t="s">
        <v>236</v>
      </c>
    </row>
    <row r="1053" spans="2:65" s="1" customFormat="1" ht="24.2" customHeight="1">
      <c r="B1053" s="133"/>
      <c r="C1053" s="134" t="s">
        <v>5011</v>
      </c>
      <c r="D1053" s="134" t="s">
        <v>239</v>
      </c>
      <c r="E1053" s="135" t="s">
        <v>4048</v>
      </c>
      <c r="F1053" s="136" t="s">
        <v>4049</v>
      </c>
      <c r="G1053" s="137" t="s">
        <v>424</v>
      </c>
      <c r="H1053" s="138">
        <v>11.785</v>
      </c>
      <c r="I1053" s="139"/>
      <c r="J1053" s="140">
        <f>ROUND(I1053*H1053,2)</f>
        <v>0</v>
      </c>
      <c r="K1053" s="136" t="s">
        <v>2868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258</v>
      </c>
      <c r="AT1053" s="145" t="s">
        <v>239</v>
      </c>
      <c r="AU1053" s="145" t="s">
        <v>83</v>
      </c>
      <c r="AY1053" s="18" t="s">
        <v>236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258</v>
      </c>
      <c r="BM1053" s="145" t="s">
        <v>5012</v>
      </c>
    </row>
    <row r="1054" spans="2:65" s="1" customFormat="1" ht="19.5">
      <c r="B1054" s="33"/>
      <c r="D1054" s="147" t="s">
        <v>246</v>
      </c>
      <c r="F1054" s="148" t="s">
        <v>4049</v>
      </c>
      <c r="I1054" s="149"/>
      <c r="L1054" s="33"/>
      <c r="M1054" s="150"/>
      <c r="T1054" s="57"/>
      <c r="AT1054" s="18" t="s">
        <v>246</v>
      </c>
      <c r="AU1054" s="18" t="s">
        <v>83</v>
      </c>
    </row>
    <row r="1055" spans="2:65" s="11" customFormat="1" ht="22.9" customHeight="1">
      <c r="B1055" s="121"/>
      <c r="D1055" s="122" t="s">
        <v>72</v>
      </c>
      <c r="E1055" s="131" t="s">
        <v>2338</v>
      </c>
      <c r="F1055" s="131" t="s">
        <v>5013</v>
      </c>
      <c r="I1055" s="124"/>
      <c r="J1055" s="132">
        <f>BK1055</f>
        <v>0</v>
      </c>
      <c r="L1055" s="121"/>
      <c r="M1055" s="126"/>
      <c r="P1055" s="127">
        <f>SUM(P1056:P1275)</f>
        <v>0</v>
      </c>
      <c r="R1055" s="127">
        <f>SUM(R1056:R1275)</f>
        <v>0</v>
      </c>
      <c r="T1055" s="128">
        <f>SUM(T1056:T1275)</f>
        <v>0</v>
      </c>
      <c r="AR1055" s="122" t="s">
        <v>81</v>
      </c>
      <c r="AT1055" s="129" t="s">
        <v>72</v>
      </c>
      <c r="AU1055" s="129" t="s">
        <v>81</v>
      </c>
      <c r="AY1055" s="122" t="s">
        <v>236</v>
      </c>
      <c r="BK1055" s="130">
        <f>SUM(BK1056:BK1275)</f>
        <v>0</v>
      </c>
    </row>
    <row r="1056" spans="2:65" s="1" customFormat="1" ht="24.2" customHeight="1">
      <c r="B1056" s="133"/>
      <c r="C1056" s="134" t="s">
        <v>3345</v>
      </c>
      <c r="D1056" s="134" t="s">
        <v>239</v>
      </c>
      <c r="E1056" s="135" t="s">
        <v>5014</v>
      </c>
      <c r="F1056" s="136" t="s">
        <v>5015</v>
      </c>
      <c r="G1056" s="137" t="s">
        <v>528</v>
      </c>
      <c r="H1056" s="138">
        <v>39</v>
      </c>
      <c r="I1056" s="139"/>
      <c r="J1056" s="140">
        <f>ROUND(I1056*H1056,2)</f>
        <v>0</v>
      </c>
      <c r="K1056" s="136" t="s">
        <v>243</v>
      </c>
      <c r="L1056" s="33"/>
      <c r="M1056" s="141" t="s">
        <v>1</v>
      </c>
      <c r="N1056" s="142" t="s">
        <v>38</v>
      </c>
      <c r="P1056" s="143">
        <f>O1056*H1056</f>
        <v>0</v>
      </c>
      <c r="Q1056" s="143">
        <v>0</v>
      </c>
      <c r="R1056" s="143">
        <f>Q1056*H1056</f>
        <v>0</v>
      </c>
      <c r="S1056" s="143">
        <v>0</v>
      </c>
      <c r="T1056" s="144">
        <f>S1056*H1056</f>
        <v>0</v>
      </c>
      <c r="AR1056" s="145" t="s">
        <v>258</v>
      </c>
      <c r="AT1056" s="145" t="s">
        <v>239</v>
      </c>
      <c r="AU1056" s="145" t="s">
        <v>83</v>
      </c>
      <c r="AY1056" s="18" t="s">
        <v>236</v>
      </c>
      <c r="BE1056" s="146">
        <f>IF(N1056="základní",J1056,0)</f>
        <v>0</v>
      </c>
      <c r="BF1056" s="146">
        <f>IF(N1056="snížená",J1056,0)</f>
        <v>0</v>
      </c>
      <c r="BG1056" s="146">
        <f>IF(N1056="zákl. přenesená",J1056,0)</f>
        <v>0</v>
      </c>
      <c r="BH1056" s="146">
        <f>IF(N1056="sníž. přenesená",J1056,0)</f>
        <v>0</v>
      </c>
      <c r="BI1056" s="146">
        <f>IF(N1056="nulová",J1056,0)</f>
        <v>0</v>
      </c>
      <c r="BJ1056" s="18" t="s">
        <v>81</v>
      </c>
      <c r="BK1056" s="146">
        <f>ROUND(I1056*H1056,2)</f>
        <v>0</v>
      </c>
      <c r="BL1056" s="18" t="s">
        <v>258</v>
      </c>
      <c r="BM1056" s="145" t="s">
        <v>5016</v>
      </c>
    </row>
    <row r="1057" spans="2:65" s="1" customFormat="1" ht="19.5">
      <c r="B1057" s="33"/>
      <c r="D1057" s="147" t="s">
        <v>246</v>
      </c>
      <c r="F1057" s="148" t="s">
        <v>5015</v>
      </c>
      <c r="I1057" s="149"/>
      <c r="L1057" s="33"/>
      <c r="M1057" s="150"/>
      <c r="T1057" s="57"/>
      <c r="AT1057" s="18" t="s">
        <v>246</v>
      </c>
      <c r="AU1057" s="18" t="s">
        <v>83</v>
      </c>
    </row>
    <row r="1058" spans="2:65" s="12" customFormat="1" ht="11.25">
      <c r="B1058" s="151"/>
      <c r="D1058" s="147" t="s">
        <v>247</v>
      </c>
      <c r="E1058" s="152" t="s">
        <v>1</v>
      </c>
      <c r="F1058" s="153" t="s">
        <v>5017</v>
      </c>
      <c r="H1058" s="154">
        <v>39</v>
      </c>
      <c r="I1058" s="155"/>
      <c r="L1058" s="151"/>
      <c r="M1058" s="156"/>
      <c r="T1058" s="157"/>
      <c r="AT1058" s="152" t="s">
        <v>247</v>
      </c>
      <c r="AU1058" s="152" t="s">
        <v>83</v>
      </c>
      <c r="AV1058" s="12" t="s">
        <v>83</v>
      </c>
      <c r="AW1058" s="12" t="s">
        <v>30</v>
      </c>
      <c r="AX1058" s="12" t="s">
        <v>73</v>
      </c>
      <c r="AY1058" s="152" t="s">
        <v>236</v>
      </c>
    </row>
    <row r="1059" spans="2:65" s="15" customFormat="1" ht="11.25">
      <c r="B1059" s="173"/>
      <c r="D1059" s="147" t="s">
        <v>247</v>
      </c>
      <c r="E1059" s="174" t="s">
        <v>1</v>
      </c>
      <c r="F1059" s="175" t="s">
        <v>344</v>
      </c>
      <c r="H1059" s="176">
        <v>39</v>
      </c>
      <c r="I1059" s="177"/>
      <c r="L1059" s="173"/>
      <c r="M1059" s="178"/>
      <c r="T1059" s="179"/>
      <c r="AT1059" s="174" t="s">
        <v>247</v>
      </c>
      <c r="AU1059" s="174" t="s">
        <v>83</v>
      </c>
      <c r="AV1059" s="15" t="s">
        <v>258</v>
      </c>
      <c r="AW1059" s="15" t="s">
        <v>30</v>
      </c>
      <c r="AX1059" s="15" t="s">
        <v>81</v>
      </c>
      <c r="AY1059" s="174" t="s">
        <v>236</v>
      </c>
    </row>
    <row r="1060" spans="2:65" s="1" customFormat="1" ht="21.75" customHeight="1">
      <c r="B1060" s="133"/>
      <c r="C1060" s="180" t="s">
        <v>5018</v>
      </c>
      <c r="D1060" s="180" t="s">
        <v>333</v>
      </c>
      <c r="E1060" s="181" t="s">
        <v>5019</v>
      </c>
      <c r="F1060" s="182" t="s">
        <v>5020</v>
      </c>
      <c r="G1060" s="183" t="s">
        <v>528</v>
      </c>
      <c r="H1060" s="184">
        <v>39.585000000000001</v>
      </c>
      <c r="I1060" s="185"/>
      <c r="J1060" s="186">
        <f>ROUND(I1060*H1060,2)</f>
        <v>0</v>
      </c>
      <c r="K1060" s="182" t="s">
        <v>243</v>
      </c>
      <c r="L1060" s="187"/>
      <c r="M1060" s="188" t="s">
        <v>1</v>
      </c>
      <c r="N1060" s="189" t="s">
        <v>38</v>
      </c>
      <c r="P1060" s="143">
        <f>O1060*H1060</f>
        <v>0</v>
      </c>
      <c r="Q1060" s="143">
        <v>0</v>
      </c>
      <c r="R1060" s="143">
        <f>Q1060*H1060</f>
        <v>0</v>
      </c>
      <c r="S1060" s="143">
        <v>0</v>
      </c>
      <c r="T1060" s="144">
        <f>S1060*H1060</f>
        <v>0</v>
      </c>
      <c r="AR1060" s="145" t="s">
        <v>273</v>
      </c>
      <c r="AT1060" s="145" t="s">
        <v>333</v>
      </c>
      <c r="AU1060" s="145" t="s">
        <v>83</v>
      </c>
      <c r="AY1060" s="18" t="s">
        <v>236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8" t="s">
        <v>81</v>
      </c>
      <c r="BK1060" s="146">
        <f>ROUND(I1060*H1060,2)</f>
        <v>0</v>
      </c>
      <c r="BL1060" s="18" t="s">
        <v>258</v>
      </c>
      <c r="BM1060" s="145" t="s">
        <v>5021</v>
      </c>
    </row>
    <row r="1061" spans="2:65" s="1" customFormat="1" ht="11.25">
      <c r="B1061" s="33"/>
      <c r="D1061" s="147" t="s">
        <v>246</v>
      </c>
      <c r="F1061" s="148" t="s">
        <v>5020</v>
      </c>
      <c r="I1061" s="149"/>
      <c r="L1061" s="33"/>
      <c r="M1061" s="150"/>
      <c r="T1061" s="57"/>
      <c r="AT1061" s="18" t="s">
        <v>246</v>
      </c>
      <c r="AU1061" s="18" t="s">
        <v>83</v>
      </c>
    </row>
    <row r="1062" spans="2:65" s="12" customFormat="1" ht="11.25">
      <c r="B1062" s="151"/>
      <c r="D1062" s="147" t="s">
        <v>247</v>
      </c>
      <c r="E1062" s="152" t="s">
        <v>1</v>
      </c>
      <c r="F1062" s="153" t="s">
        <v>5022</v>
      </c>
      <c r="H1062" s="154">
        <v>39.585000000000001</v>
      </c>
      <c r="I1062" s="155"/>
      <c r="L1062" s="151"/>
      <c r="M1062" s="156"/>
      <c r="T1062" s="157"/>
      <c r="AT1062" s="152" t="s">
        <v>247</v>
      </c>
      <c r="AU1062" s="152" t="s">
        <v>83</v>
      </c>
      <c r="AV1062" s="12" t="s">
        <v>83</v>
      </c>
      <c r="AW1062" s="12" t="s">
        <v>30</v>
      </c>
      <c r="AX1062" s="12" t="s">
        <v>73</v>
      </c>
      <c r="AY1062" s="152" t="s">
        <v>236</v>
      </c>
    </row>
    <row r="1063" spans="2:65" s="15" customFormat="1" ht="11.25">
      <c r="B1063" s="173"/>
      <c r="D1063" s="147" t="s">
        <v>247</v>
      </c>
      <c r="E1063" s="174" t="s">
        <v>1</v>
      </c>
      <c r="F1063" s="175" t="s">
        <v>344</v>
      </c>
      <c r="H1063" s="176">
        <v>39.585000000000001</v>
      </c>
      <c r="I1063" s="177"/>
      <c r="L1063" s="173"/>
      <c r="M1063" s="178"/>
      <c r="T1063" s="179"/>
      <c r="AT1063" s="174" t="s">
        <v>247</v>
      </c>
      <c r="AU1063" s="174" t="s">
        <v>83</v>
      </c>
      <c r="AV1063" s="15" t="s">
        <v>258</v>
      </c>
      <c r="AW1063" s="15" t="s">
        <v>30</v>
      </c>
      <c r="AX1063" s="15" t="s">
        <v>81</v>
      </c>
      <c r="AY1063" s="174" t="s">
        <v>236</v>
      </c>
    </row>
    <row r="1064" spans="2:65" s="1" customFormat="1" ht="24.2" customHeight="1">
      <c r="B1064" s="133"/>
      <c r="C1064" s="134" t="s">
        <v>3346</v>
      </c>
      <c r="D1064" s="134" t="s">
        <v>239</v>
      </c>
      <c r="E1064" s="135" t="s">
        <v>5023</v>
      </c>
      <c r="F1064" s="136" t="s">
        <v>5024</v>
      </c>
      <c r="G1064" s="137" t="s">
        <v>528</v>
      </c>
      <c r="H1064" s="138">
        <v>18</v>
      </c>
      <c r="I1064" s="139"/>
      <c r="J1064" s="140">
        <f>ROUND(I1064*H1064,2)</f>
        <v>0</v>
      </c>
      <c r="K1064" s="136" t="s">
        <v>243</v>
      </c>
      <c r="L1064" s="33"/>
      <c r="M1064" s="141" t="s">
        <v>1</v>
      </c>
      <c r="N1064" s="142" t="s">
        <v>38</v>
      </c>
      <c r="P1064" s="143">
        <f>O1064*H1064</f>
        <v>0</v>
      </c>
      <c r="Q1064" s="143">
        <v>0</v>
      </c>
      <c r="R1064" s="143">
        <f>Q1064*H1064</f>
        <v>0</v>
      </c>
      <c r="S1064" s="143">
        <v>0</v>
      </c>
      <c r="T1064" s="144">
        <f>S1064*H1064</f>
        <v>0</v>
      </c>
      <c r="AR1064" s="145" t="s">
        <v>258</v>
      </c>
      <c r="AT1064" s="145" t="s">
        <v>239</v>
      </c>
      <c r="AU1064" s="145" t="s">
        <v>83</v>
      </c>
      <c r="AY1064" s="18" t="s">
        <v>236</v>
      </c>
      <c r="BE1064" s="146">
        <f>IF(N1064="základní",J1064,0)</f>
        <v>0</v>
      </c>
      <c r="BF1064" s="146">
        <f>IF(N1064="snížená",J1064,0)</f>
        <v>0</v>
      </c>
      <c r="BG1064" s="146">
        <f>IF(N1064="zákl. přenesená",J1064,0)</f>
        <v>0</v>
      </c>
      <c r="BH1064" s="146">
        <f>IF(N1064="sníž. přenesená",J1064,0)</f>
        <v>0</v>
      </c>
      <c r="BI1064" s="146">
        <f>IF(N1064="nulová",J1064,0)</f>
        <v>0</v>
      </c>
      <c r="BJ1064" s="18" t="s">
        <v>81</v>
      </c>
      <c r="BK1064" s="146">
        <f>ROUND(I1064*H1064,2)</f>
        <v>0</v>
      </c>
      <c r="BL1064" s="18" t="s">
        <v>258</v>
      </c>
      <c r="BM1064" s="145" t="s">
        <v>5025</v>
      </c>
    </row>
    <row r="1065" spans="2:65" s="1" customFormat="1" ht="19.5">
      <c r="B1065" s="33"/>
      <c r="D1065" s="147" t="s">
        <v>246</v>
      </c>
      <c r="F1065" s="148" t="s">
        <v>5024</v>
      </c>
      <c r="I1065" s="149"/>
      <c r="L1065" s="33"/>
      <c r="M1065" s="150"/>
      <c r="T1065" s="57"/>
      <c r="AT1065" s="18" t="s">
        <v>246</v>
      </c>
      <c r="AU1065" s="18" t="s">
        <v>83</v>
      </c>
    </row>
    <row r="1066" spans="2:65" s="12" customFormat="1" ht="11.25">
      <c r="B1066" s="151"/>
      <c r="D1066" s="147" t="s">
        <v>247</v>
      </c>
      <c r="E1066" s="152" t="s">
        <v>1</v>
      </c>
      <c r="F1066" s="153" t="s">
        <v>5026</v>
      </c>
      <c r="H1066" s="154">
        <v>18</v>
      </c>
      <c r="I1066" s="155"/>
      <c r="L1066" s="151"/>
      <c r="M1066" s="156"/>
      <c r="T1066" s="157"/>
      <c r="AT1066" s="152" t="s">
        <v>247</v>
      </c>
      <c r="AU1066" s="152" t="s">
        <v>83</v>
      </c>
      <c r="AV1066" s="12" t="s">
        <v>83</v>
      </c>
      <c r="AW1066" s="12" t="s">
        <v>30</v>
      </c>
      <c r="AX1066" s="12" t="s">
        <v>73</v>
      </c>
      <c r="AY1066" s="152" t="s">
        <v>236</v>
      </c>
    </row>
    <row r="1067" spans="2:65" s="15" customFormat="1" ht="11.25">
      <c r="B1067" s="173"/>
      <c r="D1067" s="147" t="s">
        <v>247</v>
      </c>
      <c r="E1067" s="174" t="s">
        <v>1</v>
      </c>
      <c r="F1067" s="175" t="s">
        <v>344</v>
      </c>
      <c r="H1067" s="176">
        <v>18</v>
      </c>
      <c r="I1067" s="177"/>
      <c r="L1067" s="173"/>
      <c r="M1067" s="178"/>
      <c r="T1067" s="179"/>
      <c r="AT1067" s="174" t="s">
        <v>247</v>
      </c>
      <c r="AU1067" s="174" t="s">
        <v>83</v>
      </c>
      <c r="AV1067" s="15" t="s">
        <v>258</v>
      </c>
      <c r="AW1067" s="15" t="s">
        <v>30</v>
      </c>
      <c r="AX1067" s="15" t="s">
        <v>81</v>
      </c>
      <c r="AY1067" s="174" t="s">
        <v>236</v>
      </c>
    </row>
    <row r="1068" spans="2:65" s="1" customFormat="1" ht="21.75" customHeight="1">
      <c r="B1068" s="133"/>
      <c r="C1068" s="180" t="s">
        <v>5027</v>
      </c>
      <c r="D1068" s="180" t="s">
        <v>333</v>
      </c>
      <c r="E1068" s="181" t="s">
        <v>5028</v>
      </c>
      <c r="F1068" s="182" t="s">
        <v>5029</v>
      </c>
      <c r="G1068" s="183" t="s">
        <v>528</v>
      </c>
      <c r="H1068" s="184">
        <v>18.27</v>
      </c>
      <c r="I1068" s="185"/>
      <c r="J1068" s="186">
        <f>ROUND(I1068*H1068,2)</f>
        <v>0</v>
      </c>
      <c r="K1068" s="182" t="s">
        <v>243</v>
      </c>
      <c r="L1068" s="187"/>
      <c r="M1068" s="188" t="s">
        <v>1</v>
      </c>
      <c r="N1068" s="189" t="s">
        <v>38</v>
      </c>
      <c r="P1068" s="143">
        <f>O1068*H1068</f>
        <v>0</v>
      </c>
      <c r="Q1068" s="143">
        <v>0</v>
      </c>
      <c r="R1068" s="143">
        <f>Q1068*H1068</f>
        <v>0</v>
      </c>
      <c r="S1068" s="143">
        <v>0</v>
      </c>
      <c r="T1068" s="144">
        <f>S1068*H1068</f>
        <v>0</v>
      </c>
      <c r="AR1068" s="145" t="s">
        <v>273</v>
      </c>
      <c r="AT1068" s="145" t="s">
        <v>333</v>
      </c>
      <c r="AU1068" s="145" t="s">
        <v>83</v>
      </c>
      <c r="AY1068" s="18" t="s">
        <v>236</v>
      </c>
      <c r="BE1068" s="146">
        <f>IF(N1068="základní",J1068,0)</f>
        <v>0</v>
      </c>
      <c r="BF1068" s="146">
        <f>IF(N1068="snížená",J1068,0)</f>
        <v>0</v>
      </c>
      <c r="BG1068" s="146">
        <f>IF(N1068="zákl. přenesená",J1068,0)</f>
        <v>0</v>
      </c>
      <c r="BH1068" s="146">
        <f>IF(N1068="sníž. přenesená",J1068,0)</f>
        <v>0</v>
      </c>
      <c r="BI1068" s="146">
        <f>IF(N1068="nulová",J1068,0)</f>
        <v>0</v>
      </c>
      <c r="BJ1068" s="18" t="s">
        <v>81</v>
      </c>
      <c r="BK1068" s="146">
        <f>ROUND(I1068*H1068,2)</f>
        <v>0</v>
      </c>
      <c r="BL1068" s="18" t="s">
        <v>258</v>
      </c>
      <c r="BM1068" s="145" t="s">
        <v>5030</v>
      </c>
    </row>
    <row r="1069" spans="2:65" s="1" customFormat="1" ht="11.25">
      <c r="B1069" s="33"/>
      <c r="D1069" s="147" t="s">
        <v>246</v>
      </c>
      <c r="F1069" s="148" t="s">
        <v>5029</v>
      </c>
      <c r="I1069" s="149"/>
      <c r="L1069" s="33"/>
      <c r="M1069" s="150"/>
      <c r="T1069" s="57"/>
      <c r="AT1069" s="18" t="s">
        <v>246</v>
      </c>
      <c r="AU1069" s="18" t="s">
        <v>83</v>
      </c>
    </row>
    <row r="1070" spans="2:65" s="12" customFormat="1" ht="11.25">
      <c r="B1070" s="151"/>
      <c r="D1070" s="147" t="s">
        <v>247</v>
      </c>
      <c r="E1070" s="152" t="s">
        <v>1</v>
      </c>
      <c r="F1070" s="153" t="s">
        <v>5031</v>
      </c>
      <c r="H1070" s="154">
        <v>18.27</v>
      </c>
      <c r="I1070" s="155"/>
      <c r="L1070" s="151"/>
      <c r="M1070" s="156"/>
      <c r="T1070" s="157"/>
      <c r="AT1070" s="152" t="s">
        <v>247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236</v>
      </c>
    </row>
    <row r="1071" spans="2:65" s="15" customFormat="1" ht="11.25">
      <c r="B1071" s="173"/>
      <c r="D1071" s="147" t="s">
        <v>247</v>
      </c>
      <c r="E1071" s="174" t="s">
        <v>1</v>
      </c>
      <c r="F1071" s="175" t="s">
        <v>344</v>
      </c>
      <c r="H1071" s="176">
        <v>18.27</v>
      </c>
      <c r="I1071" s="177"/>
      <c r="L1071" s="173"/>
      <c r="M1071" s="178"/>
      <c r="T1071" s="179"/>
      <c r="AT1071" s="174" t="s">
        <v>247</v>
      </c>
      <c r="AU1071" s="174" t="s">
        <v>83</v>
      </c>
      <c r="AV1071" s="15" t="s">
        <v>258</v>
      </c>
      <c r="AW1071" s="15" t="s">
        <v>30</v>
      </c>
      <c r="AX1071" s="15" t="s">
        <v>81</v>
      </c>
      <c r="AY1071" s="174" t="s">
        <v>236</v>
      </c>
    </row>
    <row r="1072" spans="2:65" s="1" customFormat="1" ht="24.2" customHeight="1">
      <c r="B1072" s="133"/>
      <c r="C1072" s="134" t="s">
        <v>3348</v>
      </c>
      <c r="D1072" s="134" t="s">
        <v>239</v>
      </c>
      <c r="E1072" s="135" t="s">
        <v>5032</v>
      </c>
      <c r="F1072" s="136" t="s">
        <v>5033</v>
      </c>
      <c r="G1072" s="137" t="s">
        <v>528</v>
      </c>
      <c r="H1072" s="138">
        <v>12</v>
      </c>
      <c r="I1072" s="139"/>
      <c r="J1072" s="140">
        <f>ROUND(I1072*H1072,2)</f>
        <v>0</v>
      </c>
      <c r="K1072" s="136" t="s">
        <v>243</v>
      </c>
      <c r="L1072" s="33"/>
      <c r="M1072" s="141" t="s">
        <v>1</v>
      </c>
      <c r="N1072" s="142" t="s">
        <v>38</v>
      </c>
      <c r="P1072" s="143">
        <f>O1072*H1072</f>
        <v>0</v>
      </c>
      <c r="Q1072" s="143">
        <v>0</v>
      </c>
      <c r="R1072" s="143">
        <f>Q1072*H1072</f>
        <v>0</v>
      </c>
      <c r="S1072" s="143">
        <v>0</v>
      </c>
      <c r="T1072" s="144">
        <f>S1072*H1072</f>
        <v>0</v>
      </c>
      <c r="AR1072" s="145" t="s">
        <v>258</v>
      </c>
      <c r="AT1072" s="145" t="s">
        <v>239</v>
      </c>
      <c r="AU1072" s="145" t="s">
        <v>83</v>
      </c>
      <c r="AY1072" s="18" t="s">
        <v>236</v>
      </c>
      <c r="BE1072" s="146">
        <f>IF(N1072="základní",J1072,0)</f>
        <v>0</v>
      </c>
      <c r="BF1072" s="146">
        <f>IF(N1072="snížená",J1072,0)</f>
        <v>0</v>
      </c>
      <c r="BG1072" s="146">
        <f>IF(N1072="zákl. přenesená",J1072,0)</f>
        <v>0</v>
      </c>
      <c r="BH1072" s="146">
        <f>IF(N1072="sníž. přenesená",J1072,0)</f>
        <v>0</v>
      </c>
      <c r="BI1072" s="146">
        <f>IF(N1072="nulová",J1072,0)</f>
        <v>0</v>
      </c>
      <c r="BJ1072" s="18" t="s">
        <v>81</v>
      </c>
      <c r="BK1072" s="146">
        <f>ROUND(I1072*H1072,2)</f>
        <v>0</v>
      </c>
      <c r="BL1072" s="18" t="s">
        <v>258</v>
      </c>
      <c r="BM1072" s="145" t="s">
        <v>5034</v>
      </c>
    </row>
    <row r="1073" spans="2:65" s="1" customFormat="1" ht="19.5">
      <c r="B1073" s="33"/>
      <c r="D1073" s="147" t="s">
        <v>246</v>
      </c>
      <c r="F1073" s="148" t="s">
        <v>5033</v>
      </c>
      <c r="I1073" s="149"/>
      <c r="L1073" s="33"/>
      <c r="M1073" s="150"/>
      <c r="T1073" s="57"/>
      <c r="AT1073" s="18" t="s">
        <v>246</v>
      </c>
      <c r="AU1073" s="18" t="s">
        <v>83</v>
      </c>
    </row>
    <row r="1074" spans="2:65" s="12" customFormat="1" ht="11.25">
      <c r="B1074" s="151"/>
      <c r="D1074" s="147" t="s">
        <v>247</v>
      </c>
      <c r="E1074" s="152" t="s">
        <v>1</v>
      </c>
      <c r="F1074" s="153" t="s">
        <v>5035</v>
      </c>
      <c r="H1074" s="154">
        <v>12</v>
      </c>
      <c r="I1074" s="155"/>
      <c r="L1074" s="151"/>
      <c r="M1074" s="156"/>
      <c r="T1074" s="157"/>
      <c r="AT1074" s="152" t="s">
        <v>247</v>
      </c>
      <c r="AU1074" s="152" t="s">
        <v>83</v>
      </c>
      <c r="AV1074" s="12" t="s">
        <v>83</v>
      </c>
      <c r="AW1074" s="12" t="s">
        <v>30</v>
      </c>
      <c r="AX1074" s="12" t="s">
        <v>73</v>
      </c>
      <c r="AY1074" s="152" t="s">
        <v>236</v>
      </c>
    </row>
    <row r="1075" spans="2:65" s="15" customFormat="1" ht="11.25">
      <c r="B1075" s="173"/>
      <c r="D1075" s="147" t="s">
        <v>247</v>
      </c>
      <c r="E1075" s="174" t="s">
        <v>1</v>
      </c>
      <c r="F1075" s="175" t="s">
        <v>344</v>
      </c>
      <c r="H1075" s="176">
        <v>12</v>
      </c>
      <c r="I1075" s="177"/>
      <c r="L1075" s="173"/>
      <c r="M1075" s="178"/>
      <c r="T1075" s="179"/>
      <c r="AT1075" s="174" t="s">
        <v>247</v>
      </c>
      <c r="AU1075" s="174" t="s">
        <v>83</v>
      </c>
      <c r="AV1075" s="15" t="s">
        <v>258</v>
      </c>
      <c r="AW1075" s="15" t="s">
        <v>30</v>
      </c>
      <c r="AX1075" s="15" t="s">
        <v>81</v>
      </c>
      <c r="AY1075" s="174" t="s">
        <v>236</v>
      </c>
    </row>
    <row r="1076" spans="2:65" s="1" customFormat="1" ht="21.75" customHeight="1">
      <c r="B1076" s="133"/>
      <c r="C1076" s="180" t="s">
        <v>5036</v>
      </c>
      <c r="D1076" s="180" t="s">
        <v>333</v>
      </c>
      <c r="E1076" s="181" t="s">
        <v>5037</v>
      </c>
      <c r="F1076" s="182" t="s">
        <v>5038</v>
      </c>
      <c r="G1076" s="183" t="s">
        <v>528</v>
      </c>
      <c r="H1076" s="184">
        <v>12.18</v>
      </c>
      <c r="I1076" s="185"/>
      <c r="J1076" s="186">
        <f>ROUND(I1076*H1076,2)</f>
        <v>0</v>
      </c>
      <c r="K1076" s="182" t="s">
        <v>243</v>
      </c>
      <c r="L1076" s="187"/>
      <c r="M1076" s="188" t="s">
        <v>1</v>
      </c>
      <c r="N1076" s="189" t="s">
        <v>38</v>
      </c>
      <c r="P1076" s="143">
        <f>O1076*H1076</f>
        <v>0</v>
      </c>
      <c r="Q1076" s="143">
        <v>0</v>
      </c>
      <c r="R1076" s="143">
        <f>Q1076*H1076</f>
        <v>0</v>
      </c>
      <c r="S1076" s="143">
        <v>0</v>
      </c>
      <c r="T1076" s="144">
        <f>S1076*H1076</f>
        <v>0</v>
      </c>
      <c r="AR1076" s="145" t="s">
        <v>273</v>
      </c>
      <c r="AT1076" s="145" t="s">
        <v>333</v>
      </c>
      <c r="AU1076" s="145" t="s">
        <v>83</v>
      </c>
      <c r="AY1076" s="18" t="s">
        <v>236</v>
      </c>
      <c r="BE1076" s="146">
        <f>IF(N1076="základní",J1076,0)</f>
        <v>0</v>
      </c>
      <c r="BF1076" s="146">
        <f>IF(N1076="snížená",J1076,0)</f>
        <v>0</v>
      </c>
      <c r="BG1076" s="146">
        <f>IF(N1076="zákl. přenesená",J1076,0)</f>
        <v>0</v>
      </c>
      <c r="BH1076" s="146">
        <f>IF(N1076="sníž. přenesená",J1076,0)</f>
        <v>0</v>
      </c>
      <c r="BI1076" s="146">
        <f>IF(N1076="nulová",J1076,0)</f>
        <v>0</v>
      </c>
      <c r="BJ1076" s="18" t="s">
        <v>81</v>
      </c>
      <c r="BK1076" s="146">
        <f>ROUND(I1076*H1076,2)</f>
        <v>0</v>
      </c>
      <c r="BL1076" s="18" t="s">
        <v>258</v>
      </c>
      <c r="BM1076" s="145" t="s">
        <v>5039</v>
      </c>
    </row>
    <row r="1077" spans="2:65" s="1" customFormat="1" ht="11.25">
      <c r="B1077" s="33"/>
      <c r="D1077" s="147" t="s">
        <v>246</v>
      </c>
      <c r="F1077" s="148" t="s">
        <v>5038</v>
      </c>
      <c r="I1077" s="149"/>
      <c r="L1077" s="33"/>
      <c r="M1077" s="150"/>
      <c r="T1077" s="57"/>
      <c r="AT1077" s="18" t="s">
        <v>246</v>
      </c>
      <c r="AU1077" s="18" t="s">
        <v>83</v>
      </c>
    </row>
    <row r="1078" spans="2:65" s="12" customFormat="1" ht="11.25">
      <c r="B1078" s="151"/>
      <c r="D1078" s="147" t="s">
        <v>247</v>
      </c>
      <c r="E1078" s="152" t="s">
        <v>1</v>
      </c>
      <c r="F1078" s="153" t="s">
        <v>5040</v>
      </c>
      <c r="H1078" s="154">
        <v>12.18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5" customFormat="1" ht="11.25">
      <c r="B1079" s="173"/>
      <c r="D1079" s="147" t="s">
        <v>247</v>
      </c>
      <c r="E1079" s="174" t="s">
        <v>1</v>
      </c>
      <c r="F1079" s="175" t="s">
        <v>344</v>
      </c>
      <c r="H1079" s="176">
        <v>12.18</v>
      </c>
      <c r="I1079" s="177"/>
      <c r="L1079" s="173"/>
      <c r="M1079" s="178"/>
      <c r="T1079" s="179"/>
      <c r="AT1079" s="174" t="s">
        <v>247</v>
      </c>
      <c r="AU1079" s="174" t="s">
        <v>83</v>
      </c>
      <c r="AV1079" s="15" t="s">
        <v>258</v>
      </c>
      <c r="AW1079" s="15" t="s">
        <v>30</v>
      </c>
      <c r="AX1079" s="15" t="s">
        <v>81</v>
      </c>
      <c r="AY1079" s="174" t="s">
        <v>236</v>
      </c>
    </row>
    <row r="1080" spans="2:65" s="1" customFormat="1" ht="24.2" customHeight="1">
      <c r="B1080" s="133"/>
      <c r="C1080" s="134" t="s">
        <v>3351</v>
      </c>
      <c r="D1080" s="134" t="s">
        <v>239</v>
      </c>
      <c r="E1080" s="135" t="s">
        <v>5041</v>
      </c>
      <c r="F1080" s="136" t="s">
        <v>5042</v>
      </c>
      <c r="G1080" s="137" t="s">
        <v>528</v>
      </c>
      <c r="H1080" s="138">
        <v>12</v>
      </c>
      <c r="I1080" s="139"/>
      <c r="J1080" s="140">
        <f>ROUND(I1080*H1080,2)</f>
        <v>0</v>
      </c>
      <c r="K1080" s="136" t="s">
        <v>243</v>
      </c>
      <c r="L1080" s="33"/>
      <c r="M1080" s="141" t="s">
        <v>1</v>
      </c>
      <c r="N1080" s="142" t="s">
        <v>38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258</v>
      </c>
      <c r="AT1080" s="145" t="s">
        <v>239</v>
      </c>
      <c r="AU1080" s="145" t="s">
        <v>83</v>
      </c>
      <c r="AY1080" s="18" t="s">
        <v>236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258</v>
      </c>
      <c r="BM1080" s="145" t="s">
        <v>5043</v>
      </c>
    </row>
    <row r="1081" spans="2:65" s="1" customFormat="1" ht="19.5">
      <c r="B1081" s="33"/>
      <c r="D1081" s="147" t="s">
        <v>246</v>
      </c>
      <c r="F1081" s="148" t="s">
        <v>5042</v>
      </c>
      <c r="I1081" s="149"/>
      <c r="L1081" s="33"/>
      <c r="M1081" s="150"/>
      <c r="T1081" s="57"/>
      <c r="AT1081" s="18" t="s">
        <v>246</v>
      </c>
      <c r="AU1081" s="18" t="s">
        <v>83</v>
      </c>
    </row>
    <row r="1082" spans="2:65" s="12" customFormat="1" ht="11.25">
      <c r="B1082" s="151"/>
      <c r="D1082" s="147" t="s">
        <v>247</v>
      </c>
      <c r="E1082" s="152" t="s">
        <v>1</v>
      </c>
      <c r="F1082" s="153" t="s">
        <v>5035</v>
      </c>
      <c r="H1082" s="154">
        <v>12</v>
      </c>
      <c r="I1082" s="155"/>
      <c r="L1082" s="151"/>
      <c r="M1082" s="156"/>
      <c r="T1082" s="157"/>
      <c r="AT1082" s="152" t="s">
        <v>247</v>
      </c>
      <c r="AU1082" s="152" t="s">
        <v>83</v>
      </c>
      <c r="AV1082" s="12" t="s">
        <v>83</v>
      </c>
      <c r="AW1082" s="12" t="s">
        <v>30</v>
      </c>
      <c r="AX1082" s="12" t="s">
        <v>73</v>
      </c>
      <c r="AY1082" s="152" t="s">
        <v>236</v>
      </c>
    </row>
    <row r="1083" spans="2:65" s="15" customFormat="1" ht="11.25">
      <c r="B1083" s="173"/>
      <c r="D1083" s="147" t="s">
        <v>247</v>
      </c>
      <c r="E1083" s="174" t="s">
        <v>1</v>
      </c>
      <c r="F1083" s="175" t="s">
        <v>344</v>
      </c>
      <c r="H1083" s="176">
        <v>12</v>
      </c>
      <c r="I1083" s="177"/>
      <c r="L1083" s="173"/>
      <c r="M1083" s="178"/>
      <c r="T1083" s="179"/>
      <c r="AT1083" s="174" t="s">
        <v>247</v>
      </c>
      <c r="AU1083" s="174" t="s">
        <v>83</v>
      </c>
      <c r="AV1083" s="15" t="s">
        <v>258</v>
      </c>
      <c r="AW1083" s="15" t="s">
        <v>30</v>
      </c>
      <c r="AX1083" s="15" t="s">
        <v>81</v>
      </c>
      <c r="AY1083" s="174" t="s">
        <v>236</v>
      </c>
    </row>
    <row r="1084" spans="2:65" s="1" customFormat="1" ht="21.75" customHeight="1">
      <c r="B1084" s="133"/>
      <c r="C1084" s="180" t="s">
        <v>5044</v>
      </c>
      <c r="D1084" s="180" t="s">
        <v>333</v>
      </c>
      <c r="E1084" s="181" t="s">
        <v>5045</v>
      </c>
      <c r="F1084" s="182" t="s">
        <v>5046</v>
      </c>
      <c r="G1084" s="183" t="s">
        <v>528</v>
      </c>
      <c r="H1084" s="184">
        <v>12.18</v>
      </c>
      <c r="I1084" s="185"/>
      <c r="J1084" s="186">
        <f>ROUND(I1084*H1084,2)</f>
        <v>0</v>
      </c>
      <c r="K1084" s="182" t="s">
        <v>243</v>
      </c>
      <c r="L1084" s="187"/>
      <c r="M1084" s="188" t="s">
        <v>1</v>
      </c>
      <c r="N1084" s="189" t="s">
        <v>38</v>
      </c>
      <c r="P1084" s="143">
        <f>O1084*H1084</f>
        <v>0</v>
      </c>
      <c r="Q1084" s="143">
        <v>0</v>
      </c>
      <c r="R1084" s="143">
        <f>Q1084*H1084</f>
        <v>0</v>
      </c>
      <c r="S1084" s="143">
        <v>0</v>
      </c>
      <c r="T1084" s="144">
        <f>S1084*H1084</f>
        <v>0</v>
      </c>
      <c r="AR1084" s="145" t="s">
        <v>273</v>
      </c>
      <c r="AT1084" s="145" t="s">
        <v>333</v>
      </c>
      <c r="AU1084" s="145" t="s">
        <v>83</v>
      </c>
      <c r="AY1084" s="18" t="s">
        <v>236</v>
      </c>
      <c r="BE1084" s="146">
        <f>IF(N1084="základní",J1084,0)</f>
        <v>0</v>
      </c>
      <c r="BF1084" s="146">
        <f>IF(N1084="snížená",J1084,0)</f>
        <v>0</v>
      </c>
      <c r="BG1084" s="146">
        <f>IF(N1084="zákl. přenesená",J1084,0)</f>
        <v>0</v>
      </c>
      <c r="BH1084" s="146">
        <f>IF(N1084="sníž. přenesená",J1084,0)</f>
        <v>0</v>
      </c>
      <c r="BI1084" s="146">
        <f>IF(N1084="nulová",J1084,0)</f>
        <v>0</v>
      </c>
      <c r="BJ1084" s="18" t="s">
        <v>81</v>
      </c>
      <c r="BK1084" s="146">
        <f>ROUND(I1084*H1084,2)</f>
        <v>0</v>
      </c>
      <c r="BL1084" s="18" t="s">
        <v>258</v>
      </c>
      <c r="BM1084" s="145" t="s">
        <v>5047</v>
      </c>
    </row>
    <row r="1085" spans="2:65" s="1" customFormat="1" ht="11.25">
      <c r="B1085" s="33"/>
      <c r="D1085" s="147" t="s">
        <v>246</v>
      </c>
      <c r="F1085" s="148" t="s">
        <v>5046</v>
      </c>
      <c r="I1085" s="149"/>
      <c r="L1085" s="33"/>
      <c r="M1085" s="150"/>
      <c r="T1085" s="57"/>
      <c r="AT1085" s="18" t="s">
        <v>246</v>
      </c>
      <c r="AU1085" s="18" t="s">
        <v>83</v>
      </c>
    </row>
    <row r="1086" spans="2:65" s="12" customFormat="1" ht="11.25">
      <c r="B1086" s="151"/>
      <c r="D1086" s="147" t="s">
        <v>247</v>
      </c>
      <c r="E1086" s="152" t="s">
        <v>1</v>
      </c>
      <c r="F1086" s="153" t="s">
        <v>5040</v>
      </c>
      <c r="H1086" s="154">
        <v>12.18</v>
      </c>
      <c r="I1086" s="155"/>
      <c r="L1086" s="151"/>
      <c r="M1086" s="156"/>
      <c r="T1086" s="157"/>
      <c r="AT1086" s="152" t="s">
        <v>247</v>
      </c>
      <c r="AU1086" s="152" t="s">
        <v>83</v>
      </c>
      <c r="AV1086" s="12" t="s">
        <v>83</v>
      </c>
      <c r="AW1086" s="12" t="s">
        <v>30</v>
      </c>
      <c r="AX1086" s="12" t="s">
        <v>73</v>
      </c>
      <c r="AY1086" s="152" t="s">
        <v>236</v>
      </c>
    </row>
    <row r="1087" spans="2:65" s="15" customFormat="1" ht="11.25">
      <c r="B1087" s="173"/>
      <c r="D1087" s="147" t="s">
        <v>247</v>
      </c>
      <c r="E1087" s="174" t="s">
        <v>1</v>
      </c>
      <c r="F1087" s="175" t="s">
        <v>344</v>
      </c>
      <c r="H1087" s="176">
        <v>12.18</v>
      </c>
      <c r="I1087" s="177"/>
      <c r="L1087" s="173"/>
      <c r="M1087" s="178"/>
      <c r="T1087" s="179"/>
      <c r="AT1087" s="174" t="s">
        <v>247</v>
      </c>
      <c r="AU1087" s="174" t="s">
        <v>83</v>
      </c>
      <c r="AV1087" s="15" t="s">
        <v>258</v>
      </c>
      <c r="AW1087" s="15" t="s">
        <v>30</v>
      </c>
      <c r="AX1087" s="15" t="s">
        <v>81</v>
      </c>
      <c r="AY1087" s="174" t="s">
        <v>236</v>
      </c>
    </row>
    <row r="1088" spans="2:65" s="1" customFormat="1" ht="24.2" customHeight="1">
      <c r="B1088" s="133"/>
      <c r="C1088" s="134" t="s">
        <v>3361</v>
      </c>
      <c r="D1088" s="134" t="s">
        <v>239</v>
      </c>
      <c r="E1088" s="135" t="s">
        <v>5048</v>
      </c>
      <c r="F1088" s="136" t="s">
        <v>5049</v>
      </c>
      <c r="G1088" s="137" t="s">
        <v>528</v>
      </c>
      <c r="H1088" s="138">
        <v>3</v>
      </c>
      <c r="I1088" s="139"/>
      <c r="J1088" s="140">
        <f>ROUND(I1088*H1088,2)</f>
        <v>0</v>
      </c>
      <c r="K1088" s="136" t="s">
        <v>243</v>
      </c>
      <c r="L1088" s="33"/>
      <c r="M1088" s="141" t="s">
        <v>1</v>
      </c>
      <c r="N1088" s="142" t="s">
        <v>38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258</v>
      </c>
      <c r="AT1088" s="145" t="s">
        <v>239</v>
      </c>
      <c r="AU1088" s="145" t="s">
        <v>83</v>
      </c>
      <c r="AY1088" s="18" t="s">
        <v>236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8" t="s">
        <v>81</v>
      </c>
      <c r="BK1088" s="146">
        <f>ROUND(I1088*H1088,2)</f>
        <v>0</v>
      </c>
      <c r="BL1088" s="18" t="s">
        <v>258</v>
      </c>
      <c r="BM1088" s="145" t="s">
        <v>5050</v>
      </c>
    </row>
    <row r="1089" spans="2:65" s="1" customFormat="1" ht="19.5">
      <c r="B1089" s="33"/>
      <c r="D1089" s="147" t="s">
        <v>246</v>
      </c>
      <c r="F1089" s="148" t="s">
        <v>5049</v>
      </c>
      <c r="I1089" s="149"/>
      <c r="L1089" s="33"/>
      <c r="M1089" s="150"/>
      <c r="T1089" s="57"/>
      <c r="AT1089" s="18" t="s">
        <v>246</v>
      </c>
      <c r="AU1089" s="18" t="s">
        <v>83</v>
      </c>
    </row>
    <row r="1090" spans="2:65" s="12" customFormat="1" ht="11.25">
      <c r="B1090" s="151"/>
      <c r="D1090" s="147" t="s">
        <v>247</v>
      </c>
      <c r="E1090" s="152" t="s">
        <v>1</v>
      </c>
      <c r="F1090" s="153" t="s">
        <v>5051</v>
      </c>
      <c r="H1090" s="154">
        <v>3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5" customFormat="1" ht="11.25">
      <c r="B1091" s="173"/>
      <c r="D1091" s="147" t="s">
        <v>247</v>
      </c>
      <c r="E1091" s="174" t="s">
        <v>1</v>
      </c>
      <c r="F1091" s="175" t="s">
        <v>344</v>
      </c>
      <c r="H1091" s="176">
        <v>3</v>
      </c>
      <c r="I1091" s="177"/>
      <c r="L1091" s="173"/>
      <c r="M1091" s="178"/>
      <c r="T1091" s="179"/>
      <c r="AT1091" s="174" t="s">
        <v>247</v>
      </c>
      <c r="AU1091" s="174" t="s">
        <v>83</v>
      </c>
      <c r="AV1091" s="15" t="s">
        <v>258</v>
      </c>
      <c r="AW1091" s="15" t="s">
        <v>30</v>
      </c>
      <c r="AX1091" s="15" t="s">
        <v>81</v>
      </c>
      <c r="AY1091" s="174" t="s">
        <v>236</v>
      </c>
    </row>
    <row r="1092" spans="2:65" s="1" customFormat="1" ht="21.75" customHeight="1">
      <c r="B1092" s="133"/>
      <c r="C1092" s="180" t="s">
        <v>5052</v>
      </c>
      <c r="D1092" s="180" t="s">
        <v>333</v>
      </c>
      <c r="E1092" s="181" t="s">
        <v>5053</v>
      </c>
      <c r="F1092" s="182" t="s">
        <v>5054</v>
      </c>
      <c r="G1092" s="183" t="s">
        <v>528</v>
      </c>
      <c r="H1092" s="184">
        <v>3.0449999999999999</v>
      </c>
      <c r="I1092" s="185"/>
      <c r="J1092" s="186">
        <f>ROUND(I1092*H1092,2)</f>
        <v>0</v>
      </c>
      <c r="K1092" s="182" t="s">
        <v>243</v>
      </c>
      <c r="L1092" s="187"/>
      <c r="M1092" s="188" t="s">
        <v>1</v>
      </c>
      <c r="N1092" s="189" t="s">
        <v>38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273</v>
      </c>
      <c r="AT1092" s="145" t="s">
        <v>333</v>
      </c>
      <c r="AU1092" s="145" t="s">
        <v>83</v>
      </c>
      <c r="AY1092" s="18" t="s">
        <v>236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258</v>
      </c>
      <c r="BM1092" s="145" t="s">
        <v>5055</v>
      </c>
    </row>
    <row r="1093" spans="2:65" s="1" customFormat="1" ht="11.25">
      <c r="B1093" s="33"/>
      <c r="D1093" s="147" t="s">
        <v>246</v>
      </c>
      <c r="F1093" s="148" t="s">
        <v>5054</v>
      </c>
      <c r="I1093" s="149"/>
      <c r="L1093" s="33"/>
      <c r="M1093" s="150"/>
      <c r="T1093" s="57"/>
      <c r="AT1093" s="18" t="s">
        <v>246</v>
      </c>
      <c r="AU1093" s="18" t="s">
        <v>83</v>
      </c>
    </row>
    <row r="1094" spans="2:65" s="12" customFormat="1" ht="11.25">
      <c r="B1094" s="151"/>
      <c r="D1094" s="147" t="s">
        <v>247</v>
      </c>
      <c r="E1094" s="152" t="s">
        <v>1</v>
      </c>
      <c r="F1094" s="153" t="s">
        <v>4336</v>
      </c>
      <c r="H1094" s="154">
        <v>3.0449999999999999</v>
      </c>
      <c r="I1094" s="155"/>
      <c r="L1094" s="151"/>
      <c r="M1094" s="156"/>
      <c r="T1094" s="157"/>
      <c r="AT1094" s="152" t="s">
        <v>247</v>
      </c>
      <c r="AU1094" s="152" t="s">
        <v>83</v>
      </c>
      <c r="AV1094" s="12" t="s">
        <v>83</v>
      </c>
      <c r="AW1094" s="12" t="s">
        <v>30</v>
      </c>
      <c r="AX1094" s="12" t="s">
        <v>73</v>
      </c>
      <c r="AY1094" s="152" t="s">
        <v>236</v>
      </c>
    </row>
    <row r="1095" spans="2:65" s="15" customFormat="1" ht="11.25">
      <c r="B1095" s="173"/>
      <c r="D1095" s="147" t="s">
        <v>247</v>
      </c>
      <c r="E1095" s="174" t="s">
        <v>1</v>
      </c>
      <c r="F1095" s="175" t="s">
        <v>344</v>
      </c>
      <c r="H1095" s="176">
        <v>3.0449999999999999</v>
      </c>
      <c r="I1095" s="177"/>
      <c r="L1095" s="173"/>
      <c r="M1095" s="178"/>
      <c r="T1095" s="179"/>
      <c r="AT1095" s="174" t="s">
        <v>247</v>
      </c>
      <c r="AU1095" s="174" t="s">
        <v>83</v>
      </c>
      <c r="AV1095" s="15" t="s">
        <v>258</v>
      </c>
      <c r="AW1095" s="15" t="s">
        <v>30</v>
      </c>
      <c r="AX1095" s="15" t="s">
        <v>81</v>
      </c>
      <c r="AY1095" s="174" t="s">
        <v>236</v>
      </c>
    </row>
    <row r="1096" spans="2:65" s="1" customFormat="1" ht="24.2" customHeight="1">
      <c r="B1096" s="133"/>
      <c r="C1096" s="134" t="s">
        <v>3365</v>
      </c>
      <c r="D1096" s="134" t="s">
        <v>239</v>
      </c>
      <c r="E1096" s="135" t="s">
        <v>5056</v>
      </c>
      <c r="F1096" s="136" t="s">
        <v>5057</v>
      </c>
      <c r="G1096" s="137" t="s">
        <v>528</v>
      </c>
      <c r="H1096" s="138">
        <v>101.5</v>
      </c>
      <c r="I1096" s="139"/>
      <c r="J1096" s="140">
        <f>ROUND(I1096*H1096,2)</f>
        <v>0</v>
      </c>
      <c r="K1096" s="136" t="s">
        <v>243</v>
      </c>
      <c r="L1096" s="33"/>
      <c r="M1096" s="141" t="s">
        <v>1</v>
      </c>
      <c r="N1096" s="142" t="s">
        <v>38</v>
      </c>
      <c r="P1096" s="143">
        <f>O1096*H1096</f>
        <v>0</v>
      </c>
      <c r="Q1096" s="143">
        <v>0</v>
      </c>
      <c r="R1096" s="143">
        <f>Q1096*H1096</f>
        <v>0</v>
      </c>
      <c r="S1096" s="143">
        <v>0</v>
      </c>
      <c r="T1096" s="144">
        <f>S1096*H1096</f>
        <v>0</v>
      </c>
      <c r="AR1096" s="145" t="s">
        <v>258</v>
      </c>
      <c r="AT1096" s="145" t="s">
        <v>239</v>
      </c>
      <c r="AU1096" s="145" t="s">
        <v>83</v>
      </c>
      <c r="AY1096" s="18" t="s">
        <v>236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8" t="s">
        <v>81</v>
      </c>
      <c r="BK1096" s="146">
        <f>ROUND(I1096*H1096,2)</f>
        <v>0</v>
      </c>
      <c r="BL1096" s="18" t="s">
        <v>258</v>
      </c>
      <c r="BM1096" s="145" t="s">
        <v>5058</v>
      </c>
    </row>
    <row r="1097" spans="2:65" s="1" customFormat="1" ht="19.5">
      <c r="B1097" s="33"/>
      <c r="D1097" s="147" t="s">
        <v>246</v>
      </c>
      <c r="F1097" s="148" t="s">
        <v>5057</v>
      </c>
      <c r="I1097" s="149"/>
      <c r="L1097" s="33"/>
      <c r="M1097" s="150"/>
      <c r="T1097" s="57"/>
      <c r="AT1097" s="18" t="s">
        <v>246</v>
      </c>
      <c r="AU1097" s="18" t="s">
        <v>83</v>
      </c>
    </row>
    <row r="1098" spans="2:65" s="12" customFormat="1" ht="11.25">
      <c r="B1098" s="151"/>
      <c r="D1098" s="147" t="s">
        <v>247</v>
      </c>
      <c r="E1098" s="152" t="s">
        <v>1</v>
      </c>
      <c r="F1098" s="153" t="s">
        <v>5059</v>
      </c>
      <c r="H1098" s="154">
        <v>101.5</v>
      </c>
      <c r="I1098" s="155"/>
      <c r="L1098" s="151"/>
      <c r="M1098" s="156"/>
      <c r="T1098" s="157"/>
      <c r="AT1098" s="152" t="s">
        <v>247</v>
      </c>
      <c r="AU1098" s="152" t="s">
        <v>83</v>
      </c>
      <c r="AV1098" s="12" t="s">
        <v>83</v>
      </c>
      <c r="AW1098" s="12" t="s">
        <v>30</v>
      </c>
      <c r="AX1098" s="12" t="s">
        <v>73</v>
      </c>
      <c r="AY1098" s="152" t="s">
        <v>236</v>
      </c>
    </row>
    <row r="1099" spans="2:65" s="15" customFormat="1" ht="11.25">
      <c r="B1099" s="173"/>
      <c r="D1099" s="147" t="s">
        <v>247</v>
      </c>
      <c r="E1099" s="174" t="s">
        <v>1</v>
      </c>
      <c r="F1099" s="175" t="s">
        <v>344</v>
      </c>
      <c r="H1099" s="176">
        <v>101.5</v>
      </c>
      <c r="I1099" s="177"/>
      <c r="L1099" s="173"/>
      <c r="M1099" s="178"/>
      <c r="T1099" s="179"/>
      <c r="AT1099" s="174" t="s">
        <v>247</v>
      </c>
      <c r="AU1099" s="174" t="s">
        <v>83</v>
      </c>
      <c r="AV1099" s="15" t="s">
        <v>258</v>
      </c>
      <c r="AW1099" s="15" t="s">
        <v>30</v>
      </c>
      <c r="AX1099" s="15" t="s">
        <v>81</v>
      </c>
      <c r="AY1099" s="174" t="s">
        <v>236</v>
      </c>
    </row>
    <row r="1100" spans="2:65" s="1" customFormat="1" ht="21.75" customHeight="1">
      <c r="B1100" s="133"/>
      <c r="C1100" s="180" t="s">
        <v>5060</v>
      </c>
      <c r="D1100" s="180" t="s">
        <v>333</v>
      </c>
      <c r="E1100" s="181" t="s">
        <v>5061</v>
      </c>
      <c r="F1100" s="182" t="s">
        <v>5062</v>
      </c>
      <c r="G1100" s="183" t="s">
        <v>528</v>
      </c>
      <c r="H1100" s="184">
        <v>103.023</v>
      </c>
      <c r="I1100" s="185"/>
      <c r="J1100" s="186">
        <f>ROUND(I1100*H1100,2)</f>
        <v>0</v>
      </c>
      <c r="K1100" s="182" t="s">
        <v>2868</v>
      </c>
      <c r="L1100" s="187"/>
      <c r="M1100" s="188" t="s">
        <v>1</v>
      </c>
      <c r="N1100" s="189" t="s">
        <v>38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273</v>
      </c>
      <c r="AT1100" s="145" t="s">
        <v>333</v>
      </c>
      <c r="AU1100" s="145" t="s">
        <v>83</v>
      </c>
      <c r="AY1100" s="18" t="s">
        <v>236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8" t="s">
        <v>81</v>
      </c>
      <c r="BK1100" s="146">
        <f>ROUND(I1100*H1100,2)</f>
        <v>0</v>
      </c>
      <c r="BL1100" s="18" t="s">
        <v>258</v>
      </c>
      <c r="BM1100" s="145" t="s">
        <v>5063</v>
      </c>
    </row>
    <row r="1101" spans="2:65" s="1" customFormat="1" ht="11.25">
      <c r="B1101" s="33"/>
      <c r="D1101" s="147" t="s">
        <v>246</v>
      </c>
      <c r="F1101" s="148" t="s">
        <v>5062</v>
      </c>
      <c r="I1101" s="149"/>
      <c r="L1101" s="33"/>
      <c r="M1101" s="150"/>
      <c r="T1101" s="57"/>
      <c r="AT1101" s="18" t="s">
        <v>246</v>
      </c>
      <c r="AU1101" s="18" t="s">
        <v>83</v>
      </c>
    </row>
    <row r="1102" spans="2:65" s="12" customFormat="1" ht="11.25">
      <c r="B1102" s="151"/>
      <c r="D1102" s="147" t="s">
        <v>247</v>
      </c>
      <c r="E1102" s="152" t="s">
        <v>1</v>
      </c>
      <c r="F1102" s="153" t="s">
        <v>5064</v>
      </c>
      <c r="H1102" s="154">
        <v>103.023</v>
      </c>
      <c r="I1102" s="155"/>
      <c r="L1102" s="151"/>
      <c r="M1102" s="156"/>
      <c r="T1102" s="157"/>
      <c r="AT1102" s="152" t="s">
        <v>247</v>
      </c>
      <c r="AU1102" s="152" t="s">
        <v>83</v>
      </c>
      <c r="AV1102" s="12" t="s">
        <v>83</v>
      </c>
      <c r="AW1102" s="12" t="s">
        <v>30</v>
      </c>
      <c r="AX1102" s="12" t="s">
        <v>73</v>
      </c>
      <c r="AY1102" s="152" t="s">
        <v>236</v>
      </c>
    </row>
    <row r="1103" spans="2:65" s="15" customFormat="1" ht="11.25">
      <c r="B1103" s="173"/>
      <c r="D1103" s="147" t="s">
        <v>247</v>
      </c>
      <c r="E1103" s="174" t="s">
        <v>1</v>
      </c>
      <c r="F1103" s="175" t="s">
        <v>344</v>
      </c>
      <c r="H1103" s="176">
        <v>103.023</v>
      </c>
      <c r="I1103" s="177"/>
      <c r="L1103" s="173"/>
      <c r="M1103" s="178"/>
      <c r="T1103" s="179"/>
      <c r="AT1103" s="174" t="s">
        <v>247</v>
      </c>
      <c r="AU1103" s="174" t="s">
        <v>83</v>
      </c>
      <c r="AV1103" s="15" t="s">
        <v>258</v>
      </c>
      <c r="AW1103" s="15" t="s">
        <v>30</v>
      </c>
      <c r="AX1103" s="15" t="s">
        <v>81</v>
      </c>
      <c r="AY1103" s="174" t="s">
        <v>236</v>
      </c>
    </row>
    <row r="1104" spans="2:65" s="1" customFormat="1" ht="24.2" customHeight="1">
      <c r="B1104" s="133"/>
      <c r="C1104" s="134" t="s">
        <v>3377</v>
      </c>
      <c r="D1104" s="134" t="s">
        <v>239</v>
      </c>
      <c r="E1104" s="135" t="s">
        <v>5065</v>
      </c>
      <c r="F1104" s="136" t="s">
        <v>5066</v>
      </c>
      <c r="G1104" s="137" t="s">
        <v>528</v>
      </c>
      <c r="H1104" s="138">
        <v>12</v>
      </c>
      <c r="I1104" s="139"/>
      <c r="J1104" s="140">
        <f>ROUND(I1104*H1104,2)</f>
        <v>0</v>
      </c>
      <c r="K1104" s="136" t="s">
        <v>243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258</v>
      </c>
      <c r="AT1104" s="145" t="s">
        <v>239</v>
      </c>
      <c r="AU1104" s="145" t="s">
        <v>83</v>
      </c>
      <c r="AY1104" s="18" t="s">
        <v>236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258</v>
      </c>
      <c r="BM1104" s="145" t="s">
        <v>5067</v>
      </c>
    </row>
    <row r="1105" spans="2:65" s="1" customFormat="1" ht="19.5">
      <c r="B1105" s="33"/>
      <c r="D1105" s="147" t="s">
        <v>246</v>
      </c>
      <c r="F1105" s="148" t="s">
        <v>5066</v>
      </c>
      <c r="I1105" s="149"/>
      <c r="L1105" s="33"/>
      <c r="M1105" s="150"/>
      <c r="T1105" s="57"/>
      <c r="AT1105" s="18" t="s">
        <v>246</v>
      </c>
      <c r="AU1105" s="18" t="s">
        <v>83</v>
      </c>
    </row>
    <row r="1106" spans="2:65" s="12" customFormat="1" ht="11.25">
      <c r="B1106" s="151"/>
      <c r="D1106" s="147" t="s">
        <v>247</v>
      </c>
      <c r="E1106" s="152" t="s">
        <v>1</v>
      </c>
      <c r="F1106" s="153" t="s">
        <v>5035</v>
      </c>
      <c r="H1106" s="154">
        <v>12</v>
      </c>
      <c r="I1106" s="155"/>
      <c r="L1106" s="151"/>
      <c r="M1106" s="156"/>
      <c r="T1106" s="157"/>
      <c r="AT1106" s="152" t="s">
        <v>247</v>
      </c>
      <c r="AU1106" s="152" t="s">
        <v>83</v>
      </c>
      <c r="AV1106" s="12" t="s">
        <v>83</v>
      </c>
      <c r="AW1106" s="12" t="s">
        <v>30</v>
      </c>
      <c r="AX1106" s="12" t="s">
        <v>73</v>
      </c>
      <c r="AY1106" s="152" t="s">
        <v>236</v>
      </c>
    </row>
    <row r="1107" spans="2:65" s="15" customFormat="1" ht="11.25">
      <c r="B1107" s="173"/>
      <c r="D1107" s="147" t="s">
        <v>247</v>
      </c>
      <c r="E1107" s="174" t="s">
        <v>1</v>
      </c>
      <c r="F1107" s="175" t="s">
        <v>344</v>
      </c>
      <c r="H1107" s="176">
        <v>12</v>
      </c>
      <c r="I1107" s="177"/>
      <c r="L1107" s="173"/>
      <c r="M1107" s="178"/>
      <c r="T1107" s="179"/>
      <c r="AT1107" s="174" t="s">
        <v>247</v>
      </c>
      <c r="AU1107" s="174" t="s">
        <v>83</v>
      </c>
      <c r="AV1107" s="15" t="s">
        <v>258</v>
      </c>
      <c r="AW1107" s="15" t="s">
        <v>30</v>
      </c>
      <c r="AX1107" s="15" t="s">
        <v>81</v>
      </c>
      <c r="AY1107" s="174" t="s">
        <v>236</v>
      </c>
    </row>
    <row r="1108" spans="2:65" s="1" customFormat="1" ht="24.2" customHeight="1">
      <c r="B1108" s="133"/>
      <c r="C1108" s="180" t="s">
        <v>5068</v>
      </c>
      <c r="D1108" s="180" t="s">
        <v>333</v>
      </c>
      <c r="E1108" s="181" t="s">
        <v>5069</v>
      </c>
      <c r="F1108" s="182" t="s">
        <v>5070</v>
      </c>
      <c r="G1108" s="183" t="s">
        <v>528</v>
      </c>
      <c r="H1108" s="184">
        <v>12.18</v>
      </c>
      <c r="I1108" s="185"/>
      <c r="J1108" s="186">
        <f>ROUND(I1108*H1108,2)</f>
        <v>0</v>
      </c>
      <c r="K1108" s="182" t="s">
        <v>243</v>
      </c>
      <c r="L1108" s="187"/>
      <c r="M1108" s="188" t="s">
        <v>1</v>
      </c>
      <c r="N1108" s="189" t="s">
        <v>38</v>
      </c>
      <c r="P1108" s="143">
        <f>O1108*H1108</f>
        <v>0</v>
      </c>
      <c r="Q1108" s="143">
        <v>0</v>
      </c>
      <c r="R1108" s="143">
        <f>Q1108*H1108</f>
        <v>0</v>
      </c>
      <c r="S1108" s="143">
        <v>0</v>
      </c>
      <c r="T1108" s="144">
        <f>S1108*H1108</f>
        <v>0</v>
      </c>
      <c r="AR1108" s="145" t="s">
        <v>273</v>
      </c>
      <c r="AT1108" s="145" t="s">
        <v>333</v>
      </c>
      <c r="AU1108" s="145" t="s">
        <v>83</v>
      </c>
      <c r="AY1108" s="18" t="s">
        <v>236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8" t="s">
        <v>81</v>
      </c>
      <c r="BK1108" s="146">
        <f>ROUND(I1108*H1108,2)</f>
        <v>0</v>
      </c>
      <c r="BL1108" s="18" t="s">
        <v>258</v>
      </c>
      <c r="BM1108" s="145" t="s">
        <v>5071</v>
      </c>
    </row>
    <row r="1109" spans="2:65" s="1" customFormat="1" ht="11.25">
      <c r="B1109" s="33"/>
      <c r="D1109" s="147" t="s">
        <v>246</v>
      </c>
      <c r="F1109" s="148" t="s">
        <v>5070</v>
      </c>
      <c r="I1109" s="149"/>
      <c r="L1109" s="33"/>
      <c r="M1109" s="150"/>
      <c r="T1109" s="57"/>
      <c r="AT1109" s="18" t="s">
        <v>246</v>
      </c>
      <c r="AU1109" s="18" t="s">
        <v>83</v>
      </c>
    </row>
    <row r="1110" spans="2:65" s="12" customFormat="1" ht="11.25">
      <c r="B1110" s="151"/>
      <c r="D1110" s="147" t="s">
        <v>247</v>
      </c>
      <c r="E1110" s="152" t="s">
        <v>1</v>
      </c>
      <c r="F1110" s="153" t="s">
        <v>5040</v>
      </c>
      <c r="H1110" s="154">
        <v>12.18</v>
      </c>
      <c r="I1110" s="155"/>
      <c r="L1110" s="151"/>
      <c r="M1110" s="156"/>
      <c r="T1110" s="157"/>
      <c r="AT1110" s="152" t="s">
        <v>247</v>
      </c>
      <c r="AU1110" s="152" t="s">
        <v>83</v>
      </c>
      <c r="AV1110" s="12" t="s">
        <v>83</v>
      </c>
      <c r="AW1110" s="12" t="s">
        <v>30</v>
      </c>
      <c r="AX1110" s="12" t="s">
        <v>73</v>
      </c>
      <c r="AY1110" s="152" t="s">
        <v>236</v>
      </c>
    </row>
    <row r="1111" spans="2:65" s="15" customFormat="1" ht="11.25">
      <c r="B1111" s="173"/>
      <c r="D1111" s="147" t="s">
        <v>247</v>
      </c>
      <c r="E1111" s="174" t="s">
        <v>1</v>
      </c>
      <c r="F1111" s="175" t="s">
        <v>344</v>
      </c>
      <c r="H1111" s="176">
        <v>12.18</v>
      </c>
      <c r="I1111" s="177"/>
      <c r="L1111" s="173"/>
      <c r="M1111" s="178"/>
      <c r="T1111" s="179"/>
      <c r="AT1111" s="174" t="s">
        <v>247</v>
      </c>
      <c r="AU1111" s="174" t="s">
        <v>83</v>
      </c>
      <c r="AV1111" s="15" t="s">
        <v>258</v>
      </c>
      <c r="AW1111" s="15" t="s">
        <v>30</v>
      </c>
      <c r="AX1111" s="15" t="s">
        <v>81</v>
      </c>
      <c r="AY1111" s="174" t="s">
        <v>236</v>
      </c>
    </row>
    <row r="1112" spans="2:65" s="1" customFormat="1" ht="24.2" customHeight="1">
      <c r="B1112" s="133"/>
      <c r="C1112" s="134" t="s">
        <v>3384</v>
      </c>
      <c r="D1112" s="134" t="s">
        <v>239</v>
      </c>
      <c r="E1112" s="135" t="s">
        <v>5072</v>
      </c>
      <c r="F1112" s="136" t="s">
        <v>5073</v>
      </c>
      <c r="G1112" s="137" t="s">
        <v>528</v>
      </c>
      <c r="H1112" s="138">
        <v>432</v>
      </c>
      <c r="I1112" s="139"/>
      <c r="J1112" s="140">
        <f>ROUND(I1112*H1112,2)</f>
        <v>0</v>
      </c>
      <c r="K1112" s="136" t="s">
        <v>243</v>
      </c>
      <c r="L1112" s="33"/>
      <c r="M1112" s="141" t="s">
        <v>1</v>
      </c>
      <c r="N1112" s="142" t="s">
        <v>38</v>
      </c>
      <c r="P1112" s="143">
        <f>O1112*H1112</f>
        <v>0</v>
      </c>
      <c r="Q1112" s="143">
        <v>0</v>
      </c>
      <c r="R1112" s="143">
        <f>Q1112*H1112</f>
        <v>0</v>
      </c>
      <c r="S1112" s="143">
        <v>0</v>
      </c>
      <c r="T1112" s="144">
        <f>S1112*H1112</f>
        <v>0</v>
      </c>
      <c r="AR1112" s="145" t="s">
        <v>258</v>
      </c>
      <c r="AT1112" s="145" t="s">
        <v>239</v>
      </c>
      <c r="AU1112" s="145" t="s">
        <v>83</v>
      </c>
      <c r="AY1112" s="18" t="s">
        <v>236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8" t="s">
        <v>81</v>
      </c>
      <c r="BK1112" s="146">
        <f>ROUND(I1112*H1112,2)</f>
        <v>0</v>
      </c>
      <c r="BL1112" s="18" t="s">
        <v>258</v>
      </c>
      <c r="BM1112" s="145" t="s">
        <v>5074</v>
      </c>
    </row>
    <row r="1113" spans="2:65" s="1" customFormat="1" ht="19.5">
      <c r="B1113" s="33"/>
      <c r="D1113" s="147" t="s">
        <v>246</v>
      </c>
      <c r="F1113" s="148" t="s">
        <v>5073</v>
      </c>
      <c r="I1113" s="149"/>
      <c r="L1113" s="33"/>
      <c r="M1113" s="150"/>
      <c r="T1113" s="57"/>
      <c r="AT1113" s="18" t="s">
        <v>246</v>
      </c>
      <c r="AU1113" s="18" t="s">
        <v>83</v>
      </c>
    </row>
    <row r="1114" spans="2:65" s="12" customFormat="1" ht="11.25">
      <c r="B1114" s="151"/>
      <c r="D1114" s="147" t="s">
        <v>247</v>
      </c>
      <c r="E1114" s="152" t="s">
        <v>1</v>
      </c>
      <c r="F1114" s="153" t="s">
        <v>5075</v>
      </c>
      <c r="H1114" s="154">
        <v>432</v>
      </c>
      <c r="I1114" s="155"/>
      <c r="L1114" s="151"/>
      <c r="M1114" s="156"/>
      <c r="T1114" s="157"/>
      <c r="AT1114" s="152" t="s">
        <v>247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236</v>
      </c>
    </row>
    <row r="1115" spans="2:65" s="15" customFormat="1" ht="11.25">
      <c r="B1115" s="173"/>
      <c r="D1115" s="147" t="s">
        <v>247</v>
      </c>
      <c r="E1115" s="174" t="s">
        <v>1</v>
      </c>
      <c r="F1115" s="175" t="s">
        <v>344</v>
      </c>
      <c r="H1115" s="176">
        <v>432</v>
      </c>
      <c r="I1115" s="177"/>
      <c r="L1115" s="173"/>
      <c r="M1115" s="178"/>
      <c r="T1115" s="179"/>
      <c r="AT1115" s="174" t="s">
        <v>247</v>
      </c>
      <c r="AU1115" s="174" t="s">
        <v>83</v>
      </c>
      <c r="AV1115" s="15" t="s">
        <v>258</v>
      </c>
      <c r="AW1115" s="15" t="s">
        <v>30</v>
      </c>
      <c r="AX1115" s="15" t="s">
        <v>81</v>
      </c>
      <c r="AY1115" s="174" t="s">
        <v>236</v>
      </c>
    </row>
    <row r="1116" spans="2:65" s="1" customFormat="1" ht="24.2" customHeight="1">
      <c r="B1116" s="133"/>
      <c r="C1116" s="180" t="s">
        <v>5076</v>
      </c>
      <c r="D1116" s="180" t="s">
        <v>333</v>
      </c>
      <c r="E1116" s="181" t="s">
        <v>5069</v>
      </c>
      <c r="F1116" s="182" t="s">
        <v>5070</v>
      </c>
      <c r="G1116" s="183" t="s">
        <v>528</v>
      </c>
      <c r="H1116" s="184">
        <v>438.48</v>
      </c>
      <c r="I1116" s="185"/>
      <c r="J1116" s="186">
        <f>ROUND(I1116*H1116,2)</f>
        <v>0</v>
      </c>
      <c r="K1116" s="182" t="s">
        <v>243</v>
      </c>
      <c r="L1116" s="187"/>
      <c r="M1116" s="188" t="s">
        <v>1</v>
      </c>
      <c r="N1116" s="189" t="s">
        <v>38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273</v>
      </c>
      <c r="AT1116" s="145" t="s">
        <v>333</v>
      </c>
      <c r="AU1116" s="145" t="s">
        <v>83</v>
      </c>
      <c r="AY1116" s="18" t="s">
        <v>236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81</v>
      </c>
      <c r="BK1116" s="146">
        <f>ROUND(I1116*H1116,2)</f>
        <v>0</v>
      </c>
      <c r="BL1116" s="18" t="s">
        <v>258</v>
      </c>
      <c r="BM1116" s="145" t="s">
        <v>5077</v>
      </c>
    </row>
    <row r="1117" spans="2:65" s="1" customFormat="1" ht="11.25">
      <c r="B1117" s="33"/>
      <c r="D1117" s="147" t="s">
        <v>246</v>
      </c>
      <c r="F1117" s="148" t="s">
        <v>5070</v>
      </c>
      <c r="I1117" s="149"/>
      <c r="L1117" s="33"/>
      <c r="M1117" s="150"/>
      <c r="T1117" s="57"/>
      <c r="AT1117" s="18" t="s">
        <v>246</v>
      </c>
      <c r="AU1117" s="18" t="s">
        <v>83</v>
      </c>
    </row>
    <row r="1118" spans="2:65" s="12" customFormat="1" ht="11.25">
      <c r="B1118" s="151"/>
      <c r="D1118" s="147" t="s">
        <v>247</v>
      </c>
      <c r="E1118" s="152" t="s">
        <v>1</v>
      </c>
      <c r="F1118" s="153" t="s">
        <v>5078</v>
      </c>
      <c r="H1118" s="154">
        <v>438.48</v>
      </c>
      <c r="I1118" s="155"/>
      <c r="L1118" s="151"/>
      <c r="M1118" s="156"/>
      <c r="T1118" s="157"/>
      <c r="AT1118" s="152" t="s">
        <v>247</v>
      </c>
      <c r="AU1118" s="152" t="s">
        <v>83</v>
      </c>
      <c r="AV1118" s="12" t="s">
        <v>83</v>
      </c>
      <c r="AW1118" s="12" t="s">
        <v>30</v>
      </c>
      <c r="AX1118" s="12" t="s">
        <v>73</v>
      </c>
      <c r="AY1118" s="152" t="s">
        <v>236</v>
      </c>
    </row>
    <row r="1119" spans="2:65" s="15" customFormat="1" ht="11.25">
      <c r="B1119" s="173"/>
      <c r="D1119" s="147" t="s">
        <v>247</v>
      </c>
      <c r="E1119" s="174" t="s">
        <v>1</v>
      </c>
      <c r="F1119" s="175" t="s">
        <v>344</v>
      </c>
      <c r="H1119" s="176">
        <v>438.48</v>
      </c>
      <c r="I1119" s="177"/>
      <c r="L1119" s="173"/>
      <c r="M1119" s="178"/>
      <c r="T1119" s="179"/>
      <c r="AT1119" s="174" t="s">
        <v>247</v>
      </c>
      <c r="AU1119" s="174" t="s">
        <v>83</v>
      </c>
      <c r="AV1119" s="15" t="s">
        <v>258</v>
      </c>
      <c r="AW1119" s="15" t="s">
        <v>30</v>
      </c>
      <c r="AX1119" s="15" t="s">
        <v>81</v>
      </c>
      <c r="AY1119" s="174" t="s">
        <v>236</v>
      </c>
    </row>
    <row r="1120" spans="2:65" s="1" customFormat="1" ht="16.5" customHeight="1">
      <c r="B1120" s="133"/>
      <c r="C1120" s="134" t="s">
        <v>3393</v>
      </c>
      <c r="D1120" s="134" t="s">
        <v>239</v>
      </c>
      <c r="E1120" s="135" t="s">
        <v>5079</v>
      </c>
      <c r="F1120" s="136" t="s">
        <v>5080</v>
      </c>
      <c r="G1120" s="137" t="s">
        <v>528</v>
      </c>
      <c r="H1120" s="138">
        <v>113</v>
      </c>
      <c r="I1120" s="139"/>
      <c r="J1120" s="140">
        <f>ROUND(I1120*H1120,2)</f>
        <v>0</v>
      </c>
      <c r="K1120" s="136" t="s">
        <v>2868</v>
      </c>
      <c r="L1120" s="33"/>
      <c r="M1120" s="141" t="s">
        <v>1</v>
      </c>
      <c r="N1120" s="142" t="s">
        <v>38</v>
      </c>
      <c r="P1120" s="143">
        <f>O1120*H1120</f>
        <v>0</v>
      </c>
      <c r="Q1120" s="143">
        <v>0</v>
      </c>
      <c r="R1120" s="143">
        <f>Q1120*H1120</f>
        <v>0</v>
      </c>
      <c r="S1120" s="143">
        <v>0</v>
      </c>
      <c r="T1120" s="144">
        <f>S1120*H1120</f>
        <v>0</v>
      </c>
      <c r="AR1120" s="145" t="s">
        <v>258</v>
      </c>
      <c r="AT1120" s="145" t="s">
        <v>239</v>
      </c>
      <c r="AU1120" s="145" t="s">
        <v>83</v>
      </c>
      <c r="AY1120" s="18" t="s">
        <v>236</v>
      </c>
      <c r="BE1120" s="146">
        <f>IF(N1120="základní",J1120,0)</f>
        <v>0</v>
      </c>
      <c r="BF1120" s="146">
        <f>IF(N1120="snížená",J1120,0)</f>
        <v>0</v>
      </c>
      <c r="BG1120" s="146">
        <f>IF(N1120="zákl. přenesená",J1120,0)</f>
        <v>0</v>
      </c>
      <c r="BH1120" s="146">
        <f>IF(N1120="sníž. přenesená",J1120,0)</f>
        <v>0</v>
      </c>
      <c r="BI1120" s="146">
        <f>IF(N1120="nulová",J1120,0)</f>
        <v>0</v>
      </c>
      <c r="BJ1120" s="18" t="s">
        <v>81</v>
      </c>
      <c r="BK1120" s="146">
        <f>ROUND(I1120*H1120,2)</f>
        <v>0</v>
      </c>
      <c r="BL1120" s="18" t="s">
        <v>258</v>
      </c>
      <c r="BM1120" s="145" t="s">
        <v>5081</v>
      </c>
    </row>
    <row r="1121" spans="2:65" s="1" customFormat="1" ht="11.25">
      <c r="B1121" s="33"/>
      <c r="D1121" s="147" t="s">
        <v>246</v>
      </c>
      <c r="F1121" s="148" t="s">
        <v>5080</v>
      </c>
      <c r="I1121" s="149"/>
      <c r="L1121" s="33"/>
      <c r="M1121" s="150"/>
      <c r="T1121" s="57"/>
      <c r="AT1121" s="18" t="s">
        <v>246</v>
      </c>
      <c r="AU1121" s="18" t="s">
        <v>83</v>
      </c>
    </row>
    <row r="1122" spans="2:65" s="12" customFormat="1" ht="11.25">
      <c r="B1122" s="151"/>
      <c r="D1122" s="147" t="s">
        <v>247</v>
      </c>
      <c r="E1122" s="152" t="s">
        <v>1</v>
      </c>
      <c r="F1122" s="153" t="s">
        <v>5082</v>
      </c>
      <c r="H1122" s="154">
        <v>113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65" s="15" customFormat="1" ht="11.25">
      <c r="B1123" s="173"/>
      <c r="D1123" s="147" t="s">
        <v>247</v>
      </c>
      <c r="E1123" s="174" t="s">
        <v>1</v>
      </c>
      <c r="F1123" s="175" t="s">
        <v>344</v>
      </c>
      <c r="H1123" s="176">
        <v>113</v>
      </c>
      <c r="I1123" s="177"/>
      <c r="L1123" s="173"/>
      <c r="M1123" s="178"/>
      <c r="T1123" s="179"/>
      <c r="AT1123" s="174" t="s">
        <v>247</v>
      </c>
      <c r="AU1123" s="174" t="s">
        <v>83</v>
      </c>
      <c r="AV1123" s="15" t="s">
        <v>258</v>
      </c>
      <c r="AW1123" s="15" t="s">
        <v>30</v>
      </c>
      <c r="AX1123" s="15" t="s">
        <v>81</v>
      </c>
      <c r="AY1123" s="174" t="s">
        <v>236</v>
      </c>
    </row>
    <row r="1124" spans="2:65" s="1" customFormat="1" ht="24.2" customHeight="1">
      <c r="B1124" s="133"/>
      <c r="C1124" s="134" t="s">
        <v>5083</v>
      </c>
      <c r="D1124" s="134" t="s">
        <v>239</v>
      </c>
      <c r="E1124" s="135" t="s">
        <v>5084</v>
      </c>
      <c r="F1124" s="136" t="s">
        <v>5085</v>
      </c>
      <c r="G1124" s="137" t="s">
        <v>340</v>
      </c>
      <c r="H1124" s="138">
        <v>1</v>
      </c>
      <c r="I1124" s="139"/>
      <c r="J1124" s="140">
        <f>ROUND(I1124*H1124,2)</f>
        <v>0</v>
      </c>
      <c r="K1124" s="136" t="s">
        <v>2868</v>
      </c>
      <c r="L1124" s="33"/>
      <c r="M1124" s="141" t="s">
        <v>1</v>
      </c>
      <c r="N1124" s="142" t="s">
        <v>38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258</v>
      </c>
      <c r="AT1124" s="145" t="s">
        <v>239</v>
      </c>
      <c r="AU1124" s="145" t="s">
        <v>83</v>
      </c>
      <c r="AY1124" s="18" t="s">
        <v>236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258</v>
      </c>
      <c r="BM1124" s="145" t="s">
        <v>5086</v>
      </c>
    </row>
    <row r="1125" spans="2:65" s="1" customFormat="1" ht="11.25">
      <c r="B1125" s="33"/>
      <c r="D1125" s="147" t="s">
        <v>246</v>
      </c>
      <c r="F1125" s="148" t="s">
        <v>5085</v>
      </c>
      <c r="I1125" s="149"/>
      <c r="L1125" s="33"/>
      <c r="M1125" s="150"/>
      <c r="T1125" s="57"/>
      <c r="AT1125" s="18" t="s">
        <v>246</v>
      </c>
      <c r="AU1125" s="18" t="s">
        <v>83</v>
      </c>
    </row>
    <row r="1126" spans="2:65" s="1" customFormat="1" ht="24.2" customHeight="1">
      <c r="B1126" s="133"/>
      <c r="C1126" s="134" t="s">
        <v>3400</v>
      </c>
      <c r="D1126" s="134" t="s">
        <v>239</v>
      </c>
      <c r="E1126" s="135" t="s">
        <v>5087</v>
      </c>
      <c r="F1126" s="136" t="s">
        <v>5088</v>
      </c>
      <c r="G1126" s="137" t="s">
        <v>340</v>
      </c>
      <c r="H1126" s="138">
        <v>3</v>
      </c>
      <c r="I1126" s="139"/>
      <c r="J1126" s="140">
        <f>ROUND(I1126*H1126,2)</f>
        <v>0</v>
      </c>
      <c r="K1126" s="136" t="s">
        <v>2868</v>
      </c>
      <c r="L1126" s="33"/>
      <c r="M1126" s="141" t="s">
        <v>1</v>
      </c>
      <c r="N1126" s="142" t="s">
        <v>38</v>
      </c>
      <c r="P1126" s="143">
        <f>O1126*H1126</f>
        <v>0</v>
      </c>
      <c r="Q1126" s="143">
        <v>0</v>
      </c>
      <c r="R1126" s="143">
        <f>Q1126*H1126</f>
        <v>0</v>
      </c>
      <c r="S1126" s="143">
        <v>0</v>
      </c>
      <c r="T1126" s="144">
        <f>S1126*H1126</f>
        <v>0</v>
      </c>
      <c r="AR1126" s="145" t="s">
        <v>258</v>
      </c>
      <c r="AT1126" s="145" t="s">
        <v>239</v>
      </c>
      <c r="AU1126" s="145" t="s">
        <v>83</v>
      </c>
      <c r="AY1126" s="18" t="s">
        <v>236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81</v>
      </c>
      <c r="BK1126" s="146">
        <f>ROUND(I1126*H1126,2)</f>
        <v>0</v>
      </c>
      <c r="BL1126" s="18" t="s">
        <v>258</v>
      </c>
      <c r="BM1126" s="145" t="s">
        <v>5089</v>
      </c>
    </row>
    <row r="1127" spans="2:65" s="1" customFormat="1" ht="11.25">
      <c r="B1127" s="33"/>
      <c r="D1127" s="147" t="s">
        <v>246</v>
      </c>
      <c r="F1127" s="148" t="s">
        <v>5088</v>
      </c>
      <c r="I1127" s="149"/>
      <c r="L1127" s="33"/>
      <c r="M1127" s="150"/>
      <c r="T1127" s="57"/>
      <c r="AT1127" s="18" t="s">
        <v>246</v>
      </c>
      <c r="AU1127" s="18" t="s">
        <v>83</v>
      </c>
    </row>
    <row r="1128" spans="2:65" s="1" customFormat="1" ht="24.2" customHeight="1">
      <c r="B1128" s="133"/>
      <c r="C1128" s="134" t="s">
        <v>5090</v>
      </c>
      <c r="D1128" s="134" t="s">
        <v>239</v>
      </c>
      <c r="E1128" s="135" t="s">
        <v>5091</v>
      </c>
      <c r="F1128" s="136" t="s">
        <v>5092</v>
      </c>
      <c r="G1128" s="137" t="s">
        <v>340</v>
      </c>
      <c r="H1128" s="138">
        <v>5</v>
      </c>
      <c r="I1128" s="139"/>
      <c r="J1128" s="140">
        <f>ROUND(I1128*H1128,2)</f>
        <v>0</v>
      </c>
      <c r="K1128" s="136" t="s">
        <v>2868</v>
      </c>
      <c r="L1128" s="33"/>
      <c r="M1128" s="141" t="s">
        <v>1</v>
      </c>
      <c r="N1128" s="142" t="s">
        <v>38</v>
      </c>
      <c r="P1128" s="143">
        <f>O1128*H1128</f>
        <v>0</v>
      </c>
      <c r="Q1128" s="143">
        <v>0</v>
      </c>
      <c r="R1128" s="143">
        <f>Q1128*H1128</f>
        <v>0</v>
      </c>
      <c r="S1128" s="143">
        <v>0</v>
      </c>
      <c r="T1128" s="144">
        <f>S1128*H1128</f>
        <v>0</v>
      </c>
      <c r="AR1128" s="145" t="s">
        <v>258</v>
      </c>
      <c r="AT1128" s="145" t="s">
        <v>239</v>
      </c>
      <c r="AU1128" s="145" t="s">
        <v>83</v>
      </c>
      <c r="AY1128" s="18" t="s">
        <v>236</v>
      </c>
      <c r="BE1128" s="146">
        <f>IF(N1128="základní",J1128,0)</f>
        <v>0</v>
      </c>
      <c r="BF1128" s="146">
        <f>IF(N1128="snížená",J1128,0)</f>
        <v>0</v>
      </c>
      <c r="BG1128" s="146">
        <f>IF(N1128="zákl. přenesená",J1128,0)</f>
        <v>0</v>
      </c>
      <c r="BH1128" s="146">
        <f>IF(N1128="sníž. přenesená",J1128,0)</f>
        <v>0</v>
      </c>
      <c r="BI1128" s="146">
        <f>IF(N1128="nulová",J1128,0)</f>
        <v>0</v>
      </c>
      <c r="BJ1128" s="18" t="s">
        <v>81</v>
      </c>
      <c r="BK1128" s="146">
        <f>ROUND(I1128*H1128,2)</f>
        <v>0</v>
      </c>
      <c r="BL1128" s="18" t="s">
        <v>258</v>
      </c>
      <c r="BM1128" s="145" t="s">
        <v>5093</v>
      </c>
    </row>
    <row r="1129" spans="2:65" s="1" customFormat="1" ht="11.25">
      <c r="B1129" s="33"/>
      <c r="D1129" s="147" t="s">
        <v>246</v>
      </c>
      <c r="F1129" s="148" t="s">
        <v>5092</v>
      </c>
      <c r="I1129" s="149"/>
      <c r="L1129" s="33"/>
      <c r="M1129" s="150"/>
      <c r="T1129" s="57"/>
      <c r="AT1129" s="18" t="s">
        <v>246</v>
      </c>
      <c r="AU1129" s="18" t="s">
        <v>83</v>
      </c>
    </row>
    <row r="1130" spans="2:65" s="1" customFormat="1" ht="24.2" customHeight="1">
      <c r="B1130" s="133"/>
      <c r="C1130" s="134" t="s">
        <v>3406</v>
      </c>
      <c r="D1130" s="134" t="s">
        <v>239</v>
      </c>
      <c r="E1130" s="135" t="s">
        <v>5094</v>
      </c>
      <c r="F1130" s="136" t="s">
        <v>5095</v>
      </c>
      <c r="G1130" s="137" t="s">
        <v>340</v>
      </c>
      <c r="H1130" s="138">
        <v>18</v>
      </c>
      <c r="I1130" s="139"/>
      <c r="J1130" s="140">
        <f>ROUND(I1130*H1130,2)</f>
        <v>0</v>
      </c>
      <c r="K1130" s="136" t="s">
        <v>2868</v>
      </c>
      <c r="L1130" s="33"/>
      <c r="M1130" s="141" t="s">
        <v>1</v>
      </c>
      <c r="N1130" s="142" t="s">
        <v>38</v>
      </c>
      <c r="P1130" s="143">
        <f>O1130*H1130</f>
        <v>0</v>
      </c>
      <c r="Q1130" s="143">
        <v>0</v>
      </c>
      <c r="R1130" s="143">
        <f>Q1130*H1130</f>
        <v>0</v>
      </c>
      <c r="S1130" s="143">
        <v>0</v>
      </c>
      <c r="T1130" s="144">
        <f>S1130*H1130</f>
        <v>0</v>
      </c>
      <c r="AR1130" s="145" t="s">
        <v>258</v>
      </c>
      <c r="AT1130" s="145" t="s">
        <v>239</v>
      </c>
      <c r="AU1130" s="145" t="s">
        <v>83</v>
      </c>
      <c r="AY1130" s="18" t="s">
        <v>236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8" t="s">
        <v>81</v>
      </c>
      <c r="BK1130" s="146">
        <f>ROUND(I1130*H1130,2)</f>
        <v>0</v>
      </c>
      <c r="BL1130" s="18" t="s">
        <v>258</v>
      </c>
      <c r="BM1130" s="145" t="s">
        <v>5096</v>
      </c>
    </row>
    <row r="1131" spans="2:65" s="1" customFormat="1" ht="11.25">
      <c r="B1131" s="33"/>
      <c r="D1131" s="147" t="s">
        <v>246</v>
      </c>
      <c r="F1131" s="148" t="s">
        <v>5095</v>
      </c>
      <c r="I1131" s="149"/>
      <c r="L1131" s="33"/>
      <c r="M1131" s="150"/>
      <c r="T1131" s="57"/>
      <c r="AT1131" s="18" t="s">
        <v>246</v>
      </c>
      <c r="AU1131" s="18" t="s">
        <v>83</v>
      </c>
    </row>
    <row r="1132" spans="2:65" s="1" customFormat="1" ht="37.9" customHeight="1">
      <c r="B1132" s="133"/>
      <c r="C1132" s="134" t="s">
        <v>5097</v>
      </c>
      <c r="D1132" s="134" t="s">
        <v>239</v>
      </c>
      <c r="E1132" s="135" t="s">
        <v>4784</v>
      </c>
      <c r="F1132" s="136" t="s">
        <v>4785</v>
      </c>
      <c r="G1132" s="137" t="s">
        <v>340</v>
      </c>
      <c r="H1132" s="138">
        <v>1</v>
      </c>
      <c r="I1132" s="139"/>
      <c r="J1132" s="140">
        <f>ROUND(I1132*H1132,2)</f>
        <v>0</v>
      </c>
      <c r="K1132" s="136" t="s">
        <v>2868</v>
      </c>
      <c r="L1132" s="33"/>
      <c r="M1132" s="141" t="s">
        <v>1</v>
      </c>
      <c r="N1132" s="142" t="s">
        <v>38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258</v>
      </c>
      <c r="AT1132" s="145" t="s">
        <v>239</v>
      </c>
      <c r="AU1132" s="145" t="s">
        <v>83</v>
      </c>
      <c r="AY1132" s="18" t="s">
        <v>236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81</v>
      </c>
      <c r="BK1132" s="146">
        <f>ROUND(I1132*H1132,2)</f>
        <v>0</v>
      </c>
      <c r="BL1132" s="18" t="s">
        <v>258</v>
      </c>
      <c r="BM1132" s="145" t="s">
        <v>5098</v>
      </c>
    </row>
    <row r="1133" spans="2:65" s="1" customFormat="1" ht="29.25">
      <c r="B1133" s="33"/>
      <c r="D1133" s="147" t="s">
        <v>246</v>
      </c>
      <c r="F1133" s="148" t="s">
        <v>4785</v>
      </c>
      <c r="I1133" s="149"/>
      <c r="L1133" s="33"/>
      <c r="M1133" s="150"/>
      <c r="T1133" s="57"/>
      <c r="AT1133" s="18" t="s">
        <v>246</v>
      </c>
      <c r="AU1133" s="18" t="s">
        <v>83</v>
      </c>
    </row>
    <row r="1134" spans="2:65" s="1" customFormat="1" ht="16.5" customHeight="1">
      <c r="B1134" s="133"/>
      <c r="C1134" s="180" t="s">
        <v>3408</v>
      </c>
      <c r="D1134" s="180" t="s">
        <v>333</v>
      </c>
      <c r="E1134" s="181" t="s">
        <v>5099</v>
      </c>
      <c r="F1134" s="182" t="s">
        <v>5100</v>
      </c>
      <c r="G1134" s="183" t="s">
        <v>340</v>
      </c>
      <c r="H1134" s="184">
        <v>1</v>
      </c>
      <c r="I1134" s="185"/>
      <c r="J1134" s="186">
        <f>ROUND(I1134*H1134,2)</f>
        <v>0</v>
      </c>
      <c r="K1134" s="182" t="s">
        <v>2868</v>
      </c>
      <c r="L1134" s="187"/>
      <c r="M1134" s="188" t="s">
        <v>1</v>
      </c>
      <c r="N1134" s="189" t="s">
        <v>38</v>
      </c>
      <c r="P1134" s="143">
        <f>O1134*H1134</f>
        <v>0</v>
      </c>
      <c r="Q1134" s="143">
        <v>0</v>
      </c>
      <c r="R1134" s="143">
        <f>Q1134*H1134</f>
        <v>0</v>
      </c>
      <c r="S1134" s="143">
        <v>0</v>
      </c>
      <c r="T1134" s="144">
        <f>S1134*H1134</f>
        <v>0</v>
      </c>
      <c r="AR1134" s="145" t="s">
        <v>273</v>
      </c>
      <c r="AT1134" s="145" t="s">
        <v>333</v>
      </c>
      <c r="AU1134" s="145" t="s">
        <v>83</v>
      </c>
      <c r="AY1134" s="18" t="s">
        <v>236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81</v>
      </c>
      <c r="BK1134" s="146">
        <f>ROUND(I1134*H1134,2)</f>
        <v>0</v>
      </c>
      <c r="BL1134" s="18" t="s">
        <v>258</v>
      </c>
      <c r="BM1134" s="145" t="s">
        <v>5101</v>
      </c>
    </row>
    <row r="1135" spans="2:65" s="1" customFormat="1" ht="11.25">
      <c r="B1135" s="33"/>
      <c r="D1135" s="147" t="s">
        <v>246</v>
      </c>
      <c r="F1135" s="148" t="s">
        <v>5100</v>
      </c>
      <c r="I1135" s="149"/>
      <c r="L1135" s="33"/>
      <c r="M1135" s="150"/>
      <c r="T1135" s="57"/>
      <c r="AT1135" s="18" t="s">
        <v>246</v>
      </c>
      <c r="AU1135" s="18" t="s">
        <v>83</v>
      </c>
    </row>
    <row r="1136" spans="2:65" s="1" customFormat="1" ht="37.9" customHeight="1">
      <c r="B1136" s="133"/>
      <c r="C1136" s="134" t="s">
        <v>5102</v>
      </c>
      <c r="D1136" s="134" t="s">
        <v>239</v>
      </c>
      <c r="E1136" s="135" t="s">
        <v>4795</v>
      </c>
      <c r="F1136" s="136" t="s">
        <v>4796</v>
      </c>
      <c r="G1136" s="137" t="s">
        <v>340</v>
      </c>
      <c r="H1136" s="138">
        <v>1</v>
      </c>
      <c r="I1136" s="139"/>
      <c r="J1136" s="140">
        <f>ROUND(I1136*H1136,2)</f>
        <v>0</v>
      </c>
      <c r="K1136" s="136" t="s">
        <v>2868</v>
      </c>
      <c r="L1136" s="33"/>
      <c r="M1136" s="141" t="s">
        <v>1</v>
      </c>
      <c r="N1136" s="142" t="s">
        <v>38</v>
      </c>
      <c r="P1136" s="143">
        <f>O1136*H1136</f>
        <v>0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258</v>
      </c>
      <c r="AT1136" s="145" t="s">
        <v>239</v>
      </c>
      <c r="AU1136" s="145" t="s">
        <v>83</v>
      </c>
      <c r="AY1136" s="18" t="s">
        <v>236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8" t="s">
        <v>81</v>
      </c>
      <c r="BK1136" s="146">
        <f>ROUND(I1136*H1136,2)</f>
        <v>0</v>
      </c>
      <c r="BL1136" s="18" t="s">
        <v>258</v>
      </c>
      <c r="BM1136" s="145" t="s">
        <v>5103</v>
      </c>
    </row>
    <row r="1137" spans="2:65" s="1" customFormat="1" ht="29.25">
      <c r="B1137" s="33"/>
      <c r="D1137" s="147" t="s">
        <v>246</v>
      </c>
      <c r="F1137" s="148" t="s">
        <v>4796</v>
      </c>
      <c r="I1137" s="149"/>
      <c r="L1137" s="33"/>
      <c r="M1137" s="150"/>
      <c r="T1137" s="57"/>
      <c r="AT1137" s="18" t="s">
        <v>246</v>
      </c>
      <c r="AU1137" s="18" t="s">
        <v>83</v>
      </c>
    </row>
    <row r="1138" spans="2:65" s="1" customFormat="1" ht="16.5" customHeight="1">
      <c r="B1138" s="133"/>
      <c r="C1138" s="180" t="s">
        <v>3412</v>
      </c>
      <c r="D1138" s="180" t="s">
        <v>333</v>
      </c>
      <c r="E1138" s="181" t="s">
        <v>5104</v>
      </c>
      <c r="F1138" s="182" t="s">
        <v>5105</v>
      </c>
      <c r="G1138" s="183" t="s">
        <v>340</v>
      </c>
      <c r="H1138" s="184">
        <v>1</v>
      </c>
      <c r="I1138" s="185"/>
      <c r="J1138" s="186">
        <f>ROUND(I1138*H1138,2)</f>
        <v>0</v>
      </c>
      <c r="K1138" s="182" t="s">
        <v>2868</v>
      </c>
      <c r="L1138" s="187"/>
      <c r="M1138" s="188" t="s">
        <v>1</v>
      </c>
      <c r="N1138" s="189" t="s">
        <v>38</v>
      </c>
      <c r="P1138" s="143">
        <f>O1138*H1138</f>
        <v>0</v>
      </c>
      <c r="Q1138" s="143">
        <v>0</v>
      </c>
      <c r="R1138" s="143">
        <f>Q1138*H1138</f>
        <v>0</v>
      </c>
      <c r="S1138" s="143">
        <v>0</v>
      </c>
      <c r="T1138" s="144">
        <f>S1138*H1138</f>
        <v>0</v>
      </c>
      <c r="AR1138" s="145" t="s">
        <v>273</v>
      </c>
      <c r="AT1138" s="145" t="s">
        <v>333</v>
      </c>
      <c r="AU1138" s="145" t="s">
        <v>83</v>
      </c>
      <c r="AY1138" s="18" t="s">
        <v>236</v>
      </c>
      <c r="BE1138" s="146">
        <f>IF(N1138="základní",J1138,0)</f>
        <v>0</v>
      </c>
      <c r="BF1138" s="146">
        <f>IF(N1138="snížená",J1138,0)</f>
        <v>0</v>
      </c>
      <c r="BG1138" s="146">
        <f>IF(N1138="zákl. přenesená",J1138,0)</f>
        <v>0</v>
      </c>
      <c r="BH1138" s="146">
        <f>IF(N1138="sníž. přenesená",J1138,0)</f>
        <v>0</v>
      </c>
      <c r="BI1138" s="146">
        <f>IF(N1138="nulová",J1138,0)</f>
        <v>0</v>
      </c>
      <c r="BJ1138" s="18" t="s">
        <v>81</v>
      </c>
      <c r="BK1138" s="146">
        <f>ROUND(I1138*H1138,2)</f>
        <v>0</v>
      </c>
      <c r="BL1138" s="18" t="s">
        <v>258</v>
      </c>
      <c r="BM1138" s="145" t="s">
        <v>5106</v>
      </c>
    </row>
    <row r="1139" spans="2:65" s="1" customFormat="1" ht="11.25">
      <c r="B1139" s="33"/>
      <c r="D1139" s="147" t="s">
        <v>246</v>
      </c>
      <c r="F1139" s="148" t="s">
        <v>5105</v>
      </c>
      <c r="I1139" s="149"/>
      <c r="L1139" s="33"/>
      <c r="M1139" s="150"/>
      <c r="T1139" s="57"/>
      <c r="AT1139" s="18" t="s">
        <v>246</v>
      </c>
      <c r="AU1139" s="18" t="s">
        <v>83</v>
      </c>
    </row>
    <row r="1140" spans="2:65" s="1" customFormat="1" ht="37.9" customHeight="1">
      <c r="B1140" s="133"/>
      <c r="C1140" s="134" t="s">
        <v>5107</v>
      </c>
      <c r="D1140" s="134" t="s">
        <v>239</v>
      </c>
      <c r="E1140" s="135" t="s">
        <v>5108</v>
      </c>
      <c r="F1140" s="136" t="s">
        <v>5109</v>
      </c>
      <c r="G1140" s="137" t="s">
        <v>340</v>
      </c>
      <c r="H1140" s="138">
        <v>1</v>
      </c>
      <c r="I1140" s="139"/>
      <c r="J1140" s="140">
        <f>ROUND(I1140*H1140,2)</f>
        <v>0</v>
      </c>
      <c r="K1140" s="136" t="s">
        <v>2868</v>
      </c>
      <c r="L1140" s="33"/>
      <c r="M1140" s="141" t="s">
        <v>1</v>
      </c>
      <c r="N1140" s="142" t="s">
        <v>38</v>
      </c>
      <c r="P1140" s="143">
        <f>O1140*H1140</f>
        <v>0</v>
      </c>
      <c r="Q1140" s="143">
        <v>0</v>
      </c>
      <c r="R1140" s="143">
        <f>Q1140*H1140</f>
        <v>0</v>
      </c>
      <c r="S1140" s="143">
        <v>0</v>
      </c>
      <c r="T1140" s="144">
        <f>S1140*H1140</f>
        <v>0</v>
      </c>
      <c r="AR1140" s="145" t="s">
        <v>258</v>
      </c>
      <c r="AT1140" s="145" t="s">
        <v>239</v>
      </c>
      <c r="AU1140" s="145" t="s">
        <v>83</v>
      </c>
      <c r="AY1140" s="18" t="s">
        <v>236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8" t="s">
        <v>81</v>
      </c>
      <c r="BK1140" s="146">
        <f>ROUND(I1140*H1140,2)</f>
        <v>0</v>
      </c>
      <c r="BL1140" s="18" t="s">
        <v>258</v>
      </c>
      <c r="BM1140" s="145" t="s">
        <v>5110</v>
      </c>
    </row>
    <row r="1141" spans="2:65" s="1" customFormat="1" ht="29.25">
      <c r="B1141" s="33"/>
      <c r="D1141" s="147" t="s">
        <v>246</v>
      </c>
      <c r="F1141" s="148" t="s">
        <v>5109</v>
      </c>
      <c r="I1141" s="149"/>
      <c r="L1141" s="33"/>
      <c r="M1141" s="150"/>
      <c r="T1141" s="57"/>
      <c r="AT1141" s="18" t="s">
        <v>246</v>
      </c>
      <c r="AU1141" s="18" t="s">
        <v>83</v>
      </c>
    </row>
    <row r="1142" spans="2:65" s="1" customFormat="1" ht="16.5" customHeight="1">
      <c r="B1142" s="133"/>
      <c r="C1142" s="180" t="s">
        <v>3416</v>
      </c>
      <c r="D1142" s="180" t="s">
        <v>333</v>
      </c>
      <c r="E1142" s="181" t="s">
        <v>5111</v>
      </c>
      <c r="F1142" s="182" t="s">
        <v>5112</v>
      </c>
      <c r="G1142" s="183" t="s">
        <v>340</v>
      </c>
      <c r="H1142" s="184">
        <v>1</v>
      </c>
      <c r="I1142" s="185"/>
      <c r="J1142" s="186">
        <f>ROUND(I1142*H1142,2)</f>
        <v>0</v>
      </c>
      <c r="K1142" s="182" t="s">
        <v>2868</v>
      </c>
      <c r="L1142" s="187"/>
      <c r="M1142" s="188" t="s">
        <v>1</v>
      </c>
      <c r="N1142" s="189" t="s">
        <v>38</v>
      </c>
      <c r="P1142" s="143">
        <f>O1142*H1142</f>
        <v>0</v>
      </c>
      <c r="Q1142" s="143">
        <v>0</v>
      </c>
      <c r="R1142" s="143">
        <f>Q1142*H1142</f>
        <v>0</v>
      </c>
      <c r="S1142" s="143">
        <v>0</v>
      </c>
      <c r="T1142" s="144">
        <f>S1142*H1142</f>
        <v>0</v>
      </c>
      <c r="AR1142" s="145" t="s">
        <v>273</v>
      </c>
      <c r="AT1142" s="145" t="s">
        <v>333</v>
      </c>
      <c r="AU1142" s="145" t="s">
        <v>83</v>
      </c>
      <c r="AY1142" s="18" t="s">
        <v>236</v>
      </c>
      <c r="BE1142" s="146">
        <f>IF(N1142="základní",J1142,0)</f>
        <v>0</v>
      </c>
      <c r="BF1142" s="146">
        <f>IF(N1142="snížená",J1142,0)</f>
        <v>0</v>
      </c>
      <c r="BG1142" s="146">
        <f>IF(N1142="zákl. přenesená",J1142,0)</f>
        <v>0</v>
      </c>
      <c r="BH1142" s="146">
        <f>IF(N1142="sníž. přenesená",J1142,0)</f>
        <v>0</v>
      </c>
      <c r="BI1142" s="146">
        <f>IF(N1142="nulová",J1142,0)</f>
        <v>0</v>
      </c>
      <c r="BJ1142" s="18" t="s">
        <v>81</v>
      </c>
      <c r="BK1142" s="146">
        <f>ROUND(I1142*H1142,2)</f>
        <v>0</v>
      </c>
      <c r="BL1142" s="18" t="s">
        <v>258</v>
      </c>
      <c r="BM1142" s="145" t="s">
        <v>5113</v>
      </c>
    </row>
    <row r="1143" spans="2:65" s="1" customFormat="1" ht="11.25">
      <c r="B1143" s="33"/>
      <c r="D1143" s="147" t="s">
        <v>246</v>
      </c>
      <c r="F1143" s="148" t="s">
        <v>5112</v>
      </c>
      <c r="I1143" s="149"/>
      <c r="L1143" s="33"/>
      <c r="M1143" s="150"/>
      <c r="T1143" s="57"/>
      <c r="AT1143" s="18" t="s">
        <v>246</v>
      </c>
      <c r="AU1143" s="18" t="s">
        <v>83</v>
      </c>
    </row>
    <row r="1144" spans="2:65" s="1" customFormat="1" ht="37.9" customHeight="1">
      <c r="B1144" s="133"/>
      <c r="C1144" s="134" t="s">
        <v>5114</v>
      </c>
      <c r="D1144" s="134" t="s">
        <v>239</v>
      </c>
      <c r="E1144" s="135" t="s">
        <v>4799</v>
      </c>
      <c r="F1144" s="136" t="s">
        <v>4800</v>
      </c>
      <c r="G1144" s="137" t="s">
        <v>340</v>
      </c>
      <c r="H1144" s="138">
        <v>9</v>
      </c>
      <c r="I1144" s="139"/>
      <c r="J1144" s="140">
        <f>ROUND(I1144*H1144,2)</f>
        <v>0</v>
      </c>
      <c r="K1144" s="136" t="s">
        <v>2868</v>
      </c>
      <c r="L1144" s="33"/>
      <c r="M1144" s="141" t="s">
        <v>1</v>
      </c>
      <c r="N1144" s="142" t="s">
        <v>38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258</v>
      </c>
      <c r="AT1144" s="145" t="s">
        <v>239</v>
      </c>
      <c r="AU1144" s="145" t="s">
        <v>83</v>
      </c>
      <c r="AY1144" s="18" t="s">
        <v>236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81</v>
      </c>
      <c r="BK1144" s="146">
        <f>ROUND(I1144*H1144,2)</f>
        <v>0</v>
      </c>
      <c r="BL1144" s="18" t="s">
        <v>258</v>
      </c>
      <c r="BM1144" s="145" t="s">
        <v>5115</v>
      </c>
    </row>
    <row r="1145" spans="2:65" s="1" customFormat="1" ht="29.25">
      <c r="B1145" s="33"/>
      <c r="D1145" s="147" t="s">
        <v>246</v>
      </c>
      <c r="F1145" s="148" t="s">
        <v>4800</v>
      </c>
      <c r="I1145" s="149"/>
      <c r="L1145" s="33"/>
      <c r="M1145" s="150"/>
      <c r="T1145" s="57"/>
      <c r="AT1145" s="18" t="s">
        <v>246</v>
      </c>
      <c r="AU1145" s="18" t="s">
        <v>83</v>
      </c>
    </row>
    <row r="1146" spans="2:65" s="1" customFormat="1" ht="24.2" customHeight="1">
      <c r="B1146" s="133"/>
      <c r="C1146" s="180" t="s">
        <v>3421</v>
      </c>
      <c r="D1146" s="180" t="s">
        <v>333</v>
      </c>
      <c r="E1146" s="181" t="s">
        <v>5116</v>
      </c>
      <c r="F1146" s="182" t="s">
        <v>5117</v>
      </c>
      <c r="G1146" s="183" t="s">
        <v>340</v>
      </c>
      <c r="H1146" s="184">
        <v>2</v>
      </c>
      <c r="I1146" s="185"/>
      <c r="J1146" s="186">
        <f>ROUND(I1146*H1146,2)</f>
        <v>0</v>
      </c>
      <c r="K1146" s="182" t="s">
        <v>2868</v>
      </c>
      <c r="L1146" s="187"/>
      <c r="M1146" s="188" t="s">
        <v>1</v>
      </c>
      <c r="N1146" s="189" t="s">
        <v>38</v>
      </c>
      <c r="P1146" s="143">
        <f>O1146*H1146</f>
        <v>0</v>
      </c>
      <c r="Q1146" s="143">
        <v>0</v>
      </c>
      <c r="R1146" s="143">
        <f>Q1146*H1146</f>
        <v>0</v>
      </c>
      <c r="S1146" s="143">
        <v>0</v>
      </c>
      <c r="T1146" s="144">
        <f>S1146*H1146</f>
        <v>0</v>
      </c>
      <c r="AR1146" s="145" t="s">
        <v>273</v>
      </c>
      <c r="AT1146" s="145" t="s">
        <v>333</v>
      </c>
      <c r="AU1146" s="145" t="s">
        <v>83</v>
      </c>
      <c r="AY1146" s="18" t="s">
        <v>236</v>
      </c>
      <c r="BE1146" s="146">
        <f>IF(N1146="základní",J1146,0)</f>
        <v>0</v>
      </c>
      <c r="BF1146" s="146">
        <f>IF(N1146="snížená",J1146,0)</f>
        <v>0</v>
      </c>
      <c r="BG1146" s="146">
        <f>IF(N1146="zákl. přenesená",J1146,0)</f>
        <v>0</v>
      </c>
      <c r="BH1146" s="146">
        <f>IF(N1146="sníž. přenesená",J1146,0)</f>
        <v>0</v>
      </c>
      <c r="BI1146" s="146">
        <f>IF(N1146="nulová",J1146,0)</f>
        <v>0</v>
      </c>
      <c r="BJ1146" s="18" t="s">
        <v>81</v>
      </c>
      <c r="BK1146" s="146">
        <f>ROUND(I1146*H1146,2)</f>
        <v>0</v>
      </c>
      <c r="BL1146" s="18" t="s">
        <v>258</v>
      </c>
      <c r="BM1146" s="145" t="s">
        <v>5118</v>
      </c>
    </row>
    <row r="1147" spans="2:65" s="1" customFormat="1" ht="19.5">
      <c r="B1147" s="33"/>
      <c r="D1147" s="147" t="s">
        <v>246</v>
      </c>
      <c r="F1147" s="148" t="s">
        <v>5117</v>
      </c>
      <c r="I1147" s="149"/>
      <c r="L1147" s="33"/>
      <c r="M1147" s="150"/>
      <c r="T1147" s="57"/>
      <c r="AT1147" s="18" t="s">
        <v>246</v>
      </c>
      <c r="AU1147" s="18" t="s">
        <v>83</v>
      </c>
    </row>
    <row r="1148" spans="2:65" s="1" customFormat="1" ht="24.2" customHeight="1">
      <c r="B1148" s="133"/>
      <c r="C1148" s="180" t="s">
        <v>5119</v>
      </c>
      <c r="D1148" s="180" t="s">
        <v>333</v>
      </c>
      <c r="E1148" s="181" t="s">
        <v>5120</v>
      </c>
      <c r="F1148" s="182" t="s">
        <v>5121</v>
      </c>
      <c r="G1148" s="183" t="s">
        <v>340</v>
      </c>
      <c r="H1148" s="184">
        <v>1</v>
      </c>
      <c r="I1148" s="185"/>
      <c r="J1148" s="186">
        <f>ROUND(I1148*H1148,2)</f>
        <v>0</v>
      </c>
      <c r="K1148" s="182" t="s">
        <v>2868</v>
      </c>
      <c r="L1148" s="187"/>
      <c r="M1148" s="188" t="s">
        <v>1</v>
      </c>
      <c r="N1148" s="189" t="s">
        <v>38</v>
      </c>
      <c r="P1148" s="143">
        <f>O1148*H1148</f>
        <v>0</v>
      </c>
      <c r="Q1148" s="143">
        <v>0</v>
      </c>
      <c r="R1148" s="143">
        <f>Q1148*H1148</f>
        <v>0</v>
      </c>
      <c r="S1148" s="143">
        <v>0</v>
      </c>
      <c r="T1148" s="144">
        <f>S1148*H1148</f>
        <v>0</v>
      </c>
      <c r="AR1148" s="145" t="s">
        <v>273</v>
      </c>
      <c r="AT1148" s="145" t="s">
        <v>333</v>
      </c>
      <c r="AU1148" s="145" t="s">
        <v>83</v>
      </c>
      <c r="AY1148" s="18" t="s">
        <v>236</v>
      </c>
      <c r="BE1148" s="146">
        <f>IF(N1148="základní",J1148,0)</f>
        <v>0</v>
      </c>
      <c r="BF1148" s="146">
        <f>IF(N1148="snížená",J1148,0)</f>
        <v>0</v>
      </c>
      <c r="BG1148" s="146">
        <f>IF(N1148="zákl. přenesená",J1148,0)</f>
        <v>0</v>
      </c>
      <c r="BH1148" s="146">
        <f>IF(N1148="sníž. přenesená",J1148,0)</f>
        <v>0</v>
      </c>
      <c r="BI1148" s="146">
        <f>IF(N1148="nulová",J1148,0)</f>
        <v>0</v>
      </c>
      <c r="BJ1148" s="18" t="s">
        <v>81</v>
      </c>
      <c r="BK1148" s="146">
        <f>ROUND(I1148*H1148,2)</f>
        <v>0</v>
      </c>
      <c r="BL1148" s="18" t="s">
        <v>258</v>
      </c>
      <c r="BM1148" s="145" t="s">
        <v>5122</v>
      </c>
    </row>
    <row r="1149" spans="2:65" s="1" customFormat="1" ht="19.5">
      <c r="B1149" s="33"/>
      <c r="D1149" s="147" t="s">
        <v>246</v>
      </c>
      <c r="F1149" s="148" t="s">
        <v>5121</v>
      </c>
      <c r="I1149" s="149"/>
      <c r="L1149" s="33"/>
      <c r="M1149" s="150"/>
      <c r="T1149" s="57"/>
      <c r="AT1149" s="18" t="s">
        <v>246</v>
      </c>
      <c r="AU1149" s="18" t="s">
        <v>83</v>
      </c>
    </row>
    <row r="1150" spans="2:65" s="1" customFormat="1" ht="24.2" customHeight="1">
      <c r="B1150" s="133"/>
      <c r="C1150" s="180" t="s">
        <v>3424</v>
      </c>
      <c r="D1150" s="180" t="s">
        <v>333</v>
      </c>
      <c r="E1150" s="181" t="s">
        <v>5123</v>
      </c>
      <c r="F1150" s="182" t="s">
        <v>5124</v>
      </c>
      <c r="G1150" s="183" t="s">
        <v>340</v>
      </c>
      <c r="H1150" s="184">
        <v>1</v>
      </c>
      <c r="I1150" s="185"/>
      <c r="J1150" s="186">
        <f>ROUND(I1150*H1150,2)</f>
        <v>0</v>
      </c>
      <c r="K1150" s="182" t="s">
        <v>2868</v>
      </c>
      <c r="L1150" s="187"/>
      <c r="M1150" s="188" t="s">
        <v>1</v>
      </c>
      <c r="N1150" s="189" t="s">
        <v>38</v>
      </c>
      <c r="P1150" s="143">
        <f>O1150*H1150</f>
        <v>0</v>
      </c>
      <c r="Q1150" s="143">
        <v>0</v>
      </c>
      <c r="R1150" s="143">
        <f>Q1150*H1150</f>
        <v>0</v>
      </c>
      <c r="S1150" s="143">
        <v>0</v>
      </c>
      <c r="T1150" s="144">
        <f>S1150*H1150</f>
        <v>0</v>
      </c>
      <c r="AR1150" s="145" t="s">
        <v>273</v>
      </c>
      <c r="AT1150" s="145" t="s">
        <v>333</v>
      </c>
      <c r="AU1150" s="145" t="s">
        <v>83</v>
      </c>
      <c r="AY1150" s="18" t="s">
        <v>236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8" t="s">
        <v>81</v>
      </c>
      <c r="BK1150" s="146">
        <f>ROUND(I1150*H1150,2)</f>
        <v>0</v>
      </c>
      <c r="BL1150" s="18" t="s">
        <v>258</v>
      </c>
      <c r="BM1150" s="145" t="s">
        <v>5125</v>
      </c>
    </row>
    <row r="1151" spans="2:65" s="1" customFormat="1" ht="19.5">
      <c r="B1151" s="33"/>
      <c r="D1151" s="147" t="s">
        <v>246</v>
      </c>
      <c r="F1151" s="148" t="s">
        <v>5124</v>
      </c>
      <c r="I1151" s="149"/>
      <c r="L1151" s="33"/>
      <c r="M1151" s="150"/>
      <c r="T1151" s="57"/>
      <c r="AT1151" s="18" t="s">
        <v>246</v>
      </c>
      <c r="AU1151" s="18" t="s">
        <v>83</v>
      </c>
    </row>
    <row r="1152" spans="2:65" s="1" customFormat="1" ht="24.2" customHeight="1">
      <c r="B1152" s="133"/>
      <c r="C1152" s="180" t="s">
        <v>980</v>
      </c>
      <c r="D1152" s="180" t="s">
        <v>333</v>
      </c>
      <c r="E1152" s="181" t="s">
        <v>5126</v>
      </c>
      <c r="F1152" s="182" t="s">
        <v>5127</v>
      </c>
      <c r="G1152" s="183" t="s">
        <v>340</v>
      </c>
      <c r="H1152" s="184">
        <v>5</v>
      </c>
      <c r="I1152" s="185"/>
      <c r="J1152" s="186">
        <f>ROUND(I1152*H1152,2)</f>
        <v>0</v>
      </c>
      <c r="K1152" s="182" t="s">
        <v>2868</v>
      </c>
      <c r="L1152" s="187"/>
      <c r="M1152" s="188" t="s">
        <v>1</v>
      </c>
      <c r="N1152" s="189" t="s">
        <v>38</v>
      </c>
      <c r="P1152" s="143">
        <f>O1152*H1152</f>
        <v>0</v>
      </c>
      <c r="Q1152" s="143">
        <v>0</v>
      </c>
      <c r="R1152" s="143">
        <f>Q1152*H1152</f>
        <v>0</v>
      </c>
      <c r="S1152" s="143">
        <v>0</v>
      </c>
      <c r="T1152" s="144">
        <f>S1152*H1152</f>
        <v>0</v>
      </c>
      <c r="AR1152" s="145" t="s">
        <v>273</v>
      </c>
      <c r="AT1152" s="145" t="s">
        <v>333</v>
      </c>
      <c r="AU1152" s="145" t="s">
        <v>83</v>
      </c>
      <c r="AY1152" s="18" t="s">
        <v>236</v>
      </c>
      <c r="BE1152" s="146">
        <f>IF(N1152="základní",J1152,0)</f>
        <v>0</v>
      </c>
      <c r="BF1152" s="146">
        <f>IF(N1152="snížená",J1152,0)</f>
        <v>0</v>
      </c>
      <c r="BG1152" s="146">
        <f>IF(N1152="zákl. přenesená",J1152,0)</f>
        <v>0</v>
      </c>
      <c r="BH1152" s="146">
        <f>IF(N1152="sníž. přenesená",J1152,0)</f>
        <v>0</v>
      </c>
      <c r="BI1152" s="146">
        <f>IF(N1152="nulová",J1152,0)</f>
        <v>0</v>
      </c>
      <c r="BJ1152" s="18" t="s">
        <v>81</v>
      </c>
      <c r="BK1152" s="146">
        <f>ROUND(I1152*H1152,2)</f>
        <v>0</v>
      </c>
      <c r="BL1152" s="18" t="s">
        <v>258</v>
      </c>
      <c r="BM1152" s="145" t="s">
        <v>5128</v>
      </c>
    </row>
    <row r="1153" spans="2:65" s="1" customFormat="1" ht="19.5">
      <c r="B1153" s="33"/>
      <c r="D1153" s="147" t="s">
        <v>246</v>
      </c>
      <c r="F1153" s="148" t="s">
        <v>5127</v>
      </c>
      <c r="I1153" s="149"/>
      <c r="L1153" s="33"/>
      <c r="M1153" s="150"/>
      <c r="T1153" s="57"/>
      <c r="AT1153" s="18" t="s">
        <v>246</v>
      </c>
      <c r="AU1153" s="18" t="s">
        <v>83</v>
      </c>
    </row>
    <row r="1154" spans="2:65" s="1" customFormat="1" ht="37.9" customHeight="1">
      <c r="B1154" s="133"/>
      <c r="C1154" s="134" t="s">
        <v>3426</v>
      </c>
      <c r="D1154" s="134" t="s">
        <v>239</v>
      </c>
      <c r="E1154" s="135" t="s">
        <v>4813</v>
      </c>
      <c r="F1154" s="136" t="s">
        <v>4814</v>
      </c>
      <c r="G1154" s="137" t="s">
        <v>340</v>
      </c>
      <c r="H1154" s="138">
        <v>1</v>
      </c>
      <c r="I1154" s="139"/>
      <c r="J1154" s="140">
        <f>ROUND(I1154*H1154,2)</f>
        <v>0</v>
      </c>
      <c r="K1154" s="136" t="s">
        <v>2868</v>
      </c>
      <c r="L1154" s="33"/>
      <c r="M1154" s="141" t="s">
        <v>1</v>
      </c>
      <c r="N1154" s="142" t="s">
        <v>38</v>
      </c>
      <c r="P1154" s="143">
        <f>O1154*H1154</f>
        <v>0</v>
      </c>
      <c r="Q1154" s="143">
        <v>0</v>
      </c>
      <c r="R1154" s="143">
        <f>Q1154*H1154</f>
        <v>0</v>
      </c>
      <c r="S1154" s="143">
        <v>0</v>
      </c>
      <c r="T1154" s="144">
        <f>S1154*H1154</f>
        <v>0</v>
      </c>
      <c r="AR1154" s="145" t="s">
        <v>258</v>
      </c>
      <c r="AT1154" s="145" t="s">
        <v>239</v>
      </c>
      <c r="AU1154" s="145" t="s">
        <v>83</v>
      </c>
      <c r="AY1154" s="18" t="s">
        <v>236</v>
      </c>
      <c r="BE1154" s="146">
        <f>IF(N1154="základní",J1154,0)</f>
        <v>0</v>
      </c>
      <c r="BF1154" s="146">
        <f>IF(N1154="snížená",J1154,0)</f>
        <v>0</v>
      </c>
      <c r="BG1154" s="146">
        <f>IF(N1154="zákl. přenesená",J1154,0)</f>
        <v>0</v>
      </c>
      <c r="BH1154" s="146">
        <f>IF(N1154="sníž. přenesená",J1154,0)</f>
        <v>0</v>
      </c>
      <c r="BI1154" s="146">
        <f>IF(N1154="nulová",J1154,0)</f>
        <v>0</v>
      </c>
      <c r="BJ1154" s="18" t="s">
        <v>81</v>
      </c>
      <c r="BK1154" s="146">
        <f>ROUND(I1154*H1154,2)</f>
        <v>0</v>
      </c>
      <c r="BL1154" s="18" t="s">
        <v>258</v>
      </c>
      <c r="BM1154" s="145" t="s">
        <v>5129</v>
      </c>
    </row>
    <row r="1155" spans="2:65" s="1" customFormat="1" ht="29.25">
      <c r="B1155" s="33"/>
      <c r="D1155" s="147" t="s">
        <v>246</v>
      </c>
      <c r="F1155" s="148" t="s">
        <v>4814</v>
      </c>
      <c r="I1155" s="149"/>
      <c r="L1155" s="33"/>
      <c r="M1155" s="150"/>
      <c r="T1155" s="57"/>
      <c r="AT1155" s="18" t="s">
        <v>246</v>
      </c>
      <c r="AU1155" s="18" t="s">
        <v>83</v>
      </c>
    </row>
    <row r="1156" spans="2:65" s="1" customFormat="1" ht="24.2" customHeight="1">
      <c r="B1156" s="133"/>
      <c r="C1156" s="180" t="s">
        <v>5130</v>
      </c>
      <c r="D1156" s="180" t="s">
        <v>333</v>
      </c>
      <c r="E1156" s="181" t="s">
        <v>4819</v>
      </c>
      <c r="F1156" s="182" t="s">
        <v>4820</v>
      </c>
      <c r="G1156" s="183" t="s">
        <v>340</v>
      </c>
      <c r="H1156" s="184">
        <v>1</v>
      </c>
      <c r="I1156" s="185"/>
      <c r="J1156" s="186">
        <f>ROUND(I1156*H1156,2)</f>
        <v>0</v>
      </c>
      <c r="K1156" s="182" t="s">
        <v>2868</v>
      </c>
      <c r="L1156" s="187"/>
      <c r="M1156" s="188" t="s">
        <v>1</v>
      </c>
      <c r="N1156" s="189" t="s">
        <v>38</v>
      </c>
      <c r="P1156" s="143">
        <f>O1156*H1156</f>
        <v>0</v>
      </c>
      <c r="Q1156" s="143">
        <v>0</v>
      </c>
      <c r="R1156" s="143">
        <f>Q1156*H1156</f>
        <v>0</v>
      </c>
      <c r="S1156" s="143">
        <v>0</v>
      </c>
      <c r="T1156" s="144">
        <f>S1156*H1156</f>
        <v>0</v>
      </c>
      <c r="AR1156" s="145" t="s">
        <v>273</v>
      </c>
      <c r="AT1156" s="145" t="s">
        <v>333</v>
      </c>
      <c r="AU1156" s="145" t="s">
        <v>83</v>
      </c>
      <c r="AY1156" s="18" t="s">
        <v>236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8" t="s">
        <v>81</v>
      </c>
      <c r="BK1156" s="146">
        <f>ROUND(I1156*H1156,2)</f>
        <v>0</v>
      </c>
      <c r="BL1156" s="18" t="s">
        <v>258</v>
      </c>
      <c r="BM1156" s="145" t="s">
        <v>5131</v>
      </c>
    </row>
    <row r="1157" spans="2:65" s="1" customFormat="1" ht="19.5">
      <c r="B1157" s="33"/>
      <c r="D1157" s="147" t="s">
        <v>246</v>
      </c>
      <c r="F1157" s="148" t="s">
        <v>4820</v>
      </c>
      <c r="I1157" s="149"/>
      <c r="L1157" s="33"/>
      <c r="M1157" s="150"/>
      <c r="T1157" s="57"/>
      <c r="AT1157" s="18" t="s">
        <v>246</v>
      </c>
      <c r="AU1157" s="18" t="s">
        <v>83</v>
      </c>
    </row>
    <row r="1158" spans="2:65" s="1" customFormat="1" ht="37.9" customHeight="1">
      <c r="B1158" s="133"/>
      <c r="C1158" s="134" t="s">
        <v>3430</v>
      </c>
      <c r="D1158" s="134" t="s">
        <v>239</v>
      </c>
      <c r="E1158" s="135" t="s">
        <v>4821</v>
      </c>
      <c r="F1158" s="136" t="s">
        <v>4822</v>
      </c>
      <c r="G1158" s="137" t="s">
        <v>340</v>
      </c>
      <c r="H1158" s="138">
        <v>1</v>
      </c>
      <c r="I1158" s="139"/>
      <c r="J1158" s="140">
        <f>ROUND(I1158*H1158,2)</f>
        <v>0</v>
      </c>
      <c r="K1158" s="136" t="s">
        <v>2868</v>
      </c>
      <c r="L1158" s="33"/>
      <c r="M1158" s="141" t="s">
        <v>1</v>
      </c>
      <c r="N1158" s="142" t="s">
        <v>38</v>
      </c>
      <c r="P1158" s="143">
        <f>O1158*H1158</f>
        <v>0</v>
      </c>
      <c r="Q1158" s="143">
        <v>0</v>
      </c>
      <c r="R1158" s="143">
        <f>Q1158*H1158</f>
        <v>0</v>
      </c>
      <c r="S1158" s="143">
        <v>0</v>
      </c>
      <c r="T1158" s="144">
        <f>S1158*H1158</f>
        <v>0</v>
      </c>
      <c r="AR1158" s="145" t="s">
        <v>258</v>
      </c>
      <c r="AT1158" s="145" t="s">
        <v>239</v>
      </c>
      <c r="AU1158" s="145" t="s">
        <v>83</v>
      </c>
      <c r="AY1158" s="18" t="s">
        <v>236</v>
      </c>
      <c r="BE1158" s="146">
        <f>IF(N1158="základní",J1158,0)</f>
        <v>0</v>
      </c>
      <c r="BF1158" s="146">
        <f>IF(N1158="snížená",J1158,0)</f>
        <v>0</v>
      </c>
      <c r="BG1158" s="146">
        <f>IF(N1158="zákl. přenesená",J1158,0)</f>
        <v>0</v>
      </c>
      <c r="BH1158" s="146">
        <f>IF(N1158="sníž. přenesená",J1158,0)</f>
        <v>0</v>
      </c>
      <c r="BI1158" s="146">
        <f>IF(N1158="nulová",J1158,0)</f>
        <v>0</v>
      </c>
      <c r="BJ1158" s="18" t="s">
        <v>81</v>
      </c>
      <c r="BK1158" s="146">
        <f>ROUND(I1158*H1158,2)</f>
        <v>0</v>
      </c>
      <c r="BL1158" s="18" t="s">
        <v>258</v>
      </c>
      <c r="BM1158" s="145" t="s">
        <v>5132</v>
      </c>
    </row>
    <row r="1159" spans="2:65" s="1" customFormat="1" ht="29.25">
      <c r="B1159" s="33"/>
      <c r="D1159" s="147" t="s">
        <v>246</v>
      </c>
      <c r="F1159" s="148" t="s">
        <v>4822</v>
      </c>
      <c r="I1159" s="149"/>
      <c r="L1159" s="33"/>
      <c r="M1159" s="150"/>
      <c r="T1159" s="57"/>
      <c r="AT1159" s="18" t="s">
        <v>246</v>
      </c>
      <c r="AU1159" s="18" t="s">
        <v>83</v>
      </c>
    </row>
    <row r="1160" spans="2:65" s="1" customFormat="1" ht="24.2" customHeight="1">
      <c r="B1160" s="133"/>
      <c r="C1160" s="180" t="s">
        <v>5133</v>
      </c>
      <c r="D1160" s="180" t="s">
        <v>333</v>
      </c>
      <c r="E1160" s="181" t="s">
        <v>5134</v>
      </c>
      <c r="F1160" s="182" t="s">
        <v>5135</v>
      </c>
      <c r="G1160" s="183" t="s">
        <v>340</v>
      </c>
      <c r="H1160" s="184">
        <v>1</v>
      </c>
      <c r="I1160" s="185"/>
      <c r="J1160" s="186">
        <f>ROUND(I1160*H1160,2)</f>
        <v>0</v>
      </c>
      <c r="K1160" s="182" t="s">
        <v>2868</v>
      </c>
      <c r="L1160" s="187"/>
      <c r="M1160" s="188" t="s">
        <v>1</v>
      </c>
      <c r="N1160" s="189" t="s">
        <v>38</v>
      </c>
      <c r="P1160" s="143">
        <f>O1160*H1160</f>
        <v>0</v>
      </c>
      <c r="Q1160" s="143">
        <v>0</v>
      </c>
      <c r="R1160" s="143">
        <f>Q1160*H1160</f>
        <v>0</v>
      </c>
      <c r="S1160" s="143">
        <v>0</v>
      </c>
      <c r="T1160" s="144">
        <f>S1160*H1160</f>
        <v>0</v>
      </c>
      <c r="AR1160" s="145" t="s">
        <v>273</v>
      </c>
      <c r="AT1160" s="145" t="s">
        <v>333</v>
      </c>
      <c r="AU1160" s="145" t="s">
        <v>83</v>
      </c>
      <c r="AY1160" s="18" t="s">
        <v>236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8" t="s">
        <v>81</v>
      </c>
      <c r="BK1160" s="146">
        <f>ROUND(I1160*H1160,2)</f>
        <v>0</v>
      </c>
      <c r="BL1160" s="18" t="s">
        <v>258</v>
      </c>
      <c r="BM1160" s="145" t="s">
        <v>5136</v>
      </c>
    </row>
    <row r="1161" spans="2:65" s="1" customFormat="1" ht="19.5">
      <c r="B1161" s="33"/>
      <c r="D1161" s="147" t="s">
        <v>246</v>
      </c>
      <c r="F1161" s="148" t="s">
        <v>5135</v>
      </c>
      <c r="I1161" s="149"/>
      <c r="L1161" s="33"/>
      <c r="M1161" s="150"/>
      <c r="T1161" s="57"/>
      <c r="AT1161" s="18" t="s">
        <v>246</v>
      </c>
      <c r="AU1161" s="18" t="s">
        <v>83</v>
      </c>
    </row>
    <row r="1162" spans="2:65" s="1" customFormat="1" ht="37.9" customHeight="1">
      <c r="B1162" s="133"/>
      <c r="C1162" s="134" t="s">
        <v>3435</v>
      </c>
      <c r="D1162" s="134" t="s">
        <v>239</v>
      </c>
      <c r="E1162" s="135" t="s">
        <v>5137</v>
      </c>
      <c r="F1162" s="136" t="s">
        <v>5138</v>
      </c>
      <c r="G1162" s="137" t="s">
        <v>340</v>
      </c>
      <c r="H1162" s="138">
        <v>3</v>
      </c>
      <c r="I1162" s="139"/>
      <c r="J1162" s="140">
        <f>ROUND(I1162*H1162,2)</f>
        <v>0</v>
      </c>
      <c r="K1162" s="136" t="s">
        <v>2868</v>
      </c>
      <c r="L1162" s="33"/>
      <c r="M1162" s="141" t="s">
        <v>1</v>
      </c>
      <c r="N1162" s="142" t="s">
        <v>38</v>
      </c>
      <c r="P1162" s="143">
        <f>O1162*H1162</f>
        <v>0</v>
      </c>
      <c r="Q1162" s="143">
        <v>0</v>
      </c>
      <c r="R1162" s="143">
        <f>Q1162*H1162</f>
        <v>0</v>
      </c>
      <c r="S1162" s="143">
        <v>0</v>
      </c>
      <c r="T1162" s="144">
        <f>S1162*H1162</f>
        <v>0</v>
      </c>
      <c r="AR1162" s="145" t="s">
        <v>258</v>
      </c>
      <c r="AT1162" s="145" t="s">
        <v>239</v>
      </c>
      <c r="AU1162" s="145" t="s">
        <v>83</v>
      </c>
      <c r="AY1162" s="18" t="s">
        <v>236</v>
      </c>
      <c r="BE1162" s="146">
        <f>IF(N1162="základní",J1162,0)</f>
        <v>0</v>
      </c>
      <c r="BF1162" s="146">
        <f>IF(N1162="snížená",J1162,0)</f>
        <v>0</v>
      </c>
      <c r="BG1162" s="146">
        <f>IF(N1162="zákl. přenesená",J1162,0)</f>
        <v>0</v>
      </c>
      <c r="BH1162" s="146">
        <f>IF(N1162="sníž. přenesená",J1162,0)</f>
        <v>0</v>
      </c>
      <c r="BI1162" s="146">
        <f>IF(N1162="nulová",J1162,0)</f>
        <v>0</v>
      </c>
      <c r="BJ1162" s="18" t="s">
        <v>81</v>
      </c>
      <c r="BK1162" s="146">
        <f>ROUND(I1162*H1162,2)</f>
        <v>0</v>
      </c>
      <c r="BL1162" s="18" t="s">
        <v>258</v>
      </c>
      <c r="BM1162" s="145" t="s">
        <v>5139</v>
      </c>
    </row>
    <row r="1163" spans="2:65" s="1" customFormat="1" ht="19.5">
      <c r="B1163" s="33"/>
      <c r="D1163" s="147" t="s">
        <v>246</v>
      </c>
      <c r="F1163" s="148" t="s">
        <v>5138</v>
      </c>
      <c r="I1163" s="149"/>
      <c r="L1163" s="33"/>
      <c r="M1163" s="150"/>
      <c r="T1163" s="57"/>
      <c r="AT1163" s="18" t="s">
        <v>246</v>
      </c>
      <c r="AU1163" s="18" t="s">
        <v>83</v>
      </c>
    </row>
    <row r="1164" spans="2:65" s="1" customFormat="1" ht="24.2" customHeight="1">
      <c r="B1164" s="133"/>
      <c r="C1164" s="180" t="s">
        <v>5140</v>
      </c>
      <c r="D1164" s="180" t="s">
        <v>333</v>
      </c>
      <c r="E1164" s="181" t="s">
        <v>5141</v>
      </c>
      <c r="F1164" s="182" t="s">
        <v>5142</v>
      </c>
      <c r="G1164" s="183" t="s">
        <v>340</v>
      </c>
      <c r="H1164" s="184">
        <v>3</v>
      </c>
      <c r="I1164" s="185"/>
      <c r="J1164" s="186">
        <f>ROUND(I1164*H1164,2)</f>
        <v>0</v>
      </c>
      <c r="K1164" s="182" t="s">
        <v>2868</v>
      </c>
      <c r="L1164" s="187"/>
      <c r="M1164" s="188" t="s">
        <v>1</v>
      </c>
      <c r="N1164" s="189" t="s">
        <v>38</v>
      </c>
      <c r="P1164" s="143">
        <f>O1164*H1164</f>
        <v>0</v>
      </c>
      <c r="Q1164" s="143">
        <v>0</v>
      </c>
      <c r="R1164" s="143">
        <f>Q1164*H1164</f>
        <v>0</v>
      </c>
      <c r="S1164" s="143">
        <v>0</v>
      </c>
      <c r="T1164" s="144">
        <f>S1164*H1164</f>
        <v>0</v>
      </c>
      <c r="AR1164" s="145" t="s">
        <v>273</v>
      </c>
      <c r="AT1164" s="145" t="s">
        <v>333</v>
      </c>
      <c r="AU1164" s="145" t="s">
        <v>83</v>
      </c>
      <c r="AY1164" s="18" t="s">
        <v>236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81</v>
      </c>
      <c r="BK1164" s="146">
        <f>ROUND(I1164*H1164,2)</f>
        <v>0</v>
      </c>
      <c r="BL1164" s="18" t="s">
        <v>258</v>
      </c>
      <c r="BM1164" s="145" t="s">
        <v>5143</v>
      </c>
    </row>
    <row r="1165" spans="2:65" s="1" customFormat="1" ht="11.25">
      <c r="B1165" s="33"/>
      <c r="D1165" s="147" t="s">
        <v>246</v>
      </c>
      <c r="F1165" s="148" t="s">
        <v>5142</v>
      </c>
      <c r="I1165" s="149"/>
      <c r="L1165" s="33"/>
      <c r="M1165" s="150"/>
      <c r="T1165" s="57"/>
      <c r="AT1165" s="18" t="s">
        <v>246</v>
      </c>
      <c r="AU1165" s="18" t="s">
        <v>83</v>
      </c>
    </row>
    <row r="1166" spans="2:65" s="1" customFormat="1" ht="37.9" customHeight="1">
      <c r="B1166" s="133"/>
      <c r="C1166" s="134" t="s">
        <v>3441</v>
      </c>
      <c r="D1166" s="134" t="s">
        <v>239</v>
      </c>
      <c r="E1166" s="135" t="s">
        <v>5144</v>
      </c>
      <c r="F1166" s="136" t="s">
        <v>5145</v>
      </c>
      <c r="G1166" s="137" t="s">
        <v>340</v>
      </c>
      <c r="H1166" s="138">
        <v>1</v>
      </c>
      <c r="I1166" s="139"/>
      <c r="J1166" s="140">
        <f>ROUND(I1166*H1166,2)</f>
        <v>0</v>
      </c>
      <c r="K1166" s="136" t="s">
        <v>2868</v>
      </c>
      <c r="L1166" s="33"/>
      <c r="M1166" s="141" t="s">
        <v>1</v>
      </c>
      <c r="N1166" s="142" t="s">
        <v>38</v>
      </c>
      <c r="P1166" s="143">
        <f>O1166*H1166</f>
        <v>0</v>
      </c>
      <c r="Q1166" s="143">
        <v>0</v>
      </c>
      <c r="R1166" s="143">
        <f>Q1166*H1166</f>
        <v>0</v>
      </c>
      <c r="S1166" s="143">
        <v>0</v>
      </c>
      <c r="T1166" s="144">
        <f>S1166*H1166</f>
        <v>0</v>
      </c>
      <c r="AR1166" s="145" t="s">
        <v>258</v>
      </c>
      <c r="AT1166" s="145" t="s">
        <v>239</v>
      </c>
      <c r="AU1166" s="145" t="s">
        <v>83</v>
      </c>
      <c r="AY1166" s="18" t="s">
        <v>236</v>
      </c>
      <c r="BE1166" s="146">
        <f>IF(N1166="základní",J1166,0)</f>
        <v>0</v>
      </c>
      <c r="BF1166" s="146">
        <f>IF(N1166="snížená",J1166,0)</f>
        <v>0</v>
      </c>
      <c r="BG1166" s="146">
        <f>IF(N1166="zákl. přenesená",J1166,0)</f>
        <v>0</v>
      </c>
      <c r="BH1166" s="146">
        <f>IF(N1166="sníž. přenesená",J1166,0)</f>
        <v>0</v>
      </c>
      <c r="BI1166" s="146">
        <f>IF(N1166="nulová",J1166,0)</f>
        <v>0</v>
      </c>
      <c r="BJ1166" s="18" t="s">
        <v>81</v>
      </c>
      <c r="BK1166" s="146">
        <f>ROUND(I1166*H1166,2)</f>
        <v>0</v>
      </c>
      <c r="BL1166" s="18" t="s">
        <v>258</v>
      </c>
      <c r="BM1166" s="145" t="s">
        <v>5146</v>
      </c>
    </row>
    <row r="1167" spans="2:65" s="1" customFormat="1" ht="19.5">
      <c r="B1167" s="33"/>
      <c r="D1167" s="147" t="s">
        <v>246</v>
      </c>
      <c r="F1167" s="148" t="s">
        <v>5145</v>
      </c>
      <c r="I1167" s="149"/>
      <c r="L1167" s="33"/>
      <c r="M1167" s="150"/>
      <c r="T1167" s="57"/>
      <c r="AT1167" s="18" t="s">
        <v>246</v>
      </c>
      <c r="AU1167" s="18" t="s">
        <v>83</v>
      </c>
    </row>
    <row r="1168" spans="2:65" s="1" customFormat="1" ht="24.2" customHeight="1">
      <c r="B1168" s="133"/>
      <c r="C1168" s="180" t="s">
        <v>5147</v>
      </c>
      <c r="D1168" s="180" t="s">
        <v>333</v>
      </c>
      <c r="E1168" s="181" t="s">
        <v>5148</v>
      </c>
      <c r="F1168" s="182" t="s">
        <v>5149</v>
      </c>
      <c r="G1168" s="183" t="s">
        <v>340</v>
      </c>
      <c r="H1168" s="184">
        <v>1</v>
      </c>
      <c r="I1168" s="185"/>
      <c r="J1168" s="186">
        <f>ROUND(I1168*H1168,2)</f>
        <v>0</v>
      </c>
      <c r="K1168" s="182" t="s">
        <v>2868</v>
      </c>
      <c r="L1168" s="187"/>
      <c r="M1168" s="188" t="s">
        <v>1</v>
      </c>
      <c r="N1168" s="189" t="s">
        <v>38</v>
      </c>
      <c r="P1168" s="143">
        <f>O1168*H1168</f>
        <v>0</v>
      </c>
      <c r="Q1168" s="143">
        <v>0</v>
      </c>
      <c r="R1168" s="143">
        <f>Q1168*H1168</f>
        <v>0</v>
      </c>
      <c r="S1168" s="143">
        <v>0</v>
      </c>
      <c r="T1168" s="144">
        <f>S1168*H1168</f>
        <v>0</v>
      </c>
      <c r="AR1168" s="145" t="s">
        <v>273</v>
      </c>
      <c r="AT1168" s="145" t="s">
        <v>333</v>
      </c>
      <c r="AU1168" s="145" t="s">
        <v>83</v>
      </c>
      <c r="AY1168" s="18" t="s">
        <v>236</v>
      </c>
      <c r="BE1168" s="146">
        <f>IF(N1168="základní",J1168,0)</f>
        <v>0</v>
      </c>
      <c r="BF1168" s="146">
        <f>IF(N1168="snížená",J1168,0)</f>
        <v>0</v>
      </c>
      <c r="BG1168" s="146">
        <f>IF(N1168="zákl. přenesená",J1168,0)</f>
        <v>0</v>
      </c>
      <c r="BH1168" s="146">
        <f>IF(N1168="sníž. přenesená",J1168,0)</f>
        <v>0</v>
      </c>
      <c r="BI1168" s="146">
        <f>IF(N1168="nulová",J1168,0)</f>
        <v>0</v>
      </c>
      <c r="BJ1168" s="18" t="s">
        <v>81</v>
      </c>
      <c r="BK1168" s="146">
        <f>ROUND(I1168*H1168,2)</f>
        <v>0</v>
      </c>
      <c r="BL1168" s="18" t="s">
        <v>258</v>
      </c>
      <c r="BM1168" s="145" t="s">
        <v>5150</v>
      </c>
    </row>
    <row r="1169" spans="2:65" s="1" customFormat="1" ht="11.25">
      <c r="B1169" s="33"/>
      <c r="D1169" s="147" t="s">
        <v>246</v>
      </c>
      <c r="F1169" s="148" t="s">
        <v>5149</v>
      </c>
      <c r="I1169" s="149"/>
      <c r="L1169" s="33"/>
      <c r="M1169" s="150"/>
      <c r="T1169" s="57"/>
      <c r="AT1169" s="18" t="s">
        <v>246</v>
      </c>
      <c r="AU1169" s="18" t="s">
        <v>83</v>
      </c>
    </row>
    <row r="1170" spans="2:65" s="1" customFormat="1" ht="37.9" customHeight="1">
      <c r="B1170" s="133"/>
      <c r="C1170" s="134" t="s">
        <v>3446</v>
      </c>
      <c r="D1170" s="134" t="s">
        <v>239</v>
      </c>
      <c r="E1170" s="135" t="s">
        <v>5151</v>
      </c>
      <c r="F1170" s="136" t="s">
        <v>5152</v>
      </c>
      <c r="G1170" s="137" t="s">
        <v>340</v>
      </c>
      <c r="H1170" s="138">
        <v>3</v>
      </c>
      <c r="I1170" s="139"/>
      <c r="J1170" s="140">
        <f>ROUND(I1170*H1170,2)</f>
        <v>0</v>
      </c>
      <c r="K1170" s="136" t="s">
        <v>2868</v>
      </c>
      <c r="L1170" s="33"/>
      <c r="M1170" s="141" t="s">
        <v>1</v>
      </c>
      <c r="N1170" s="142" t="s">
        <v>38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258</v>
      </c>
      <c r="AT1170" s="145" t="s">
        <v>239</v>
      </c>
      <c r="AU1170" s="145" t="s">
        <v>83</v>
      </c>
      <c r="AY1170" s="18" t="s">
        <v>236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81</v>
      </c>
      <c r="BK1170" s="146">
        <f>ROUND(I1170*H1170,2)</f>
        <v>0</v>
      </c>
      <c r="BL1170" s="18" t="s">
        <v>258</v>
      </c>
      <c r="BM1170" s="145" t="s">
        <v>5153</v>
      </c>
    </row>
    <row r="1171" spans="2:65" s="1" customFormat="1" ht="19.5">
      <c r="B1171" s="33"/>
      <c r="D1171" s="147" t="s">
        <v>246</v>
      </c>
      <c r="F1171" s="148" t="s">
        <v>5152</v>
      </c>
      <c r="I1171" s="149"/>
      <c r="L1171" s="33"/>
      <c r="M1171" s="150"/>
      <c r="T1171" s="57"/>
      <c r="AT1171" s="18" t="s">
        <v>246</v>
      </c>
      <c r="AU1171" s="18" t="s">
        <v>83</v>
      </c>
    </row>
    <row r="1172" spans="2:65" s="1" customFormat="1" ht="24.2" customHeight="1">
      <c r="B1172" s="133"/>
      <c r="C1172" s="180" t="s">
        <v>5154</v>
      </c>
      <c r="D1172" s="180" t="s">
        <v>333</v>
      </c>
      <c r="E1172" s="181" t="s">
        <v>5155</v>
      </c>
      <c r="F1172" s="182" t="s">
        <v>5156</v>
      </c>
      <c r="G1172" s="183" t="s">
        <v>340</v>
      </c>
      <c r="H1172" s="184">
        <v>3</v>
      </c>
      <c r="I1172" s="185"/>
      <c r="J1172" s="186">
        <f>ROUND(I1172*H1172,2)</f>
        <v>0</v>
      </c>
      <c r="K1172" s="182" t="s">
        <v>2868</v>
      </c>
      <c r="L1172" s="187"/>
      <c r="M1172" s="188" t="s">
        <v>1</v>
      </c>
      <c r="N1172" s="189" t="s">
        <v>38</v>
      </c>
      <c r="P1172" s="143">
        <f>O1172*H1172</f>
        <v>0</v>
      </c>
      <c r="Q1172" s="143">
        <v>0</v>
      </c>
      <c r="R1172" s="143">
        <f>Q1172*H1172</f>
        <v>0</v>
      </c>
      <c r="S1172" s="143">
        <v>0</v>
      </c>
      <c r="T1172" s="144">
        <f>S1172*H1172</f>
        <v>0</v>
      </c>
      <c r="AR1172" s="145" t="s">
        <v>273</v>
      </c>
      <c r="AT1172" s="145" t="s">
        <v>333</v>
      </c>
      <c r="AU1172" s="145" t="s">
        <v>83</v>
      </c>
      <c r="AY1172" s="18" t="s">
        <v>236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8" t="s">
        <v>81</v>
      </c>
      <c r="BK1172" s="146">
        <f>ROUND(I1172*H1172,2)</f>
        <v>0</v>
      </c>
      <c r="BL1172" s="18" t="s">
        <v>258</v>
      </c>
      <c r="BM1172" s="145" t="s">
        <v>5157</v>
      </c>
    </row>
    <row r="1173" spans="2:65" s="1" customFormat="1" ht="11.25">
      <c r="B1173" s="33"/>
      <c r="D1173" s="147" t="s">
        <v>246</v>
      </c>
      <c r="F1173" s="148" t="s">
        <v>5156</v>
      </c>
      <c r="I1173" s="149"/>
      <c r="L1173" s="33"/>
      <c r="M1173" s="150"/>
      <c r="T1173" s="57"/>
      <c r="AT1173" s="18" t="s">
        <v>246</v>
      </c>
      <c r="AU1173" s="18" t="s">
        <v>83</v>
      </c>
    </row>
    <row r="1174" spans="2:65" s="1" customFormat="1" ht="37.9" customHeight="1">
      <c r="B1174" s="133"/>
      <c r="C1174" s="134" t="s">
        <v>3452</v>
      </c>
      <c r="D1174" s="134" t="s">
        <v>239</v>
      </c>
      <c r="E1174" s="135" t="s">
        <v>5158</v>
      </c>
      <c r="F1174" s="136" t="s">
        <v>5159</v>
      </c>
      <c r="G1174" s="137" t="s">
        <v>340</v>
      </c>
      <c r="H1174" s="138">
        <v>1</v>
      </c>
      <c r="I1174" s="139"/>
      <c r="J1174" s="140">
        <f>ROUND(I1174*H1174,2)</f>
        <v>0</v>
      </c>
      <c r="K1174" s="136" t="s">
        <v>2868</v>
      </c>
      <c r="L1174" s="33"/>
      <c r="M1174" s="141" t="s">
        <v>1</v>
      </c>
      <c r="N1174" s="142" t="s">
        <v>38</v>
      </c>
      <c r="P1174" s="143">
        <f>O1174*H1174</f>
        <v>0</v>
      </c>
      <c r="Q1174" s="143">
        <v>0</v>
      </c>
      <c r="R1174" s="143">
        <f>Q1174*H1174</f>
        <v>0</v>
      </c>
      <c r="S1174" s="143">
        <v>0</v>
      </c>
      <c r="T1174" s="144">
        <f>S1174*H1174</f>
        <v>0</v>
      </c>
      <c r="AR1174" s="145" t="s">
        <v>258</v>
      </c>
      <c r="AT1174" s="145" t="s">
        <v>239</v>
      </c>
      <c r="AU1174" s="145" t="s">
        <v>83</v>
      </c>
      <c r="AY1174" s="18" t="s">
        <v>236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81</v>
      </c>
      <c r="BK1174" s="146">
        <f>ROUND(I1174*H1174,2)</f>
        <v>0</v>
      </c>
      <c r="BL1174" s="18" t="s">
        <v>258</v>
      </c>
      <c r="BM1174" s="145" t="s">
        <v>5160</v>
      </c>
    </row>
    <row r="1175" spans="2:65" s="1" customFormat="1" ht="19.5">
      <c r="B1175" s="33"/>
      <c r="D1175" s="147" t="s">
        <v>246</v>
      </c>
      <c r="F1175" s="148" t="s">
        <v>5159</v>
      </c>
      <c r="I1175" s="149"/>
      <c r="L1175" s="33"/>
      <c r="M1175" s="150"/>
      <c r="T1175" s="57"/>
      <c r="AT1175" s="18" t="s">
        <v>246</v>
      </c>
      <c r="AU1175" s="18" t="s">
        <v>83</v>
      </c>
    </row>
    <row r="1176" spans="2:65" s="1" customFormat="1" ht="24.2" customHeight="1">
      <c r="B1176" s="133"/>
      <c r="C1176" s="180" t="s">
        <v>5161</v>
      </c>
      <c r="D1176" s="180" t="s">
        <v>333</v>
      </c>
      <c r="E1176" s="181" t="s">
        <v>5162</v>
      </c>
      <c r="F1176" s="182" t="s">
        <v>5163</v>
      </c>
      <c r="G1176" s="183" t="s">
        <v>340</v>
      </c>
      <c r="H1176" s="184">
        <v>1</v>
      </c>
      <c r="I1176" s="185"/>
      <c r="J1176" s="186">
        <f>ROUND(I1176*H1176,2)</f>
        <v>0</v>
      </c>
      <c r="K1176" s="182" t="s">
        <v>2868</v>
      </c>
      <c r="L1176" s="187"/>
      <c r="M1176" s="188" t="s">
        <v>1</v>
      </c>
      <c r="N1176" s="189" t="s">
        <v>38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273</v>
      </c>
      <c r="AT1176" s="145" t="s">
        <v>333</v>
      </c>
      <c r="AU1176" s="145" t="s">
        <v>83</v>
      </c>
      <c r="AY1176" s="18" t="s">
        <v>236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258</v>
      </c>
      <c r="BM1176" s="145" t="s">
        <v>5164</v>
      </c>
    </row>
    <row r="1177" spans="2:65" s="1" customFormat="1" ht="11.25">
      <c r="B1177" s="33"/>
      <c r="D1177" s="147" t="s">
        <v>246</v>
      </c>
      <c r="F1177" s="148" t="s">
        <v>5163</v>
      </c>
      <c r="I1177" s="149"/>
      <c r="L1177" s="33"/>
      <c r="M1177" s="150"/>
      <c r="T1177" s="57"/>
      <c r="AT1177" s="18" t="s">
        <v>246</v>
      </c>
      <c r="AU1177" s="18" t="s">
        <v>83</v>
      </c>
    </row>
    <row r="1178" spans="2:65" s="1" customFormat="1" ht="37.9" customHeight="1">
      <c r="B1178" s="133"/>
      <c r="C1178" s="134" t="s">
        <v>3458</v>
      </c>
      <c r="D1178" s="134" t="s">
        <v>239</v>
      </c>
      <c r="E1178" s="135" t="s">
        <v>5165</v>
      </c>
      <c r="F1178" s="136" t="s">
        <v>5166</v>
      </c>
      <c r="G1178" s="137" t="s">
        <v>340</v>
      </c>
      <c r="H1178" s="138">
        <v>1</v>
      </c>
      <c r="I1178" s="139"/>
      <c r="J1178" s="140">
        <f>ROUND(I1178*H1178,2)</f>
        <v>0</v>
      </c>
      <c r="K1178" s="136" t="s">
        <v>2868</v>
      </c>
      <c r="L1178" s="33"/>
      <c r="M1178" s="141" t="s">
        <v>1</v>
      </c>
      <c r="N1178" s="142" t="s">
        <v>38</v>
      </c>
      <c r="P1178" s="143">
        <f>O1178*H1178</f>
        <v>0</v>
      </c>
      <c r="Q1178" s="143">
        <v>0</v>
      </c>
      <c r="R1178" s="143">
        <f>Q1178*H1178</f>
        <v>0</v>
      </c>
      <c r="S1178" s="143">
        <v>0</v>
      </c>
      <c r="T1178" s="144">
        <f>S1178*H1178</f>
        <v>0</v>
      </c>
      <c r="AR1178" s="145" t="s">
        <v>258</v>
      </c>
      <c r="AT1178" s="145" t="s">
        <v>239</v>
      </c>
      <c r="AU1178" s="145" t="s">
        <v>83</v>
      </c>
      <c r="AY1178" s="18" t="s">
        <v>236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81</v>
      </c>
      <c r="BK1178" s="146">
        <f>ROUND(I1178*H1178,2)</f>
        <v>0</v>
      </c>
      <c r="BL1178" s="18" t="s">
        <v>258</v>
      </c>
      <c r="BM1178" s="145" t="s">
        <v>5167</v>
      </c>
    </row>
    <row r="1179" spans="2:65" s="1" customFormat="1" ht="19.5">
      <c r="B1179" s="33"/>
      <c r="D1179" s="147" t="s">
        <v>246</v>
      </c>
      <c r="F1179" s="148" t="s">
        <v>5166</v>
      </c>
      <c r="I1179" s="149"/>
      <c r="L1179" s="33"/>
      <c r="M1179" s="150"/>
      <c r="T1179" s="57"/>
      <c r="AT1179" s="18" t="s">
        <v>246</v>
      </c>
      <c r="AU1179" s="18" t="s">
        <v>83</v>
      </c>
    </row>
    <row r="1180" spans="2:65" s="1" customFormat="1" ht="24.2" customHeight="1">
      <c r="B1180" s="133"/>
      <c r="C1180" s="180" t="s">
        <v>5168</v>
      </c>
      <c r="D1180" s="180" t="s">
        <v>333</v>
      </c>
      <c r="E1180" s="181" t="s">
        <v>5169</v>
      </c>
      <c r="F1180" s="182" t="s">
        <v>5170</v>
      </c>
      <c r="G1180" s="183" t="s">
        <v>340</v>
      </c>
      <c r="H1180" s="184">
        <v>1</v>
      </c>
      <c r="I1180" s="185"/>
      <c r="J1180" s="186">
        <f>ROUND(I1180*H1180,2)</f>
        <v>0</v>
      </c>
      <c r="K1180" s="182" t="s">
        <v>2868</v>
      </c>
      <c r="L1180" s="187"/>
      <c r="M1180" s="188" t="s">
        <v>1</v>
      </c>
      <c r="N1180" s="189" t="s">
        <v>38</v>
      </c>
      <c r="P1180" s="143">
        <f>O1180*H1180</f>
        <v>0</v>
      </c>
      <c r="Q1180" s="143">
        <v>0</v>
      </c>
      <c r="R1180" s="143">
        <f>Q1180*H1180</f>
        <v>0</v>
      </c>
      <c r="S1180" s="143">
        <v>0</v>
      </c>
      <c r="T1180" s="144">
        <f>S1180*H1180</f>
        <v>0</v>
      </c>
      <c r="AR1180" s="145" t="s">
        <v>273</v>
      </c>
      <c r="AT1180" s="145" t="s">
        <v>333</v>
      </c>
      <c r="AU1180" s="145" t="s">
        <v>83</v>
      </c>
      <c r="AY1180" s="18" t="s">
        <v>236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8" t="s">
        <v>81</v>
      </c>
      <c r="BK1180" s="146">
        <f>ROUND(I1180*H1180,2)</f>
        <v>0</v>
      </c>
      <c r="BL1180" s="18" t="s">
        <v>258</v>
      </c>
      <c r="BM1180" s="145" t="s">
        <v>5171</v>
      </c>
    </row>
    <row r="1181" spans="2:65" s="1" customFormat="1" ht="11.25">
      <c r="B1181" s="33"/>
      <c r="D1181" s="147" t="s">
        <v>246</v>
      </c>
      <c r="F1181" s="148" t="s">
        <v>5170</v>
      </c>
      <c r="I1181" s="149"/>
      <c r="L1181" s="33"/>
      <c r="M1181" s="150"/>
      <c r="T1181" s="57"/>
      <c r="AT1181" s="18" t="s">
        <v>246</v>
      </c>
      <c r="AU1181" s="18" t="s">
        <v>83</v>
      </c>
    </row>
    <row r="1182" spans="2:65" s="1" customFormat="1" ht="37.9" customHeight="1">
      <c r="B1182" s="133"/>
      <c r="C1182" s="134" t="s">
        <v>3463</v>
      </c>
      <c r="D1182" s="134" t="s">
        <v>239</v>
      </c>
      <c r="E1182" s="135" t="s">
        <v>5172</v>
      </c>
      <c r="F1182" s="136" t="s">
        <v>5173</v>
      </c>
      <c r="G1182" s="137" t="s">
        <v>340</v>
      </c>
      <c r="H1182" s="138">
        <v>1</v>
      </c>
      <c r="I1182" s="139"/>
      <c r="J1182" s="140">
        <f>ROUND(I1182*H1182,2)</f>
        <v>0</v>
      </c>
      <c r="K1182" s="136" t="s">
        <v>2868</v>
      </c>
      <c r="L1182" s="33"/>
      <c r="M1182" s="141" t="s">
        <v>1</v>
      </c>
      <c r="N1182" s="142" t="s">
        <v>38</v>
      </c>
      <c r="P1182" s="143">
        <f>O1182*H1182</f>
        <v>0</v>
      </c>
      <c r="Q1182" s="143">
        <v>0</v>
      </c>
      <c r="R1182" s="143">
        <f>Q1182*H1182</f>
        <v>0</v>
      </c>
      <c r="S1182" s="143">
        <v>0</v>
      </c>
      <c r="T1182" s="144">
        <f>S1182*H1182</f>
        <v>0</v>
      </c>
      <c r="AR1182" s="145" t="s">
        <v>258</v>
      </c>
      <c r="AT1182" s="145" t="s">
        <v>239</v>
      </c>
      <c r="AU1182" s="145" t="s">
        <v>83</v>
      </c>
      <c r="AY1182" s="18" t="s">
        <v>236</v>
      </c>
      <c r="BE1182" s="146">
        <f>IF(N1182="základní",J1182,0)</f>
        <v>0</v>
      </c>
      <c r="BF1182" s="146">
        <f>IF(N1182="snížená",J1182,0)</f>
        <v>0</v>
      </c>
      <c r="BG1182" s="146">
        <f>IF(N1182="zákl. přenesená",J1182,0)</f>
        <v>0</v>
      </c>
      <c r="BH1182" s="146">
        <f>IF(N1182="sníž. přenesená",J1182,0)</f>
        <v>0</v>
      </c>
      <c r="BI1182" s="146">
        <f>IF(N1182="nulová",J1182,0)</f>
        <v>0</v>
      </c>
      <c r="BJ1182" s="18" t="s">
        <v>81</v>
      </c>
      <c r="BK1182" s="146">
        <f>ROUND(I1182*H1182,2)</f>
        <v>0</v>
      </c>
      <c r="BL1182" s="18" t="s">
        <v>258</v>
      </c>
      <c r="BM1182" s="145" t="s">
        <v>5174</v>
      </c>
    </row>
    <row r="1183" spans="2:65" s="1" customFormat="1" ht="19.5">
      <c r="B1183" s="33"/>
      <c r="D1183" s="147" t="s">
        <v>246</v>
      </c>
      <c r="F1183" s="148" t="s">
        <v>5173</v>
      </c>
      <c r="I1183" s="149"/>
      <c r="L1183" s="33"/>
      <c r="M1183" s="150"/>
      <c r="T1183" s="57"/>
      <c r="AT1183" s="18" t="s">
        <v>246</v>
      </c>
      <c r="AU1183" s="18" t="s">
        <v>83</v>
      </c>
    </row>
    <row r="1184" spans="2:65" s="1" customFormat="1" ht="24.2" customHeight="1">
      <c r="B1184" s="133"/>
      <c r="C1184" s="180" t="s">
        <v>5175</v>
      </c>
      <c r="D1184" s="180" t="s">
        <v>333</v>
      </c>
      <c r="E1184" s="181" t="s">
        <v>5176</v>
      </c>
      <c r="F1184" s="182" t="s">
        <v>5177</v>
      </c>
      <c r="G1184" s="183" t="s">
        <v>340</v>
      </c>
      <c r="H1184" s="184">
        <v>1</v>
      </c>
      <c r="I1184" s="185"/>
      <c r="J1184" s="186">
        <f>ROUND(I1184*H1184,2)</f>
        <v>0</v>
      </c>
      <c r="K1184" s="182" t="s">
        <v>2868</v>
      </c>
      <c r="L1184" s="187"/>
      <c r="M1184" s="188" t="s">
        <v>1</v>
      </c>
      <c r="N1184" s="189" t="s">
        <v>38</v>
      </c>
      <c r="P1184" s="143">
        <f>O1184*H1184</f>
        <v>0</v>
      </c>
      <c r="Q1184" s="143">
        <v>0</v>
      </c>
      <c r="R1184" s="143">
        <f>Q1184*H1184</f>
        <v>0</v>
      </c>
      <c r="S1184" s="143">
        <v>0</v>
      </c>
      <c r="T1184" s="144">
        <f>S1184*H1184</f>
        <v>0</v>
      </c>
      <c r="AR1184" s="145" t="s">
        <v>273</v>
      </c>
      <c r="AT1184" s="145" t="s">
        <v>333</v>
      </c>
      <c r="AU1184" s="145" t="s">
        <v>83</v>
      </c>
      <c r="AY1184" s="18" t="s">
        <v>236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258</v>
      </c>
      <c r="BM1184" s="145" t="s">
        <v>5178</v>
      </c>
    </row>
    <row r="1185" spans="2:65" s="1" customFormat="1" ht="11.25">
      <c r="B1185" s="33"/>
      <c r="D1185" s="147" t="s">
        <v>246</v>
      </c>
      <c r="F1185" s="148" t="s">
        <v>5177</v>
      </c>
      <c r="I1185" s="149"/>
      <c r="L1185" s="33"/>
      <c r="M1185" s="150"/>
      <c r="T1185" s="57"/>
      <c r="AT1185" s="18" t="s">
        <v>246</v>
      </c>
      <c r="AU1185" s="18" t="s">
        <v>83</v>
      </c>
    </row>
    <row r="1186" spans="2:65" s="1" customFormat="1" ht="16.5" customHeight="1">
      <c r="B1186" s="133"/>
      <c r="C1186" s="134" t="s">
        <v>3468</v>
      </c>
      <c r="D1186" s="134" t="s">
        <v>239</v>
      </c>
      <c r="E1186" s="135" t="s">
        <v>5179</v>
      </c>
      <c r="F1186" s="136" t="s">
        <v>5180</v>
      </c>
      <c r="G1186" s="137" t="s">
        <v>340</v>
      </c>
      <c r="H1186" s="138">
        <v>13</v>
      </c>
      <c r="I1186" s="139"/>
      <c r="J1186" s="140">
        <f>ROUND(I1186*H1186,2)</f>
        <v>0</v>
      </c>
      <c r="K1186" s="136" t="s">
        <v>2868</v>
      </c>
      <c r="L1186" s="33"/>
      <c r="M1186" s="141" t="s">
        <v>1</v>
      </c>
      <c r="N1186" s="142" t="s">
        <v>38</v>
      </c>
      <c r="P1186" s="143">
        <f>O1186*H1186</f>
        <v>0</v>
      </c>
      <c r="Q1186" s="143">
        <v>0</v>
      </c>
      <c r="R1186" s="143">
        <f>Q1186*H1186</f>
        <v>0</v>
      </c>
      <c r="S1186" s="143">
        <v>0</v>
      </c>
      <c r="T1186" s="144">
        <f>S1186*H1186</f>
        <v>0</v>
      </c>
      <c r="AR1186" s="145" t="s">
        <v>258</v>
      </c>
      <c r="AT1186" s="145" t="s">
        <v>239</v>
      </c>
      <c r="AU1186" s="145" t="s">
        <v>83</v>
      </c>
      <c r="AY1186" s="18" t="s">
        <v>236</v>
      </c>
      <c r="BE1186" s="146">
        <f>IF(N1186="základní",J1186,0)</f>
        <v>0</v>
      </c>
      <c r="BF1186" s="146">
        <f>IF(N1186="snížená",J1186,0)</f>
        <v>0</v>
      </c>
      <c r="BG1186" s="146">
        <f>IF(N1186="zákl. přenesená",J1186,0)</f>
        <v>0</v>
      </c>
      <c r="BH1186" s="146">
        <f>IF(N1186="sníž. přenesená",J1186,0)</f>
        <v>0</v>
      </c>
      <c r="BI1186" s="146">
        <f>IF(N1186="nulová",J1186,0)</f>
        <v>0</v>
      </c>
      <c r="BJ1186" s="18" t="s">
        <v>81</v>
      </c>
      <c r="BK1186" s="146">
        <f>ROUND(I1186*H1186,2)</f>
        <v>0</v>
      </c>
      <c r="BL1186" s="18" t="s">
        <v>258</v>
      </c>
      <c r="BM1186" s="145" t="s">
        <v>5181</v>
      </c>
    </row>
    <row r="1187" spans="2:65" s="1" customFormat="1" ht="11.25">
      <c r="B1187" s="33"/>
      <c r="D1187" s="147" t="s">
        <v>246</v>
      </c>
      <c r="F1187" s="148" t="s">
        <v>5180</v>
      </c>
      <c r="I1187" s="149"/>
      <c r="L1187" s="33"/>
      <c r="M1187" s="150"/>
      <c r="T1187" s="57"/>
      <c r="AT1187" s="18" t="s">
        <v>246</v>
      </c>
      <c r="AU1187" s="18" t="s">
        <v>83</v>
      </c>
    </row>
    <row r="1188" spans="2:65" s="1" customFormat="1" ht="16.5" customHeight="1">
      <c r="B1188" s="133"/>
      <c r="C1188" s="134" t="s">
        <v>5182</v>
      </c>
      <c r="D1188" s="134" t="s">
        <v>239</v>
      </c>
      <c r="E1188" s="135" t="s">
        <v>5183</v>
      </c>
      <c r="F1188" s="136" t="s">
        <v>5184</v>
      </c>
      <c r="G1188" s="137" t="s">
        <v>340</v>
      </c>
      <c r="H1188" s="138">
        <v>6</v>
      </c>
      <c r="I1188" s="139"/>
      <c r="J1188" s="140">
        <f>ROUND(I1188*H1188,2)</f>
        <v>0</v>
      </c>
      <c r="K1188" s="136" t="s">
        <v>2868</v>
      </c>
      <c r="L1188" s="33"/>
      <c r="M1188" s="141" t="s">
        <v>1</v>
      </c>
      <c r="N1188" s="142" t="s">
        <v>38</v>
      </c>
      <c r="P1188" s="143">
        <f>O1188*H1188</f>
        <v>0</v>
      </c>
      <c r="Q1188" s="143">
        <v>0</v>
      </c>
      <c r="R1188" s="143">
        <f>Q1188*H1188</f>
        <v>0</v>
      </c>
      <c r="S1188" s="143">
        <v>0</v>
      </c>
      <c r="T1188" s="144">
        <f>S1188*H1188</f>
        <v>0</v>
      </c>
      <c r="AR1188" s="145" t="s">
        <v>258</v>
      </c>
      <c r="AT1188" s="145" t="s">
        <v>239</v>
      </c>
      <c r="AU1188" s="145" t="s">
        <v>83</v>
      </c>
      <c r="AY1188" s="18" t="s">
        <v>236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81</v>
      </c>
      <c r="BK1188" s="146">
        <f>ROUND(I1188*H1188,2)</f>
        <v>0</v>
      </c>
      <c r="BL1188" s="18" t="s">
        <v>258</v>
      </c>
      <c r="BM1188" s="145" t="s">
        <v>2060</v>
      </c>
    </row>
    <row r="1189" spans="2:65" s="1" customFormat="1" ht="11.25">
      <c r="B1189" s="33"/>
      <c r="D1189" s="147" t="s">
        <v>246</v>
      </c>
      <c r="F1189" s="148" t="s">
        <v>5184</v>
      </c>
      <c r="I1189" s="149"/>
      <c r="L1189" s="33"/>
      <c r="M1189" s="150"/>
      <c r="T1189" s="57"/>
      <c r="AT1189" s="18" t="s">
        <v>246</v>
      </c>
      <c r="AU1189" s="18" t="s">
        <v>83</v>
      </c>
    </row>
    <row r="1190" spans="2:65" s="1" customFormat="1" ht="16.5" customHeight="1">
      <c r="B1190" s="133"/>
      <c r="C1190" s="134" t="s">
        <v>3474</v>
      </c>
      <c r="D1190" s="134" t="s">
        <v>239</v>
      </c>
      <c r="E1190" s="135" t="s">
        <v>5185</v>
      </c>
      <c r="F1190" s="136" t="s">
        <v>5186</v>
      </c>
      <c r="G1190" s="137" t="s">
        <v>340</v>
      </c>
      <c r="H1190" s="138">
        <v>4</v>
      </c>
      <c r="I1190" s="139"/>
      <c r="J1190" s="140">
        <f>ROUND(I1190*H1190,2)</f>
        <v>0</v>
      </c>
      <c r="K1190" s="136" t="s">
        <v>2868</v>
      </c>
      <c r="L1190" s="33"/>
      <c r="M1190" s="141" t="s">
        <v>1</v>
      </c>
      <c r="N1190" s="142" t="s">
        <v>38</v>
      </c>
      <c r="P1190" s="143">
        <f>O1190*H1190</f>
        <v>0</v>
      </c>
      <c r="Q1190" s="143">
        <v>0</v>
      </c>
      <c r="R1190" s="143">
        <f>Q1190*H1190</f>
        <v>0</v>
      </c>
      <c r="S1190" s="143">
        <v>0</v>
      </c>
      <c r="T1190" s="144">
        <f>S1190*H1190</f>
        <v>0</v>
      </c>
      <c r="AR1190" s="145" t="s">
        <v>258</v>
      </c>
      <c r="AT1190" s="145" t="s">
        <v>239</v>
      </c>
      <c r="AU1190" s="145" t="s">
        <v>83</v>
      </c>
      <c r="AY1190" s="18" t="s">
        <v>236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81</v>
      </c>
      <c r="BK1190" s="146">
        <f>ROUND(I1190*H1190,2)</f>
        <v>0</v>
      </c>
      <c r="BL1190" s="18" t="s">
        <v>258</v>
      </c>
      <c r="BM1190" s="145" t="s">
        <v>5187</v>
      </c>
    </row>
    <row r="1191" spans="2:65" s="1" customFormat="1" ht="11.25">
      <c r="B1191" s="33"/>
      <c r="D1191" s="147" t="s">
        <v>246</v>
      </c>
      <c r="F1191" s="148" t="s">
        <v>5186</v>
      </c>
      <c r="I1191" s="149"/>
      <c r="L1191" s="33"/>
      <c r="M1191" s="150"/>
      <c r="T1191" s="57"/>
      <c r="AT1191" s="18" t="s">
        <v>246</v>
      </c>
      <c r="AU1191" s="18" t="s">
        <v>83</v>
      </c>
    </row>
    <row r="1192" spans="2:65" s="1" customFormat="1" ht="16.5" customHeight="1">
      <c r="B1192" s="133"/>
      <c r="C1192" s="134" t="s">
        <v>5188</v>
      </c>
      <c r="D1192" s="134" t="s">
        <v>239</v>
      </c>
      <c r="E1192" s="135" t="s">
        <v>5189</v>
      </c>
      <c r="F1192" s="136" t="s">
        <v>5190</v>
      </c>
      <c r="G1192" s="137" t="s">
        <v>340</v>
      </c>
      <c r="H1192" s="138">
        <v>4</v>
      </c>
      <c r="I1192" s="139"/>
      <c r="J1192" s="140">
        <f>ROUND(I1192*H1192,2)</f>
        <v>0</v>
      </c>
      <c r="K1192" s="136" t="s">
        <v>2868</v>
      </c>
      <c r="L1192" s="33"/>
      <c r="M1192" s="141" t="s">
        <v>1</v>
      </c>
      <c r="N1192" s="142" t="s">
        <v>38</v>
      </c>
      <c r="P1192" s="143">
        <f>O1192*H1192</f>
        <v>0</v>
      </c>
      <c r="Q1192" s="143">
        <v>0</v>
      </c>
      <c r="R1192" s="143">
        <f>Q1192*H1192</f>
        <v>0</v>
      </c>
      <c r="S1192" s="143">
        <v>0</v>
      </c>
      <c r="T1192" s="144">
        <f>S1192*H1192</f>
        <v>0</v>
      </c>
      <c r="AR1192" s="145" t="s">
        <v>258</v>
      </c>
      <c r="AT1192" s="145" t="s">
        <v>239</v>
      </c>
      <c r="AU1192" s="145" t="s">
        <v>83</v>
      </c>
      <c r="AY1192" s="18" t="s">
        <v>236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8" t="s">
        <v>81</v>
      </c>
      <c r="BK1192" s="146">
        <f>ROUND(I1192*H1192,2)</f>
        <v>0</v>
      </c>
      <c r="BL1192" s="18" t="s">
        <v>258</v>
      </c>
      <c r="BM1192" s="145" t="s">
        <v>5191</v>
      </c>
    </row>
    <row r="1193" spans="2:65" s="1" customFormat="1" ht="11.25">
      <c r="B1193" s="33"/>
      <c r="D1193" s="147" t="s">
        <v>246</v>
      </c>
      <c r="F1193" s="148" t="s">
        <v>5190</v>
      </c>
      <c r="I1193" s="149"/>
      <c r="L1193" s="33"/>
      <c r="M1193" s="150"/>
      <c r="T1193" s="57"/>
      <c r="AT1193" s="18" t="s">
        <v>246</v>
      </c>
      <c r="AU1193" s="18" t="s">
        <v>83</v>
      </c>
    </row>
    <row r="1194" spans="2:65" s="1" customFormat="1" ht="16.5" customHeight="1">
      <c r="B1194" s="133"/>
      <c r="C1194" s="134" t="s">
        <v>3481</v>
      </c>
      <c r="D1194" s="134" t="s">
        <v>239</v>
      </c>
      <c r="E1194" s="135" t="s">
        <v>5192</v>
      </c>
      <c r="F1194" s="136" t="s">
        <v>5193</v>
      </c>
      <c r="G1194" s="137" t="s">
        <v>340</v>
      </c>
      <c r="H1194" s="138">
        <v>1</v>
      </c>
      <c r="I1194" s="139"/>
      <c r="J1194" s="140">
        <f>ROUND(I1194*H1194,2)</f>
        <v>0</v>
      </c>
      <c r="K1194" s="136" t="s">
        <v>2868</v>
      </c>
      <c r="L1194" s="33"/>
      <c r="M1194" s="141" t="s">
        <v>1</v>
      </c>
      <c r="N1194" s="142" t="s">
        <v>38</v>
      </c>
      <c r="P1194" s="143">
        <f>O1194*H1194</f>
        <v>0</v>
      </c>
      <c r="Q1194" s="143">
        <v>0</v>
      </c>
      <c r="R1194" s="143">
        <f>Q1194*H1194</f>
        <v>0</v>
      </c>
      <c r="S1194" s="143">
        <v>0</v>
      </c>
      <c r="T1194" s="144">
        <f>S1194*H1194</f>
        <v>0</v>
      </c>
      <c r="AR1194" s="145" t="s">
        <v>258</v>
      </c>
      <c r="AT1194" s="145" t="s">
        <v>239</v>
      </c>
      <c r="AU1194" s="145" t="s">
        <v>83</v>
      </c>
      <c r="AY1194" s="18" t="s">
        <v>236</v>
      </c>
      <c r="BE1194" s="146">
        <f>IF(N1194="základní",J1194,0)</f>
        <v>0</v>
      </c>
      <c r="BF1194" s="146">
        <f>IF(N1194="snížená",J1194,0)</f>
        <v>0</v>
      </c>
      <c r="BG1194" s="146">
        <f>IF(N1194="zákl. přenesená",J1194,0)</f>
        <v>0</v>
      </c>
      <c r="BH1194" s="146">
        <f>IF(N1194="sníž. přenesená",J1194,0)</f>
        <v>0</v>
      </c>
      <c r="BI1194" s="146">
        <f>IF(N1194="nulová",J1194,0)</f>
        <v>0</v>
      </c>
      <c r="BJ1194" s="18" t="s">
        <v>81</v>
      </c>
      <c r="BK1194" s="146">
        <f>ROUND(I1194*H1194,2)</f>
        <v>0</v>
      </c>
      <c r="BL1194" s="18" t="s">
        <v>258</v>
      </c>
      <c r="BM1194" s="145" t="s">
        <v>5194</v>
      </c>
    </row>
    <row r="1195" spans="2:65" s="1" customFormat="1" ht="11.25">
      <c r="B1195" s="33"/>
      <c r="D1195" s="147" t="s">
        <v>246</v>
      </c>
      <c r="F1195" s="148" t="s">
        <v>5193</v>
      </c>
      <c r="I1195" s="149"/>
      <c r="L1195" s="33"/>
      <c r="M1195" s="150"/>
      <c r="T1195" s="57"/>
      <c r="AT1195" s="18" t="s">
        <v>246</v>
      </c>
      <c r="AU1195" s="18" t="s">
        <v>83</v>
      </c>
    </row>
    <row r="1196" spans="2:65" s="1" customFormat="1" ht="16.5" customHeight="1">
      <c r="B1196" s="133"/>
      <c r="C1196" s="134" t="s">
        <v>5195</v>
      </c>
      <c r="D1196" s="134" t="s">
        <v>239</v>
      </c>
      <c r="E1196" s="135" t="s">
        <v>5196</v>
      </c>
      <c r="F1196" s="136" t="s">
        <v>5197</v>
      </c>
      <c r="G1196" s="137" t="s">
        <v>340</v>
      </c>
      <c r="H1196" s="138">
        <v>1</v>
      </c>
      <c r="I1196" s="139"/>
      <c r="J1196" s="140">
        <f>ROUND(I1196*H1196,2)</f>
        <v>0</v>
      </c>
      <c r="K1196" s="136" t="s">
        <v>2868</v>
      </c>
      <c r="L1196" s="33"/>
      <c r="M1196" s="141" t="s">
        <v>1</v>
      </c>
      <c r="N1196" s="142" t="s">
        <v>38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258</v>
      </c>
      <c r="AT1196" s="145" t="s">
        <v>239</v>
      </c>
      <c r="AU1196" s="145" t="s">
        <v>83</v>
      </c>
      <c r="AY1196" s="18" t="s">
        <v>236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81</v>
      </c>
      <c r="BK1196" s="146">
        <f>ROUND(I1196*H1196,2)</f>
        <v>0</v>
      </c>
      <c r="BL1196" s="18" t="s">
        <v>258</v>
      </c>
      <c r="BM1196" s="145" t="s">
        <v>5198</v>
      </c>
    </row>
    <row r="1197" spans="2:65" s="1" customFormat="1" ht="11.25">
      <c r="B1197" s="33"/>
      <c r="D1197" s="147" t="s">
        <v>246</v>
      </c>
      <c r="F1197" s="148" t="s">
        <v>5197</v>
      </c>
      <c r="I1197" s="149"/>
      <c r="L1197" s="33"/>
      <c r="M1197" s="150"/>
      <c r="T1197" s="57"/>
      <c r="AT1197" s="18" t="s">
        <v>246</v>
      </c>
      <c r="AU1197" s="18" t="s">
        <v>83</v>
      </c>
    </row>
    <row r="1198" spans="2:65" s="1" customFormat="1" ht="24.2" customHeight="1">
      <c r="B1198" s="133"/>
      <c r="C1198" s="134" t="s">
        <v>3485</v>
      </c>
      <c r="D1198" s="134" t="s">
        <v>239</v>
      </c>
      <c r="E1198" s="135" t="s">
        <v>5199</v>
      </c>
      <c r="F1198" s="136" t="s">
        <v>5200</v>
      </c>
      <c r="G1198" s="137" t="s">
        <v>340</v>
      </c>
      <c r="H1198" s="138">
        <v>4</v>
      </c>
      <c r="I1198" s="139"/>
      <c r="J1198" s="140">
        <f>ROUND(I1198*H1198,2)</f>
        <v>0</v>
      </c>
      <c r="K1198" s="136" t="s">
        <v>243</v>
      </c>
      <c r="L1198" s="33"/>
      <c r="M1198" s="141" t="s">
        <v>1</v>
      </c>
      <c r="N1198" s="142" t="s">
        <v>38</v>
      </c>
      <c r="P1198" s="143">
        <f>O1198*H1198</f>
        <v>0</v>
      </c>
      <c r="Q1198" s="143">
        <v>0</v>
      </c>
      <c r="R1198" s="143">
        <f>Q1198*H1198</f>
        <v>0</v>
      </c>
      <c r="S1198" s="143">
        <v>0</v>
      </c>
      <c r="T1198" s="144">
        <f>S1198*H1198</f>
        <v>0</v>
      </c>
      <c r="AR1198" s="145" t="s">
        <v>258</v>
      </c>
      <c r="AT1198" s="145" t="s">
        <v>239</v>
      </c>
      <c r="AU1198" s="145" t="s">
        <v>83</v>
      </c>
      <c r="AY1198" s="18" t="s">
        <v>236</v>
      </c>
      <c r="BE1198" s="146">
        <f>IF(N1198="základní",J1198,0)</f>
        <v>0</v>
      </c>
      <c r="BF1198" s="146">
        <f>IF(N1198="snížená",J1198,0)</f>
        <v>0</v>
      </c>
      <c r="BG1198" s="146">
        <f>IF(N1198="zákl. přenesená",J1198,0)</f>
        <v>0</v>
      </c>
      <c r="BH1198" s="146">
        <f>IF(N1198="sníž. přenesená",J1198,0)</f>
        <v>0</v>
      </c>
      <c r="BI1198" s="146">
        <f>IF(N1198="nulová",J1198,0)</f>
        <v>0</v>
      </c>
      <c r="BJ1198" s="18" t="s">
        <v>81</v>
      </c>
      <c r="BK1198" s="146">
        <f>ROUND(I1198*H1198,2)</f>
        <v>0</v>
      </c>
      <c r="BL1198" s="18" t="s">
        <v>258</v>
      </c>
      <c r="BM1198" s="145" t="s">
        <v>5201</v>
      </c>
    </row>
    <row r="1199" spans="2:65" s="1" customFormat="1" ht="19.5">
      <c r="B1199" s="33"/>
      <c r="D1199" s="147" t="s">
        <v>246</v>
      </c>
      <c r="F1199" s="148" t="s">
        <v>5200</v>
      </c>
      <c r="I1199" s="149"/>
      <c r="L1199" s="33"/>
      <c r="M1199" s="150"/>
      <c r="T1199" s="57"/>
      <c r="AT1199" s="18" t="s">
        <v>246</v>
      </c>
      <c r="AU1199" s="18" t="s">
        <v>83</v>
      </c>
    </row>
    <row r="1200" spans="2:65" s="1" customFormat="1" ht="24.2" customHeight="1">
      <c r="B1200" s="133"/>
      <c r="C1200" s="180" t="s">
        <v>5202</v>
      </c>
      <c r="D1200" s="180" t="s">
        <v>333</v>
      </c>
      <c r="E1200" s="181" t="s">
        <v>5203</v>
      </c>
      <c r="F1200" s="182" t="s">
        <v>5204</v>
      </c>
      <c r="G1200" s="183" t="s">
        <v>340</v>
      </c>
      <c r="H1200" s="184">
        <v>1</v>
      </c>
      <c r="I1200" s="185"/>
      <c r="J1200" s="186">
        <f>ROUND(I1200*H1200,2)</f>
        <v>0</v>
      </c>
      <c r="K1200" s="182" t="s">
        <v>2868</v>
      </c>
      <c r="L1200" s="187"/>
      <c r="M1200" s="188" t="s">
        <v>1</v>
      </c>
      <c r="N1200" s="189" t="s">
        <v>38</v>
      </c>
      <c r="P1200" s="143">
        <f>O1200*H1200</f>
        <v>0</v>
      </c>
      <c r="Q1200" s="143">
        <v>0</v>
      </c>
      <c r="R1200" s="143">
        <f>Q1200*H1200</f>
        <v>0</v>
      </c>
      <c r="S1200" s="143">
        <v>0</v>
      </c>
      <c r="T1200" s="144">
        <f>S1200*H1200</f>
        <v>0</v>
      </c>
      <c r="AR1200" s="145" t="s">
        <v>273</v>
      </c>
      <c r="AT1200" s="145" t="s">
        <v>333</v>
      </c>
      <c r="AU1200" s="145" t="s">
        <v>83</v>
      </c>
      <c r="AY1200" s="18" t="s">
        <v>236</v>
      </c>
      <c r="BE1200" s="146">
        <f>IF(N1200="základní",J1200,0)</f>
        <v>0</v>
      </c>
      <c r="BF1200" s="146">
        <f>IF(N1200="snížená",J1200,0)</f>
        <v>0</v>
      </c>
      <c r="BG1200" s="146">
        <f>IF(N1200="zákl. přenesená",J1200,0)</f>
        <v>0</v>
      </c>
      <c r="BH1200" s="146">
        <f>IF(N1200="sníž. přenesená",J1200,0)</f>
        <v>0</v>
      </c>
      <c r="BI1200" s="146">
        <f>IF(N1200="nulová",J1200,0)</f>
        <v>0</v>
      </c>
      <c r="BJ1200" s="18" t="s">
        <v>81</v>
      </c>
      <c r="BK1200" s="146">
        <f>ROUND(I1200*H1200,2)</f>
        <v>0</v>
      </c>
      <c r="BL1200" s="18" t="s">
        <v>258</v>
      </c>
      <c r="BM1200" s="145" t="s">
        <v>5205</v>
      </c>
    </row>
    <row r="1201" spans="2:65" s="1" customFormat="1" ht="11.25">
      <c r="B1201" s="33"/>
      <c r="D1201" s="147" t="s">
        <v>246</v>
      </c>
      <c r="F1201" s="148" t="s">
        <v>5204</v>
      </c>
      <c r="I1201" s="149"/>
      <c r="L1201" s="33"/>
      <c r="M1201" s="150"/>
      <c r="T1201" s="57"/>
      <c r="AT1201" s="18" t="s">
        <v>246</v>
      </c>
      <c r="AU1201" s="18" t="s">
        <v>83</v>
      </c>
    </row>
    <row r="1202" spans="2:65" s="1" customFormat="1" ht="24.2" customHeight="1">
      <c r="B1202" s="133"/>
      <c r="C1202" s="180" t="s">
        <v>1544</v>
      </c>
      <c r="D1202" s="180" t="s">
        <v>333</v>
      </c>
      <c r="E1202" s="181" t="s">
        <v>5206</v>
      </c>
      <c r="F1202" s="182" t="s">
        <v>5207</v>
      </c>
      <c r="G1202" s="183" t="s">
        <v>340</v>
      </c>
      <c r="H1202" s="184">
        <v>3</v>
      </c>
      <c r="I1202" s="185"/>
      <c r="J1202" s="186">
        <f>ROUND(I1202*H1202,2)</f>
        <v>0</v>
      </c>
      <c r="K1202" s="182" t="s">
        <v>243</v>
      </c>
      <c r="L1202" s="187"/>
      <c r="M1202" s="188" t="s">
        <v>1</v>
      </c>
      <c r="N1202" s="189" t="s">
        <v>38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273</v>
      </c>
      <c r="AT1202" s="145" t="s">
        <v>333</v>
      </c>
      <c r="AU1202" s="145" t="s">
        <v>83</v>
      </c>
      <c r="AY1202" s="18" t="s">
        <v>236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81</v>
      </c>
      <c r="BK1202" s="146">
        <f>ROUND(I1202*H1202,2)</f>
        <v>0</v>
      </c>
      <c r="BL1202" s="18" t="s">
        <v>258</v>
      </c>
      <c r="BM1202" s="145" t="s">
        <v>5208</v>
      </c>
    </row>
    <row r="1203" spans="2:65" s="1" customFormat="1" ht="11.25">
      <c r="B1203" s="33"/>
      <c r="D1203" s="147" t="s">
        <v>246</v>
      </c>
      <c r="F1203" s="148" t="s">
        <v>5207</v>
      </c>
      <c r="I1203" s="149"/>
      <c r="L1203" s="33"/>
      <c r="M1203" s="150"/>
      <c r="T1203" s="57"/>
      <c r="AT1203" s="18" t="s">
        <v>246</v>
      </c>
      <c r="AU1203" s="18" t="s">
        <v>83</v>
      </c>
    </row>
    <row r="1204" spans="2:65" s="1" customFormat="1" ht="24.2" customHeight="1">
      <c r="B1204" s="133"/>
      <c r="C1204" s="134" t="s">
        <v>5209</v>
      </c>
      <c r="D1204" s="134" t="s">
        <v>239</v>
      </c>
      <c r="E1204" s="135" t="s">
        <v>5210</v>
      </c>
      <c r="F1204" s="136" t="s">
        <v>5211</v>
      </c>
      <c r="G1204" s="137" t="s">
        <v>340</v>
      </c>
      <c r="H1204" s="138">
        <v>18</v>
      </c>
      <c r="I1204" s="139"/>
      <c r="J1204" s="140">
        <f>ROUND(I1204*H1204,2)</f>
        <v>0</v>
      </c>
      <c r="K1204" s="136" t="s">
        <v>243</v>
      </c>
      <c r="L1204" s="33"/>
      <c r="M1204" s="141" t="s">
        <v>1</v>
      </c>
      <c r="N1204" s="142" t="s">
        <v>38</v>
      </c>
      <c r="P1204" s="143">
        <f>O1204*H1204</f>
        <v>0</v>
      </c>
      <c r="Q1204" s="143">
        <v>0</v>
      </c>
      <c r="R1204" s="143">
        <f>Q1204*H1204</f>
        <v>0</v>
      </c>
      <c r="S1204" s="143">
        <v>0</v>
      </c>
      <c r="T1204" s="144">
        <f>S1204*H1204</f>
        <v>0</v>
      </c>
      <c r="AR1204" s="145" t="s">
        <v>258</v>
      </c>
      <c r="AT1204" s="145" t="s">
        <v>239</v>
      </c>
      <c r="AU1204" s="145" t="s">
        <v>83</v>
      </c>
      <c r="AY1204" s="18" t="s">
        <v>236</v>
      </c>
      <c r="BE1204" s="146">
        <f>IF(N1204="základní",J1204,0)</f>
        <v>0</v>
      </c>
      <c r="BF1204" s="146">
        <f>IF(N1204="snížená",J1204,0)</f>
        <v>0</v>
      </c>
      <c r="BG1204" s="146">
        <f>IF(N1204="zákl. přenesená",J1204,0)</f>
        <v>0</v>
      </c>
      <c r="BH1204" s="146">
        <f>IF(N1204="sníž. přenesená",J1204,0)</f>
        <v>0</v>
      </c>
      <c r="BI1204" s="146">
        <f>IF(N1204="nulová",J1204,0)</f>
        <v>0</v>
      </c>
      <c r="BJ1204" s="18" t="s">
        <v>81</v>
      </c>
      <c r="BK1204" s="146">
        <f>ROUND(I1204*H1204,2)</f>
        <v>0</v>
      </c>
      <c r="BL1204" s="18" t="s">
        <v>258</v>
      </c>
      <c r="BM1204" s="145" t="s">
        <v>5212</v>
      </c>
    </row>
    <row r="1205" spans="2:65" s="1" customFormat="1" ht="19.5">
      <c r="B1205" s="33"/>
      <c r="D1205" s="147" t="s">
        <v>246</v>
      </c>
      <c r="F1205" s="148" t="s">
        <v>5211</v>
      </c>
      <c r="I1205" s="149"/>
      <c r="L1205" s="33"/>
      <c r="M1205" s="150"/>
      <c r="T1205" s="57"/>
      <c r="AT1205" s="18" t="s">
        <v>246</v>
      </c>
      <c r="AU1205" s="18" t="s">
        <v>83</v>
      </c>
    </row>
    <row r="1206" spans="2:65" s="1" customFormat="1" ht="24.2" customHeight="1">
      <c r="B1206" s="133"/>
      <c r="C1206" s="180" t="s">
        <v>3496</v>
      </c>
      <c r="D1206" s="180" t="s">
        <v>333</v>
      </c>
      <c r="E1206" s="181" t="s">
        <v>5213</v>
      </c>
      <c r="F1206" s="182" t="s">
        <v>5214</v>
      </c>
      <c r="G1206" s="183" t="s">
        <v>340</v>
      </c>
      <c r="H1206" s="184">
        <v>11</v>
      </c>
      <c r="I1206" s="185"/>
      <c r="J1206" s="186">
        <f>ROUND(I1206*H1206,2)</f>
        <v>0</v>
      </c>
      <c r="K1206" s="182" t="s">
        <v>2868</v>
      </c>
      <c r="L1206" s="187"/>
      <c r="M1206" s="188" t="s">
        <v>1</v>
      </c>
      <c r="N1206" s="189" t="s">
        <v>38</v>
      </c>
      <c r="P1206" s="143">
        <f>O1206*H1206</f>
        <v>0</v>
      </c>
      <c r="Q1206" s="143">
        <v>0</v>
      </c>
      <c r="R1206" s="143">
        <f>Q1206*H1206</f>
        <v>0</v>
      </c>
      <c r="S1206" s="143">
        <v>0</v>
      </c>
      <c r="T1206" s="144">
        <f>S1206*H1206</f>
        <v>0</v>
      </c>
      <c r="AR1206" s="145" t="s">
        <v>273</v>
      </c>
      <c r="AT1206" s="145" t="s">
        <v>333</v>
      </c>
      <c r="AU1206" s="145" t="s">
        <v>83</v>
      </c>
      <c r="AY1206" s="18" t="s">
        <v>236</v>
      </c>
      <c r="BE1206" s="146">
        <f>IF(N1206="základní",J1206,0)</f>
        <v>0</v>
      </c>
      <c r="BF1206" s="146">
        <f>IF(N1206="snížená",J1206,0)</f>
        <v>0</v>
      </c>
      <c r="BG1206" s="146">
        <f>IF(N1206="zákl. přenesená",J1206,0)</f>
        <v>0</v>
      </c>
      <c r="BH1206" s="146">
        <f>IF(N1206="sníž. přenesená",J1206,0)</f>
        <v>0</v>
      </c>
      <c r="BI1206" s="146">
        <f>IF(N1206="nulová",J1206,0)</f>
        <v>0</v>
      </c>
      <c r="BJ1206" s="18" t="s">
        <v>81</v>
      </c>
      <c r="BK1206" s="146">
        <f>ROUND(I1206*H1206,2)</f>
        <v>0</v>
      </c>
      <c r="BL1206" s="18" t="s">
        <v>258</v>
      </c>
      <c r="BM1206" s="145" t="s">
        <v>5215</v>
      </c>
    </row>
    <row r="1207" spans="2:65" s="1" customFormat="1" ht="11.25">
      <c r="B1207" s="33"/>
      <c r="D1207" s="147" t="s">
        <v>246</v>
      </c>
      <c r="F1207" s="148" t="s">
        <v>5214</v>
      </c>
      <c r="I1207" s="149"/>
      <c r="L1207" s="33"/>
      <c r="M1207" s="150"/>
      <c r="T1207" s="57"/>
      <c r="AT1207" s="18" t="s">
        <v>246</v>
      </c>
      <c r="AU1207" s="18" t="s">
        <v>83</v>
      </c>
    </row>
    <row r="1208" spans="2:65" s="1" customFormat="1" ht="24.2" customHeight="1">
      <c r="B1208" s="133"/>
      <c r="C1208" s="180" t="s">
        <v>5216</v>
      </c>
      <c r="D1208" s="180" t="s">
        <v>333</v>
      </c>
      <c r="E1208" s="181" t="s">
        <v>5217</v>
      </c>
      <c r="F1208" s="182" t="s">
        <v>5218</v>
      </c>
      <c r="G1208" s="183" t="s">
        <v>340</v>
      </c>
      <c r="H1208" s="184">
        <v>3</v>
      </c>
      <c r="I1208" s="185"/>
      <c r="J1208" s="186">
        <f>ROUND(I1208*H1208,2)</f>
        <v>0</v>
      </c>
      <c r="K1208" s="182" t="s">
        <v>2868</v>
      </c>
      <c r="L1208" s="187"/>
      <c r="M1208" s="188" t="s">
        <v>1</v>
      </c>
      <c r="N1208" s="189" t="s">
        <v>38</v>
      </c>
      <c r="P1208" s="143">
        <f>O1208*H1208</f>
        <v>0</v>
      </c>
      <c r="Q1208" s="143">
        <v>0</v>
      </c>
      <c r="R1208" s="143">
        <f>Q1208*H1208</f>
        <v>0</v>
      </c>
      <c r="S1208" s="143">
        <v>0</v>
      </c>
      <c r="T1208" s="144">
        <f>S1208*H1208</f>
        <v>0</v>
      </c>
      <c r="AR1208" s="145" t="s">
        <v>273</v>
      </c>
      <c r="AT1208" s="145" t="s">
        <v>333</v>
      </c>
      <c r="AU1208" s="145" t="s">
        <v>83</v>
      </c>
      <c r="AY1208" s="18" t="s">
        <v>236</v>
      </c>
      <c r="BE1208" s="146">
        <f>IF(N1208="základní",J1208,0)</f>
        <v>0</v>
      </c>
      <c r="BF1208" s="146">
        <f>IF(N1208="snížená",J1208,0)</f>
        <v>0</v>
      </c>
      <c r="BG1208" s="146">
        <f>IF(N1208="zákl. přenesená",J1208,0)</f>
        <v>0</v>
      </c>
      <c r="BH1208" s="146">
        <f>IF(N1208="sníž. přenesená",J1208,0)</f>
        <v>0</v>
      </c>
      <c r="BI1208" s="146">
        <f>IF(N1208="nulová",J1208,0)</f>
        <v>0</v>
      </c>
      <c r="BJ1208" s="18" t="s">
        <v>81</v>
      </c>
      <c r="BK1208" s="146">
        <f>ROUND(I1208*H1208,2)</f>
        <v>0</v>
      </c>
      <c r="BL1208" s="18" t="s">
        <v>258</v>
      </c>
      <c r="BM1208" s="145" t="s">
        <v>5219</v>
      </c>
    </row>
    <row r="1209" spans="2:65" s="1" customFormat="1" ht="11.25">
      <c r="B1209" s="33"/>
      <c r="D1209" s="147" t="s">
        <v>246</v>
      </c>
      <c r="F1209" s="148" t="s">
        <v>5218</v>
      </c>
      <c r="I1209" s="149"/>
      <c r="L1209" s="33"/>
      <c r="M1209" s="150"/>
      <c r="T1209" s="57"/>
      <c r="AT1209" s="18" t="s">
        <v>246</v>
      </c>
      <c r="AU1209" s="18" t="s">
        <v>83</v>
      </c>
    </row>
    <row r="1210" spans="2:65" s="1" customFormat="1" ht="24.2" customHeight="1">
      <c r="B1210" s="133"/>
      <c r="C1210" s="180" t="s">
        <v>3498</v>
      </c>
      <c r="D1210" s="180" t="s">
        <v>333</v>
      </c>
      <c r="E1210" s="181" t="s">
        <v>5220</v>
      </c>
      <c r="F1210" s="182" t="s">
        <v>5221</v>
      </c>
      <c r="G1210" s="183" t="s">
        <v>340</v>
      </c>
      <c r="H1210" s="184">
        <v>4</v>
      </c>
      <c r="I1210" s="185"/>
      <c r="J1210" s="186">
        <f>ROUND(I1210*H1210,2)</f>
        <v>0</v>
      </c>
      <c r="K1210" s="182" t="s">
        <v>243</v>
      </c>
      <c r="L1210" s="187"/>
      <c r="M1210" s="188" t="s">
        <v>1</v>
      </c>
      <c r="N1210" s="189" t="s">
        <v>38</v>
      </c>
      <c r="P1210" s="143">
        <f>O1210*H1210</f>
        <v>0</v>
      </c>
      <c r="Q1210" s="143">
        <v>0</v>
      </c>
      <c r="R1210" s="143">
        <f>Q1210*H1210</f>
        <v>0</v>
      </c>
      <c r="S1210" s="143">
        <v>0</v>
      </c>
      <c r="T1210" s="144">
        <f>S1210*H1210</f>
        <v>0</v>
      </c>
      <c r="AR1210" s="145" t="s">
        <v>273</v>
      </c>
      <c r="AT1210" s="145" t="s">
        <v>333</v>
      </c>
      <c r="AU1210" s="145" t="s">
        <v>83</v>
      </c>
      <c r="AY1210" s="18" t="s">
        <v>236</v>
      </c>
      <c r="BE1210" s="146">
        <f>IF(N1210="základní",J1210,0)</f>
        <v>0</v>
      </c>
      <c r="BF1210" s="146">
        <f>IF(N1210="snížená",J1210,0)</f>
        <v>0</v>
      </c>
      <c r="BG1210" s="146">
        <f>IF(N1210="zákl. přenesená",J1210,0)</f>
        <v>0</v>
      </c>
      <c r="BH1210" s="146">
        <f>IF(N1210="sníž. přenesená",J1210,0)</f>
        <v>0</v>
      </c>
      <c r="BI1210" s="146">
        <f>IF(N1210="nulová",J1210,0)</f>
        <v>0</v>
      </c>
      <c r="BJ1210" s="18" t="s">
        <v>81</v>
      </c>
      <c r="BK1210" s="146">
        <f>ROUND(I1210*H1210,2)</f>
        <v>0</v>
      </c>
      <c r="BL1210" s="18" t="s">
        <v>258</v>
      </c>
      <c r="BM1210" s="145" t="s">
        <v>4422</v>
      </c>
    </row>
    <row r="1211" spans="2:65" s="1" customFormat="1" ht="11.25">
      <c r="B1211" s="33"/>
      <c r="D1211" s="147" t="s">
        <v>246</v>
      </c>
      <c r="F1211" s="148" t="s">
        <v>5221</v>
      </c>
      <c r="I1211" s="149"/>
      <c r="L1211" s="33"/>
      <c r="M1211" s="150"/>
      <c r="T1211" s="57"/>
      <c r="AT1211" s="18" t="s">
        <v>246</v>
      </c>
      <c r="AU1211" s="18" t="s">
        <v>83</v>
      </c>
    </row>
    <row r="1212" spans="2:65" s="1" customFormat="1" ht="24.2" customHeight="1">
      <c r="B1212" s="133"/>
      <c r="C1212" s="134" t="s">
        <v>5222</v>
      </c>
      <c r="D1212" s="134" t="s">
        <v>239</v>
      </c>
      <c r="E1212" s="135" t="s">
        <v>5223</v>
      </c>
      <c r="F1212" s="136" t="s">
        <v>5224</v>
      </c>
      <c r="G1212" s="137" t="s">
        <v>340</v>
      </c>
      <c r="H1212" s="138">
        <v>13</v>
      </c>
      <c r="I1212" s="139"/>
      <c r="J1212" s="140">
        <f>ROUND(I1212*H1212,2)</f>
        <v>0</v>
      </c>
      <c r="K1212" s="136" t="s">
        <v>243</v>
      </c>
      <c r="L1212" s="33"/>
      <c r="M1212" s="141" t="s">
        <v>1</v>
      </c>
      <c r="N1212" s="142" t="s">
        <v>38</v>
      </c>
      <c r="P1212" s="143">
        <f>O1212*H1212</f>
        <v>0</v>
      </c>
      <c r="Q1212" s="143">
        <v>0</v>
      </c>
      <c r="R1212" s="143">
        <f>Q1212*H1212</f>
        <v>0</v>
      </c>
      <c r="S1212" s="143">
        <v>0</v>
      </c>
      <c r="T1212" s="144">
        <f>S1212*H1212</f>
        <v>0</v>
      </c>
      <c r="AR1212" s="145" t="s">
        <v>258</v>
      </c>
      <c r="AT1212" s="145" t="s">
        <v>239</v>
      </c>
      <c r="AU1212" s="145" t="s">
        <v>83</v>
      </c>
      <c r="AY1212" s="18" t="s">
        <v>236</v>
      </c>
      <c r="BE1212" s="146">
        <f>IF(N1212="základní",J1212,0)</f>
        <v>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81</v>
      </c>
      <c r="BK1212" s="146">
        <f>ROUND(I1212*H1212,2)</f>
        <v>0</v>
      </c>
      <c r="BL1212" s="18" t="s">
        <v>258</v>
      </c>
      <c r="BM1212" s="145" t="s">
        <v>5225</v>
      </c>
    </row>
    <row r="1213" spans="2:65" s="1" customFormat="1" ht="19.5">
      <c r="B1213" s="33"/>
      <c r="D1213" s="147" t="s">
        <v>246</v>
      </c>
      <c r="F1213" s="148" t="s">
        <v>5224</v>
      </c>
      <c r="I1213" s="149"/>
      <c r="L1213" s="33"/>
      <c r="M1213" s="150"/>
      <c r="T1213" s="57"/>
      <c r="AT1213" s="18" t="s">
        <v>246</v>
      </c>
      <c r="AU1213" s="18" t="s">
        <v>83</v>
      </c>
    </row>
    <row r="1214" spans="2:65" s="1" customFormat="1" ht="24.2" customHeight="1">
      <c r="B1214" s="133"/>
      <c r="C1214" s="180" t="s">
        <v>3503</v>
      </c>
      <c r="D1214" s="180" t="s">
        <v>333</v>
      </c>
      <c r="E1214" s="181" t="s">
        <v>5226</v>
      </c>
      <c r="F1214" s="182" t="s">
        <v>5227</v>
      </c>
      <c r="G1214" s="183" t="s">
        <v>340</v>
      </c>
      <c r="H1214" s="184">
        <v>13</v>
      </c>
      <c r="I1214" s="185"/>
      <c r="J1214" s="186">
        <f>ROUND(I1214*H1214,2)</f>
        <v>0</v>
      </c>
      <c r="K1214" s="182" t="s">
        <v>2868</v>
      </c>
      <c r="L1214" s="187"/>
      <c r="M1214" s="188" t="s">
        <v>1</v>
      </c>
      <c r="N1214" s="189" t="s">
        <v>38</v>
      </c>
      <c r="P1214" s="143">
        <f>O1214*H1214</f>
        <v>0</v>
      </c>
      <c r="Q1214" s="143">
        <v>0</v>
      </c>
      <c r="R1214" s="143">
        <f>Q1214*H1214</f>
        <v>0</v>
      </c>
      <c r="S1214" s="143">
        <v>0</v>
      </c>
      <c r="T1214" s="144">
        <f>S1214*H1214</f>
        <v>0</v>
      </c>
      <c r="AR1214" s="145" t="s">
        <v>273</v>
      </c>
      <c r="AT1214" s="145" t="s">
        <v>333</v>
      </c>
      <c r="AU1214" s="145" t="s">
        <v>83</v>
      </c>
      <c r="AY1214" s="18" t="s">
        <v>236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8" t="s">
        <v>81</v>
      </c>
      <c r="BK1214" s="146">
        <f>ROUND(I1214*H1214,2)</f>
        <v>0</v>
      </c>
      <c r="BL1214" s="18" t="s">
        <v>258</v>
      </c>
      <c r="BM1214" s="145" t="s">
        <v>5228</v>
      </c>
    </row>
    <row r="1215" spans="2:65" s="1" customFormat="1" ht="11.25">
      <c r="B1215" s="33"/>
      <c r="D1215" s="147" t="s">
        <v>246</v>
      </c>
      <c r="F1215" s="148" t="s">
        <v>5227</v>
      </c>
      <c r="I1215" s="149"/>
      <c r="L1215" s="33"/>
      <c r="M1215" s="150"/>
      <c r="T1215" s="57"/>
      <c r="AT1215" s="18" t="s">
        <v>246</v>
      </c>
      <c r="AU1215" s="18" t="s">
        <v>83</v>
      </c>
    </row>
    <row r="1216" spans="2:65" s="1" customFormat="1" ht="24.2" customHeight="1">
      <c r="B1216" s="133"/>
      <c r="C1216" s="134" t="s">
        <v>5229</v>
      </c>
      <c r="D1216" s="134" t="s">
        <v>239</v>
      </c>
      <c r="E1216" s="135" t="s">
        <v>5230</v>
      </c>
      <c r="F1216" s="136" t="s">
        <v>5231</v>
      </c>
      <c r="G1216" s="137" t="s">
        <v>340</v>
      </c>
      <c r="H1216" s="138">
        <v>26</v>
      </c>
      <c r="I1216" s="139"/>
      <c r="J1216" s="140">
        <f>ROUND(I1216*H1216,2)</f>
        <v>0</v>
      </c>
      <c r="K1216" s="136" t="s">
        <v>243</v>
      </c>
      <c r="L1216" s="33"/>
      <c r="M1216" s="141" t="s">
        <v>1</v>
      </c>
      <c r="N1216" s="142" t="s">
        <v>38</v>
      </c>
      <c r="P1216" s="143">
        <f>O1216*H1216</f>
        <v>0</v>
      </c>
      <c r="Q1216" s="143">
        <v>0</v>
      </c>
      <c r="R1216" s="143">
        <f>Q1216*H1216</f>
        <v>0</v>
      </c>
      <c r="S1216" s="143">
        <v>0</v>
      </c>
      <c r="T1216" s="144">
        <f>S1216*H1216</f>
        <v>0</v>
      </c>
      <c r="AR1216" s="145" t="s">
        <v>258</v>
      </c>
      <c r="AT1216" s="145" t="s">
        <v>239</v>
      </c>
      <c r="AU1216" s="145" t="s">
        <v>83</v>
      </c>
      <c r="AY1216" s="18" t="s">
        <v>236</v>
      </c>
      <c r="BE1216" s="146">
        <f>IF(N1216="základní",J1216,0)</f>
        <v>0</v>
      </c>
      <c r="BF1216" s="146">
        <f>IF(N1216="snížená",J1216,0)</f>
        <v>0</v>
      </c>
      <c r="BG1216" s="146">
        <f>IF(N1216="zákl. přenesená",J1216,0)</f>
        <v>0</v>
      </c>
      <c r="BH1216" s="146">
        <f>IF(N1216="sníž. přenesená",J1216,0)</f>
        <v>0</v>
      </c>
      <c r="BI1216" s="146">
        <f>IF(N1216="nulová",J1216,0)</f>
        <v>0</v>
      </c>
      <c r="BJ1216" s="18" t="s">
        <v>81</v>
      </c>
      <c r="BK1216" s="146">
        <f>ROUND(I1216*H1216,2)</f>
        <v>0</v>
      </c>
      <c r="BL1216" s="18" t="s">
        <v>258</v>
      </c>
      <c r="BM1216" s="145" t="s">
        <v>5232</v>
      </c>
    </row>
    <row r="1217" spans="2:65" s="1" customFormat="1" ht="19.5">
      <c r="B1217" s="33"/>
      <c r="D1217" s="147" t="s">
        <v>246</v>
      </c>
      <c r="F1217" s="148" t="s">
        <v>5231</v>
      </c>
      <c r="I1217" s="149"/>
      <c r="L1217" s="33"/>
      <c r="M1217" s="150"/>
      <c r="T1217" s="57"/>
      <c r="AT1217" s="18" t="s">
        <v>246</v>
      </c>
      <c r="AU1217" s="18" t="s">
        <v>83</v>
      </c>
    </row>
    <row r="1218" spans="2:65" s="1" customFormat="1" ht="16.5" customHeight="1">
      <c r="B1218" s="133"/>
      <c r="C1218" s="180" t="s">
        <v>3507</v>
      </c>
      <c r="D1218" s="180" t="s">
        <v>333</v>
      </c>
      <c r="E1218" s="181" t="s">
        <v>5233</v>
      </c>
      <c r="F1218" s="182" t="s">
        <v>5234</v>
      </c>
      <c r="G1218" s="183" t="s">
        <v>340</v>
      </c>
      <c r="H1218" s="184">
        <v>26</v>
      </c>
      <c r="I1218" s="185"/>
      <c r="J1218" s="186">
        <f>ROUND(I1218*H1218,2)</f>
        <v>0</v>
      </c>
      <c r="K1218" s="182" t="s">
        <v>243</v>
      </c>
      <c r="L1218" s="187"/>
      <c r="M1218" s="188" t="s">
        <v>1</v>
      </c>
      <c r="N1218" s="189" t="s">
        <v>38</v>
      </c>
      <c r="P1218" s="143">
        <f>O1218*H1218</f>
        <v>0</v>
      </c>
      <c r="Q1218" s="143">
        <v>0</v>
      </c>
      <c r="R1218" s="143">
        <f>Q1218*H1218</f>
        <v>0</v>
      </c>
      <c r="S1218" s="143">
        <v>0</v>
      </c>
      <c r="T1218" s="144">
        <f>S1218*H1218</f>
        <v>0</v>
      </c>
      <c r="AR1218" s="145" t="s">
        <v>273</v>
      </c>
      <c r="AT1218" s="145" t="s">
        <v>333</v>
      </c>
      <c r="AU1218" s="145" t="s">
        <v>83</v>
      </c>
      <c r="AY1218" s="18" t="s">
        <v>236</v>
      </c>
      <c r="BE1218" s="146">
        <f>IF(N1218="základní",J1218,0)</f>
        <v>0</v>
      </c>
      <c r="BF1218" s="146">
        <f>IF(N1218="snížená",J1218,0)</f>
        <v>0</v>
      </c>
      <c r="BG1218" s="146">
        <f>IF(N1218="zákl. přenesená",J1218,0)</f>
        <v>0</v>
      </c>
      <c r="BH1218" s="146">
        <f>IF(N1218="sníž. přenesená",J1218,0)</f>
        <v>0</v>
      </c>
      <c r="BI1218" s="146">
        <f>IF(N1218="nulová",J1218,0)</f>
        <v>0</v>
      </c>
      <c r="BJ1218" s="18" t="s">
        <v>81</v>
      </c>
      <c r="BK1218" s="146">
        <f>ROUND(I1218*H1218,2)</f>
        <v>0</v>
      </c>
      <c r="BL1218" s="18" t="s">
        <v>258</v>
      </c>
      <c r="BM1218" s="145" t="s">
        <v>5235</v>
      </c>
    </row>
    <row r="1219" spans="2:65" s="1" customFormat="1" ht="11.25">
      <c r="B1219" s="33"/>
      <c r="D1219" s="147" t="s">
        <v>246</v>
      </c>
      <c r="F1219" s="148" t="s">
        <v>5234</v>
      </c>
      <c r="I1219" s="149"/>
      <c r="L1219" s="33"/>
      <c r="M1219" s="150"/>
      <c r="T1219" s="57"/>
      <c r="AT1219" s="18" t="s">
        <v>246</v>
      </c>
      <c r="AU1219" s="18" t="s">
        <v>83</v>
      </c>
    </row>
    <row r="1220" spans="2:65" s="1" customFormat="1" ht="24.2" customHeight="1">
      <c r="B1220" s="133"/>
      <c r="C1220" s="134" t="s">
        <v>5236</v>
      </c>
      <c r="D1220" s="134" t="s">
        <v>239</v>
      </c>
      <c r="E1220" s="135" t="s">
        <v>5237</v>
      </c>
      <c r="F1220" s="136" t="s">
        <v>5238</v>
      </c>
      <c r="G1220" s="137" t="s">
        <v>340</v>
      </c>
      <c r="H1220" s="138">
        <v>12</v>
      </c>
      <c r="I1220" s="139"/>
      <c r="J1220" s="140">
        <f>ROUND(I1220*H1220,2)</f>
        <v>0</v>
      </c>
      <c r="K1220" s="136" t="s">
        <v>243</v>
      </c>
      <c r="L1220" s="33"/>
      <c r="M1220" s="141" t="s">
        <v>1</v>
      </c>
      <c r="N1220" s="142" t="s">
        <v>38</v>
      </c>
      <c r="P1220" s="143">
        <f>O1220*H1220</f>
        <v>0</v>
      </c>
      <c r="Q1220" s="143">
        <v>0</v>
      </c>
      <c r="R1220" s="143">
        <f>Q1220*H1220</f>
        <v>0</v>
      </c>
      <c r="S1220" s="143">
        <v>0</v>
      </c>
      <c r="T1220" s="144">
        <f>S1220*H1220</f>
        <v>0</v>
      </c>
      <c r="AR1220" s="145" t="s">
        <v>258</v>
      </c>
      <c r="AT1220" s="145" t="s">
        <v>239</v>
      </c>
      <c r="AU1220" s="145" t="s">
        <v>83</v>
      </c>
      <c r="AY1220" s="18" t="s">
        <v>236</v>
      </c>
      <c r="BE1220" s="146">
        <f>IF(N1220="základní",J1220,0)</f>
        <v>0</v>
      </c>
      <c r="BF1220" s="146">
        <f>IF(N1220="snížená",J1220,0)</f>
        <v>0</v>
      </c>
      <c r="BG1220" s="146">
        <f>IF(N1220="zákl. přenesená",J1220,0)</f>
        <v>0</v>
      </c>
      <c r="BH1220" s="146">
        <f>IF(N1220="sníž. přenesená",J1220,0)</f>
        <v>0</v>
      </c>
      <c r="BI1220" s="146">
        <f>IF(N1220="nulová",J1220,0)</f>
        <v>0</v>
      </c>
      <c r="BJ1220" s="18" t="s">
        <v>81</v>
      </c>
      <c r="BK1220" s="146">
        <f>ROUND(I1220*H1220,2)</f>
        <v>0</v>
      </c>
      <c r="BL1220" s="18" t="s">
        <v>258</v>
      </c>
      <c r="BM1220" s="145" t="s">
        <v>5239</v>
      </c>
    </row>
    <row r="1221" spans="2:65" s="1" customFormat="1" ht="19.5">
      <c r="B1221" s="33"/>
      <c r="D1221" s="147" t="s">
        <v>246</v>
      </c>
      <c r="F1221" s="148" t="s">
        <v>5238</v>
      </c>
      <c r="I1221" s="149"/>
      <c r="L1221" s="33"/>
      <c r="M1221" s="150"/>
      <c r="T1221" s="57"/>
      <c r="AT1221" s="18" t="s">
        <v>246</v>
      </c>
      <c r="AU1221" s="18" t="s">
        <v>83</v>
      </c>
    </row>
    <row r="1222" spans="2:65" s="1" customFormat="1" ht="16.5" customHeight="1">
      <c r="B1222" s="133"/>
      <c r="C1222" s="180" t="s">
        <v>3512</v>
      </c>
      <c r="D1222" s="180" t="s">
        <v>333</v>
      </c>
      <c r="E1222" s="181" t="s">
        <v>5240</v>
      </c>
      <c r="F1222" s="182" t="s">
        <v>5241</v>
      </c>
      <c r="G1222" s="183" t="s">
        <v>340</v>
      </c>
      <c r="H1222" s="184">
        <v>12</v>
      </c>
      <c r="I1222" s="185"/>
      <c r="J1222" s="186">
        <f>ROUND(I1222*H1222,2)</f>
        <v>0</v>
      </c>
      <c r="K1222" s="182" t="s">
        <v>243</v>
      </c>
      <c r="L1222" s="187"/>
      <c r="M1222" s="188" t="s">
        <v>1</v>
      </c>
      <c r="N1222" s="189" t="s">
        <v>38</v>
      </c>
      <c r="P1222" s="143">
        <f>O1222*H1222</f>
        <v>0</v>
      </c>
      <c r="Q1222" s="143">
        <v>0</v>
      </c>
      <c r="R1222" s="143">
        <f>Q1222*H1222</f>
        <v>0</v>
      </c>
      <c r="S1222" s="143">
        <v>0</v>
      </c>
      <c r="T1222" s="144">
        <f>S1222*H1222</f>
        <v>0</v>
      </c>
      <c r="AR1222" s="145" t="s">
        <v>273</v>
      </c>
      <c r="AT1222" s="145" t="s">
        <v>333</v>
      </c>
      <c r="AU1222" s="145" t="s">
        <v>83</v>
      </c>
      <c r="AY1222" s="18" t="s">
        <v>236</v>
      </c>
      <c r="BE1222" s="146">
        <f>IF(N1222="základní",J1222,0)</f>
        <v>0</v>
      </c>
      <c r="BF1222" s="146">
        <f>IF(N1222="snížená",J1222,0)</f>
        <v>0</v>
      </c>
      <c r="BG1222" s="146">
        <f>IF(N1222="zákl. přenesená",J1222,0)</f>
        <v>0</v>
      </c>
      <c r="BH1222" s="146">
        <f>IF(N1222="sníž. přenesená",J1222,0)</f>
        <v>0</v>
      </c>
      <c r="BI1222" s="146">
        <f>IF(N1222="nulová",J1222,0)</f>
        <v>0</v>
      </c>
      <c r="BJ1222" s="18" t="s">
        <v>81</v>
      </c>
      <c r="BK1222" s="146">
        <f>ROUND(I1222*H1222,2)</f>
        <v>0</v>
      </c>
      <c r="BL1222" s="18" t="s">
        <v>258</v>
      </c>
      <c r="BM1222" s="145" t="s">
        <v>5242</v>
      </c>
    </row>
    <row r="1223" spans="2:65" s="1" customFormat="1" ht="11.25">
      <c r="B1223" s="33"/>
      <c r="D1223" s="147" t="s">
        <v>246</v>
      </c>
      <c r="F1223" s="148" t="s">
        <v>5241</v>
      </c>
      <c r="I1223" s="149"/>
      <c r="L1223" s="33"/>
      <c r="M1223" s="150"/>
      <c r="T1223" s="57"/>
      <c r="AT1223" s="18" t="s">
        <v>246</v>
      </c>
      <c r="AU1223" s="18" t="s">
        <v>83</v>
      </c>
    </row>
    <row r="1224" spans="2:65" s="1" customFormat="1" ht="24.2" customHeight="1">
      <c r="B1224" s="133"/>
      <c r="C1224" s="134" t="s">
        <v>5243</v>
      </c>
      <c r="D1224" s="134" t="s">
        <v>239</v>
      </c>
      <c r="E1224" s="135" t="s">
        <v>5244</v>
      </c>
      <c r="F1224" s="136" t="s">
        <v>5245</v>
      </c>
      <c r="G1224" s="137" t="s">
        <v>340</v>
      </c>
      <c r="H1224" s="138">
        <v>8</v>
      </c>
      <c r="I1224" s="139"/>
      <c r="J1224" s="140">
        <f>ROUND(I1224*H1224,2)</f>
        <v>0</v>
      </c>
      <c r="K1224" s="136" t="s">
        <v>243</v>
      </c>
      <c r="L1224" s="33"/>
      <c r="M1224" s="141" t="s">
        <v>1</v>
      </c>
      <c r="N1224" s="142" t="s">
        <v>38</v>
      </c>
      <c r="P1224" s="143">
        <f>O1224*H1224</f>
        <v>0</v>
      </c>
      <c r="Q1224" s="143">
        <v>0</v>
      </c>
      <c r="R1224" s="143">
        <f>Q1224*H1224</f>
        <v>0</v>
      </c>
      <c r="S1224" s="143">
        <v>0</v>
      </c>
      <c r="T1224" s="144">
        <f>S1224*H1224</f>
        <v>0</v>
      </c>
      <c r="AR1224" s="145" t="s">
        <v>258</v>
      </c>
      <c r="AT1224" s="145" t="s">
        <v>239</v>
      </c>
      <c r="AU1224" s="145" t="s">
        <v>83</v>
      </c>
      <c r="AY1224" s="18" t="s">
        <v>236</v>
      </c>
      <c r="BE1224" s="146">
        <f>IF(N1224="základní",J1224,0)</f>
        <v>0</v>
      </c>
      <c r="BF1224" s="146">
        <f>IF(N1224="snížená",J1224,0)</f>
        <v>0</v>
      </c>
      <c r="BG1224" s="146">
        <f>IF(N1224="zákl. přenesená",J1224,0)</f>
        <v>0</v>
      </c>
      <c r="BH1224" s="146">
        <f>IF(N1224="sníž. přenesená",J1224,0)</f>
        <v>0</v>
      </c>
      <c r="BI1224" s="146">
        <f>IF(N1224="nulová",J1224,0)</f>
        <v>0</v>
      </c>
      <c r="BJ1224" s="18" t="s">
        <v>81</v>
      </c>
      <c r="BK1224" s="146">
        <f>ROUND(I1224*H1224,2)</f>
        <v>0</v>
      </c>
      <c r="BL1224" s="18" t="s">
        <v>258</v>
      </c>
      <c r="BM1224" s="145" t="s">
        <v>5246</v>
      </c>
    </row>
    <row r="1225" spans="2:65" s="1" customFormat="1" ht="19.5">
      <c r="B1225" s="33"/>
      <c r="D1225" s="147" t="s">
        <v>246</v>
      </c>
      <c r="F1225" s="148" t="s">
        <v>5245</v>
      </c>
      <c r="I1225" s="149"/>
      <c r="L1225" s="33"/>
      <c r="M1225" s="150"/>
      <c r="T1225" s="57"/>
      <c r="AT1225" s="18" t="s">
        <v>246</v>
      </c>
      <c r="AU1225" s="18" t="s">
        <v>83</v>
      </c>
    </row>
    <row r="1226" spans="2:65" s="1" customFormat="1" ht="16.5" customHeight="1">
      <c r="B1226" s="133"/>
      <c r="C1226" s="180" t="s">
        <v>3516</v>
      </c>
      <c r="D1226" s="180" t="s">
        <v>333</v>
      </c>
      <c r="E1226" s="181" t="s">
        <v>5247</v>
      </c>
      <c r="F1226" s="182" t="s">
        <v>5248</v>
      </c>
      <c r="G1226" s="183" t="s">
        <v>340</v>
      </c>
      <c r="H1226" s="184">
        <v>8</v>
      </c>
      <c r="I1226" s="185"/>
      <c r="J1226" s="186">
        <f>ROUND(I1226*H1226,2)</f>
        <v>0</v>
      </c>
      <c r="K1226" s="182" t="s">
        <v>243</v>
      </c>
      <c r="L1226" s="187"/>
      <c r="M1226" s="188" t="s">
        <v>1</v>
      </c>
      <c r="N1226" s="189" t="s">
        <v>38</v>
      </c>
      <c r="P1226" s="143">
        <f>O1226*H1226</f>
        <v>0</v>
      </c>
      <c r="Q1226" s="143">
        <v>0</v>
      </c>
      <c r="R1226" s="143">
        <f>Q1226*H1226</f>
        <v>0</v>
      </c>
      <c r="S1226" s="143">
        <v>0</v>
      </c>
      <c r="T1226" s="144">
        <f>S1226*H1226</f>
        <v>0</v>
      </c>
      <c r="AR1226" s="145" t="s">
        <v>273</v>
      </c>
      <c r="AT1226" s="145" t="s">
        <v>333</v>
      </c>
      <c r="AU1226" s="145" t="s">
        <v>83</v>
      </c>
      <c r="AY1226" s="18" t="s">
        <v>236</v>
      </c>
      <c r="BE1226" s="146">
        <f>IF(N1226="základní",J1226,0)</f>
        <v>0</v>
      </c>
      <c r="BF1226" s="146">
        <f>IF(N1226="snížená",J1226,0)</f>
        <v>0</v>
      </c>
      <c r="BG1226" s="146">
        <f>IF(N1226="zákl. přenesená",J1226,0)</f>
        <v>0</v>
      </c>
      <c r="BH1226" s="146">
        <f>IF(N1226="sníž. přenesená",J1226,0)</f>
        <v>0</v>
      </c>
      <c r="BI1226" s="146">
        <f>IF(N1226="nulová",J1226,0)</f>
        <v>0</v>
      </c>
      <c r="BJ1226" s="18" t="s">
        <v>81</v>
      </c>
      <c r="BK1226" s="146">
        <f>ROUND(I1226*H1226,2)</f>
        <v>0</v>
      </c>
      <c r="BL1226" s="18" t="s">
        <v>258</v>
      </c>
      <c r="BM1226" s="145" t="s">
        <v>5249</v>
      </c>
    </row>
    <row r="1227" spans="2:65" s="1" customFormat="1" ht="11.25">
      <c r="B1227" s="33"/>
      <c r="D1227" s="147" t="s">
        <v>246</v>
      </c>
      <c r="F1227" s="148" t="s">
        <v>5248</v>
      </c>
      <c r="I1227" s="149"/>
      <c r="L1227" s="33"/>
      <c r="M1227" s="150"/>
      <c r="T1227" s="57"/>
      <c r="AT1227" s="18" t="s">
        <v>246</v>
      </c>
      <c r="AU1227" s="18" t="s">
        <v>83</v>
      </c>
    </row>
    <row r="1228" spans="2:65" s="1" customFormat="1" ht="24.2" customHeight="1">
      <c r="B1228" s="133"/>
      <c r="C1228" s="134" t="s">
        <v>5250</v>
      </c>
      <c r="D1228" s="134" t="s">
        <v>239</v>
      </c>
      <c r="E1228" s="135" t="s">
        <v>5251</v>
      </c>
      <c r="F1228" s="136" t="s">
        <v>5252</v>
      </c>
      <c r="G1228" s="137" t="s">
        <v>340</v>
      </c>
      <c r="H1228" s="138">
        <v>8</v>
      </c>
      <c r="I1228" s="139"/>
      <c r="J1228" s="140">
        <f>ROUND(I1228*H1228,2)</f>
        <v>0</v>
      </c>
      <c r="K1228" s="136" t="s">
        <v>243</v>
      </c>
      <c r="L1228" s="33"/>
      <c r="M1228" s="141" t="s">
        <v>1</v>
      </c>
      <c r="N1228" s="142" t="s">
        <v>38</v>
      </c>
      <c r="P1228" s="143">
        <f>O1228*H1228</f>
        <v>0</v>
      </c>
      <c r="Q1228" s="143">
        <v>0</v>
      </c>
      <c r="R1228" s="143">
        <f>Q1228*H1228</f>
        <v>0</v>
      </c>
      <c r="S1228" s="143">
        <v>0</v>
      </c>
      <c r="T1228" s="144">
        <f>S1228*H1228</f>
        <v>0</v>
      </c>
      <c r="AR1228" s="145" t="s">
        <v>258</v>
      </c>
      <c r="AT1228" s="145" t="s">
        <v>239</v>
      </c>
      <c r="AU1228" s="145" t="s">
        <v>83</v>
      </c>
      <c r="AY1228" s="18" t="s">
        <v>236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81</v>
      </c>
      <c r="BK1228" s="146">
        <f>ROUND(I1228*H1228,2)</f>
        <v>0</v>
      </c>
      <c r="BL1228" s="18" t="s">
        <v>258</v>
      </c>
      <c r="BM1228" s="145" t="s">
        <v>5253</v>
      </c>
    </row>
    <row r="1229" spans="2:65" s="1" customFormat="1" ht="19.5">
      <c r="B1229" s="33"/>
      <c r="D1229" s="147" t="s">
        <v>246</v>
      </c>
      <c r="F1229" s="148" t="s">
        <v>5252</v>
      </c>
      <c r="I1229" s="149"/>
      <c r="L1229" s="33"/>
      <c r="M1229" s="150"/>
      <c r="T1229" s="57"/>
      <c r="AT1229" s="18" t="s">
        <v>246</v>
      </c>
      <c r="AU1229" s="18" t="s">
        <v>83</v>
      </c>
    </row>
    <row r="1230" spans="2:65" s="1" customFormat="1" ht="16.5" customHeight="1">
      <c r="B1230" s="133"/>
      <c r="C1230" s="180" t="s">
        <v>3519</v>
      </c>
      <c r="D1230" s="180" t="s">
        <v>333</v>
      </c>
      <c r="E1230" s="181" t="s">
        <v>5254</v>
      </c>
      <c r="F1230" s="182" t="s">
        <v>5255</v>
      </c>
      <c r="G1230" s="183" t="s">
        <v>340</v>
      </c>
      <c r="H1230" s="184">
        <v>8</v>
      </c>
      <c r="I1230" s="185"/>
      <c r="J1230" s="186">
        <f>ROUND(I1230*H1230,2)</f>
        <v>0</v>
      </c>
      <c r="K1230" s="182" t="s">
        <v>243</v>
      </c>
      <c r="L1230" s="187"/>
      <c r="M1230" s="188" t="s">
        <v>1</v>
      </c>
      <c r="N1230" s="189" t="s">
        <v>38</v>
      </c>
      <c r="P1230" s="143">
        <f>O1230*H1230</f>
        <v>0</v>
      </c>
      <c r="Q1230" s="143">
        <v>0</v>
      </c>
      <c r="R1230" s="143">
        <f>Q1230*H1230</f>
        <v>0</v>
      </c>
      <c r="S1230" s="143">
        <v>0</v>
      </c>
      <c r="T1230" s="144">
        <f>S1230*H1230</f>
        <v>0</v>
      </c>
      <c r="AR1230" s="145" t="s">
        <v>273</v>
      </c>
      <c r="AT1230" s="145" t="s">
        <v>333</v>
      </c>
      <c r="AU1230" s="145" t="s">
        <v>83</v>
      </c>
      <c r="AY1230" s="18" t="s">
        <v>236</v>
      </c>
      <c r="BE1230" s="146">
        <f>IF(N1230="základní",J1230,0)</f>
        <v>0</v>
      </c>
      <c r="BF1230" s="146">
        <f>IF(N1230="snížená",J1230,0)</f>
        <v>0</v>
      </c>
      <c r="BG1230" s="146">
        <f>IF(N1230="zákl. přenesená",J1230,0)</f>
        <v>0</v>
      </c>
      <c r="BH1230" s="146">
        <f>IF(N1230="sníž. přenesená",J1230,0)</f>
        <v>0</v>
      </c>
      <c r="BI1230" s="146">
        <f>IF(N1230="nulová",J1230,0)</f>
        <v>0</v>
      </c>
      <c r="BJ1230" s="18" t="s">
        <v>81</v>
      </c>
      <c r="BK1230" s="146">
        <f>ROUND(I1230*H1230,2)</f>
        <v>0</v>
      </c>
      <c r="BL1230" s="18" t="s">
        <v>258</v>
      </c>
      <c r="BM1230" s="145" t="s">
        <v>5256</v>
      </c>
    </row>
    <row r="1231" spans="2:65" s="1" customFormat="1" ht="11.25">
      <c r="B1231" s="33"/>
      <c r="D1231" s="147" t="s">
        <v>246</v>
      </c>
      <c r="F1231" s="148" t="s">
        <v>5255</v>
      </c>
      <c r="I1231" s="149"/>
      <c r="L1231" s="33"/>
      <c r="M1231" s="150"/>
      <c r="T1231" s="57"/>
      <c r="AT1231" s="18" t="s">
        <v>246</v>
      </c>
      <c r="AU1231" s="18" t="s">
        <v>83</v>
      </c>
    </row>
    <row r="1232" spans="2:65" s="1" customFormat="1" ht="24.2" customHeight="1">
      <c r="B1232" s="133"/>
      <c r="C1232" s="134" t="s">
        <v>5257</v>
      </c>
      <c r="D1232" s="134" t="s">
        <v>239</v>
      </c>
      <c r="E1232" s="135" t="s">
        <v>5258</v>
      </c>
      <c r="F1232" s="136" t="s">
        <v>5259</v>
      </c>
      <c r="G1232" s="137" t="s">
        <v>340</v>
      </c>
      <c r="H1232" s="138">
        <v>2</v>
      </c>
      <c r="I1232" s="139"/>
      <c r="J1232" s="140">
        <f>ROUND(I1232*H1232,2)</f>
        <v>0</v>
      </c>
      <c r="K1232" s="136" t="s">
        <v>243</v>
      </c>
      <c r="L1232" s="33"/>
      <c r="M1232" s="141" t="s">
        <v>1</v>
      </c>
      <c r="N1232" s="142" t="s">
        <v>38</v>
      </c>
      <c r="P1232" s="143">
        <f>O1232*H1232</f>
        <v>0</v>
      </c>
      <c r="Q1232" s="143">
        <v>0</v>
      </c>
      <c r="R1232" s="143">
        <f>Q1232*H1232</f>
        <v>0</v>
      </c>
      <c r="S1232" s="143">
        <v>0</v>
      </c>
      <c r="T1232" s="144">
        <f>S1232*H1232</f>
        <v>0</v>
      </c>
      <c r="AR1232" s="145" t="s">
        <v>258</v>
      </c>
      <c r="AT1232" s="145" t="s">
        <v>239</v>
      </c>
      <c r="AU1232" s="145" t="s">
        <v>83</v>
      </c>
      <c r="AY1232" s="18" t="s">
        <v>236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8" t="s">
        <v>81</v>
      </c>
      <c r="BK1232" s="146">
        <f>ROUND(I1232*H1232,2)</f>
        <v>0</v>
      </c>
      <c r="BL1232" s="18" t="s">
        <v>258</v>
      </c>
      <c r="BM1232" s="145" t="s">
        <v>5260</v>
      </c>
    </row>
    <row r="1233" spans="2:65" s="1" customFormat="1" ht="19.5">
      <c r="B1233" s="33"/>
      <c r="D1233" s="147" t="s">
        <v>246</v>
      </c>
      <c r="F1233" s="148" t="s">
        <v>5259</v>
      </c>
      <c r="I1233" s="149"/>
      <c r="L1233" s="33"/>
      <c r="M1233" s="150"/>
      <c r="T1233" s="57"/>
      <c r="AT1233" s="18" t="s">
        <v>246</v>
      </c>
      <c r="AU1233" s="18" t="s">
        <v>83</v>
      </c>
    </row>
    <row r="1234" spans="2:65" s="1" customFormat="1" ht="16.5" customHeight="1">
      <c r="B1234" s="133"/>
      <c r="C1234" s="180" t="s">
        <v>3523</v>
      </c>
      <c r="D1234" s="180" t="s">
        <v>333</v>
      </c>
      <c r="E1234" s="181" t="s">
        <v>5261</v>
      </c>
      <c r="F1234" s="182" t="s">
        <v>5262</v>
      </c>
      <c r="G1234" s="183" t="s">
        <v>340</v>
      </c>
      <c r="H1234" s="184">
        <v>2</v>
      </c>
      <c r="I1234" s="185"/>
      <c r="J1234" s="186">
        <f>ROUND(I1234*H1234,2)</f>
        <v>0</v>
      </c>
      <c r="K1234" s="182" t="s">
        <v>243</v>
      </c>
      <c r="L1234" s="187"/>
      <c r="M1234" s="188" t="s">
        <v>1</v>
      </c>
      <c r="N1234" s="189" t="s">
        <v>38</v>
      </c>
      <c r="P1234" s="143">
        <f>O1234*H1234</f>
        <v>0</v>
      </c>
      <c r="Q1234" s="143">
        <v>0</v>
      </c>
      <c r="R1234" s="143">
        <f>Q1234*H1234</f>
        <v>0</v>
      </c>
      <c r="S1234" s="143">
        <v>0</v>
      </c>
      <c r="T1234" s="144">
        <f>S1234*H1234</f>
        <v>0</v>
      </c>
      <c r="AR1234" s="145" t="s">
        <v>273</v>
      </c>
      <c r="AT1234" s="145" t="s">
        <v>333</v>
      </c>
      <c r="AU1234" s="145" t="s">
        <v>83</v>
      </c>
      <c r="AY1234" s="18" t="s">
        <v>236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8" t="s">
        <v>81</v>
      </c>
      <c r="BK1234" s="146">
        <f>ROUND(I1234*H1234,2)</f>
        <v>0</v>
      </c>
      <c r="BL1234" s="18" t="s">
        <v>258</v>
      </c>
      <c r="BM1234" s="145" t="s">
        <v>5263</v>
      </c>
    </row>
    <row r="1235" spans="2:65" s="1" customFormat="1" ht="11.25">
      <c r="B1235" s="33"/>
      <c r="D1235" s="147" t="s">
        <v>246</v>
      </c>
      <c r="F1235" s="148" t="s">
        <v>5262</v>
      </c>
      <c r="I1235" s="149"/>
      <c r="L1235" s="33"/>
      <c r="M1235" s="150"/>
      <c r="T1235" s="57"/>
      <c r="AT1235" s="18" t="s">
        <v>246</v>
      </c>
      <c r="AU1235" s="18" t="s">
        <v>83</v>
      </c>
    </row>
    <row r="1236" spans="2:65" s="1" customFormat="1" ht="24.2" customHeight="1">
      <c r="B1236" s="133"/>
      <c r="C1236" s="134" t="s">
        <v>5264</v>
      </c>
      <c r="D1236" s="134" t="s">
        <v>239</v>
      </c>
      <c r="E1236" s="135" t="s">
        <v>5265</v>
      </c>
      <c r="F1236" s="136" t="s">
        <v>5266</v>
      </c>
      <c r="G1236" s="137" t="s">
        <v>340</v>
      </c>
      <c r="H1236" s="138">
        <v>3</v>
      </c>
      <c r="I1236" s="139"/>
      <c r="J1236" s="140">
        <f>ROUND(I1236*H1236,2)</f>
        <v>0</v>
      </c>
      <c r="K1236" s="136" t="s">
        <v>243</v>
      </c>
      <c r="L1236" s="33"/>
      <c r="M1236" s="141" t="s">
        <v>1</v>
      </c>
      <c r="N1236" s="142" t="s">
        <v>38</v>
      </c>
      <c r="P1236" s="143">
        <f>O1236*H1236</f>
        <v>0</v>
      </c>
      <c r="Q1236" s="143">
        <v>0</v>
      </c>
      <c r="R1236" s="143">
        <f>Q1236*H1236</f>
        <v>0</v>
      </c>
      <c r="S1236" s="143">
        <v>0</v>
      </c>
      <c r="T1236" s="144">
        <f>S1236*H1236</f>
        <v>0</v>
      </c>
      <c r="AR1236" s="145" t="s">
        <v>258</v>
      </c>
      <c r="AT1236" s="145" t="s">
        <v>239</v>
      </c>
      <c r="AU1236" s="145" t="s">
        <v>83</v>
      </c>
      <c r="AY1236" s="18" t="s">
        <v>236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8" t="s">
        <v>81</v>
      </c>
      <c r="BK1236" s="146">
        <f>ROUND(I1236*H1236,2)</f>
        <v>0</v>
      </c>
      <c r="BL1236" s="18" t="s">
        <v>258</v>
      </c>
      <c r="BM1236" s="145" t="s">
        <v>5267</v>
      </c>
    </row>
    <row r="1237" spans="2:65" s="1" customFormat="1" ht="19.5">
      <c r="B1237" s="33"/>
      <c r="D1237" s="147" t="s">
        <v>246</v>
      </c>
      <c r="F1237" s="148" t="s">
        <v>5266</v>
      </c>
      <c r="I1237" s="149"/>
      <c r="L1237" s="33"/>
      <c r="M1237" s="150"/>
      <c r="T1237" s="57"/>
      <c r="AT1237" s="18" t="s">
        <v>246</v>
      </c>
      <c r="AU1237" s="18" t="s">
        <v>83</v>
      </c>
    </row>
    <row r="1238" spans="2:65" s="1" customFormat="1" ht="16.5" customHeight="1">
      <c r="B1238" s="133"/>
      <c r="C1238" s="180" t="s">
        <v>3526</v>
      </c>
      <c r="D1238" s="180" t="s">
        <v>333</v>
      </c>
      <c r="E1238" s="181" t="s">
        <v>5268</v>
      </c>
      <c r="F1238" s="182" t="s">
        <v>5269</v>
      </c>
      <c r="G1238" s="183" t="s">
        <v>340</v>
      </c>
      <c r="H1238" s="184">
        <v>3</v>
      </c>
      <c r="I1238" s="185"/>
      <c r="J1238" s="186">
        <f>ROUND(I1238*H1238,2)</f>
        <v>0</v>
      </c>
      <c r="K1238" s="182" t="s">
        <v>243</v>
      </c>
      <c r="L1238" s="187"/>
      <c r="M1238" s="188" t="s">
        <v>1</v>
      </c>
      <c r="N1238" s="189" t="s">
        <v>38</v>
      </c>
      <c r="P1238" s="143">
        <f>O1238*H1238</f>
        <v>0</v>
      </c>
      <c r="Q1238" s="143">
        <v>0</v>
      </c>
      <c r="R1238" s="143">
        <f>Q1238*H1238</f>
        <v>0</v>
      </c>
      <c r="S1238" s="143">
        <v>0</v>
      </c>
      <c r="T1238" s="144">
        <f>S1238*H1238</f>
        <v>0</v>
      </c>
      <c r="AR1238" s="145" t="s">
        <v>273</v>
      </c>
      <c r="AT1238" s="145" t="s">
        <v>333</v>
      </c>
      <c r="AU1238" s="145" t="s">
        <v>83</v>
      </c>
      <c r="AY1238" s="18" t="s">
        <v>236</v>
      </c>
      <c r="BE1238" s="146">
        <f>IF(N1238="základní",J1238,0)</f>
        <v>0</v>
      </c>
      <c r="BF1238" s="146">
        <f>IF(N1238="snížená",J1238,0)</f>
        <v>0</v>
      </c>
      <c r="BG1238" s="146">
        <f>IF(N1238="zákl. přenesená",J1238,0)</f>
        <v>0</v>
      </c>
      <c r="BH1238" s="146">
        <f>IF(N1238="sníž. přenesená",J1238,0)</f>
        <v>0</v>
      </c>
      <c r="BI1238" s="146">
        <f>IF(N1238="nulová",J1238,0)</f>
        <v>0</v>
      </c>
      <c r="BJ1238" s="18" t="s">
        <v>81</v>
      </c>
      <c r="BK1238" s="146">
        <f>ROUND(I1238*H1238,2)</f>
        <v>0</v>
      </c>
      <c r="BL1238" s="18" t="s">
        <v>258</v>
      </c>
      <c r="BM1238" s="145" t="s">
        <v>1546</v>
      </c>
    </row>
    <row r="1239" spans="2:65" s="1" customFormat="1" ht="11.25">
      <c r="B1239" s="33"/>
      <c r="D1239" s="147" t="s">
        <v>246</v>
      </c>
      <c r="F1239" s="148" t="s">
        <v>5269</v>
      </c>
      <c r="I1239" s="149"/>
      <c r="L1239" s="33"/>
      <c r="M1239" s="150"/>
      <c r="T1239" s="57"/>
      <c r="AT1239" s="18" t="s">
        <v>246</v>
      </c>
      <c r="AU1239" s="18" t="s">
        <v>83</v>
      </c>
    </row>
    <row r="1240" spans="2:65" s="1" customFormat="1" ht="24.2" customHeight="1">
      <c r="B1240" s="133"/>
      <c r="C1240" s="134" t="s">
        <v>5270</v>
      </c>
      <c r="D1240" s="134" t="s">
        <v>239</v>
      </c>
      <c r="E1240" s="135" t="s">
        <v>5271</v>
      </c>
      <c r="F1240" s="136" t="s">
        <v>5272</v>
      </c>
      <c r="G1240" s="137" t="s">
        <v>340</v>
      </c>
      <c r="H1240" s="138">
        <v>6</v>
      </c>
      <c r="I1240" s="139"/>
      <c r="J1240" s="140">
        <f>ROUND(I1240*H1240,2)</f>
        <v>0</v>
      </c>
      <c r="K1240" s="136" t="s">
        <v>243</v>
      </c>
      <c r="L1240" s="33"/>
      <c r="M1240" s="141" t="s">
        <v>1</v>
      </c>
      <c r="N1240" s="142" t="s">
        <v>38</v>
      </c>
      <c r="P1240" s="143">
        <f>O1240*H1240</f>
        <v>0</v>
      </c>
      <c r="Q1240" s="143">
        <v>0</v>
      </c>
      <c r="R1240" s="143">
        <f>Q1240*H1240</f>
        <v>0</v>
      </c>
      <c r="S1240" s="143">
        <v>0</v>
      </c>
      <c r="T1240" s="144">
        <f>S1240*H1240</f>
        <v>0</v>
      </c>
      <c r="AR1240" s="145" t="s">
        <v>258</v>
      </c>
      <c r="AT1240" s="145" t="s">
        <v>239</v>
      </c>
      <c r="AU1240" s="145" t="s">
        <v>83</v>
      </c>
      <c r="AY1240" s="18" t="s">
        <v>236</v>
      </c>
      <c r="BE1240" s="146">
        <f>IF(N1240="základní",J1240,0)</f>
        <v>0</v>
      </c>
      <c r="BF1240" s="146">
        <f>IF(N1240="snížená",J1240,0)</f>
        <v>0</v>
      </c>
      <c r="BG1240" s="146">
        <f>IF(N1240="zákl. přenesená",J1240,0)</f>
        <v>0</v>
      </c>
      <c r="BH1240" s="146">
        <f>IF(N1240="sníž. přenesená",J1240,0)</f>
        <v>0</v>
      </c>
      <c r="BI1240" s="146">
        <f>IF(N1240="nulová",J1240,0)</f>
        <v>0</v>
      </c>
      <c r="BJ1240" s="18" t="s">
        <v>81</v>
      </c>
      <c r="BK1240" s="146">
        <f>ROUND(I1240*H1240,2)</f>
        <v>0</v>
      </c>
      <c r="BL1240" s="18" t="s">
        <v>258</v>
      </c>
      <c r="BM1240" s="145" t="s">
        <v>5273</v>
      </c>
    </row>
    <row r="1241" spans="2:65" s="1" customFormat="1" ht="19.5">
      <c r="B1241" s="33"/>
      <c r="D1241" s="147" t="s">
        <v>246</v>
      </c>
      <c r="F1241" s="148" t="s">
        <v>5272</v>
      </c>
      <c r="I1241" s="149"/>
      <c r="L1241" s="33"/>
      <c r="M1241" s="150"/>
      <c r="T1241" s="57"/>
      <c r="AT1241" s="18" t="s">
        <v>246</v>
      </c>
      <c r="AU1241" s="18" t="s">
        <v>83</v>
      </c>
    </row>
    <row r="1242" spans="2:65" s="1" customFormat="1" ht="16.5" customHeight="1">
      <c r="B1242" s="133"/>
      <c r="C1242" s="180" t="s">
        <v>3532</v>
      </c>
      <c r="D1242" s="180" t="s">
        <v>333</v>
      </c>
      <c r="E1242" s="181" t="s">
        <v>5274</v>
      </c>
      <c r="F1242" s="182" t="s">
        <v>5275</v>
      </c>
      <c r="G1242" s="183" t="s">
        <v>340</v>
      </c>
      <c r="H1242" s="184">
        <v>6</v>
      </c>
      <c r="I1242" s="185"/>
      <c r="J1242" s="186">
        <f>ROUND(I1242*H1242,2)</f>
        <v>0</v>
      </c>
      <c r="K1242" s="182" t="s">
        <v>243</v>
      </c>
      <c r="L1242" s="187"/>
      <c r="M1242" s="188" t="s">
        <v>1</v>
      </c>
      <c r="N1242" s="189" t="s">
        <v>38</v>
      </c>
      <c r="P1242" s="143">
        <f>O1242*H1242</f>
        <v>0</v>
      </c>
      <c r="Q1242" s="143">
        <v>0</v>
      </c>
      <c r="R1242" s="143">
        <f>Q1242*H1242</f>
        <v>0</v>
      </c>
      <c r="S1242" s="143">
        <v>0</v>
      </c>
      <c r="T1242" s="144">
        <f>S1242*H1242</f>
        <v>0</v>
      </c>
      <c r="AR1242" s="145" t="s">
        <v>273</v>
      </c>
      <c r="AT1242" s="145" t="s">
        <v>333</v>
      </c>
      <c r="AU1242" s="145" t="s">
        <v>83</v>
      </c>
      <c r="AY1242" s="18" t="s">
        <v>236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8" t="s">
        <v>81</v>
      </c>
      <c r="BK1242" s="146">
        <f>ROUND(I1242*H1242,2)</f>
        <v>0</v>
      </c>
      <c r="BL1242" s="18" t="s">
        <v>258</v>
      </c>
      <c r="BM1242" s="145" t="s">
        <v>5276</v>
      </c>
    </row>
    <row r="1243" spans="2:65" s="1" customFormat="1" ht="11.25">
      <c r="B1243" s="33"/>
      <c r="D1243" s="147" t="s">
        <v>246</v>
      </c>
      <c r="F1243" s="148" t="s">
        <v>5275</v>
      </c>
      <c r="I1243" s="149"/>
      <c r="L1243" s="33"/>
      <c r="M1243" s="150"/>
      <c r="T1243" s="57"/>
      <c r="AT1243" s="18" t="s">
        <v>246</v>
      </c>
      <c r="AU1243" s="18" t="s">
        <v>83</v>
      </c>
    </row>
    <row r="1244" spans="2:65" s="1" customFormat="1" ht="24.2" customHeight="1">
      <c r="B1244" s="133"/>
      <c r="C1244" s="134" t="s">
        <v>5277</v>
      </c>
      <c r="D1244" s="134" t="s">
        <v>239</v>
      </c>
      <c r="E1244" s="135" t="s">
        <v>5278</v>
      </c>
      <c r="F1244" s="136" t="s">
        <v>5279</v>
      </c>
      <c r="G1244" s="137" t="s">
        <v>340</v>
      </c>
      <c r="H1244" s="138">
        <v>12</v>
      </c>
      <c r="I1244" s="139"/>
      <c r="J1244" s="140">
        <f>ROUND(I1244*H1244,2)</f>
        <v>0</v>
      </c>
      <c r="K1244" s="136" t="s">
        <v>2868</v>
      </c>
      <c r="L1244" s="33"/>
      <c r="M1244" s="141" t="s">
        <v>1</v>
      </c>
      <c r="N1244" s="142" t="s">
        <v>38</v>
      </c>
      <c r="P1244" s="143">
        <f>O1244*H1244</f>
        <v>0</v>
      </c>
      <c r="Q1244" s="143">
        <v>0</v>
      </c>
      <c r="R1244" s="143">
        <f>Q1244*H1244</f>
        <v>0</v>
      </c>
      <c r="S1244" s="143">
        <v>0</v>
      </c>
      <c r="T1244" s="144">
        <f>S1244*H1244</f>
        <v>0</v>
      </c>
      <c r="AR1244" s="145" t="s">
        <v>258</v>
      </c>
      <c r="AT1244" s="145" t="s">
        <v>239</v>
      </c>
      <c r="AU1244" s="145" t="s">
        <v>83</v>
      </c>
      <c r="AY1244" s="18" t="s">
        <v>236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81</v>
      </c>
      <c r="BK1244" s="146">
        <f>ROUND(I1244*H1244,2)</f>
        <v>0</v>
      </c>
      <c r="BL1244" s="18" t="s">
        <v>258</v>
      </c>
      <c r="BM1244" s="145" t="s">
        <v>5280</v>
      </c>
    </row>
    <row r="1245" spans="2:65" s="1" customFormat="1" ht="19.5">
      <c r="B1245" s="33"/>
      <c r="D1245" s="147" t="s">
        <v>246</v>
      </c>
      <c r="F1245" s="148" t="s">
        <v>5279</v>
      </c>
      <c r="I1245" s="149"/>
      <c r="L1245" s="33"/>
      <c r="M1245" s="150"/>
      <c r="T1245" s="57"/>
      <c r="AT1245" s="18" t="s">
        <v>246</v>
      </c>
      <c r="AU1245" s="18" t="s">
        <v>83</v>
      </c>
    </row>
    <row r="1246" spans="2:65" s="1" customFormat="1" ht="16.5" customHeight="1">
      <c r="B1246" s="133"/>
      <c r="C1246" s="180" t="s">
        <v>3535</v>
      </c>
      <c r="D1246" s="180" t="s">
        <v>333</v>
      </c>
      <c r="E1246" s="181" t="s">
        <v>5281</v>
      </c>
      <c r="F1246" s="182" t="s">
        <v>5282</v>
      </c>
      <c r="G1246" s="183" t="s">
        <v>340</v>
      </c>
      <c r="H1246" s="184">
        <v>12</v>
      </c>
      <c r="I1246" s="185"/>
      <c r="J1246" s="186">
        <f>ROUND(I1246*H1246,2)</f>
        <v>0</v>
      </c>
      <c r="K1246" s="182" t="s">
        <v>243</v>
      </c>
      <c r="L1246" s="187"/>
      <c r="M1246" s="188" t="s">
        <v>1</v>
      </c>
      <c r="N1246" s="189" t="s">
        <v>38</v>
      </c>
      <c r="P1246" s="143">
        <f>O1246*H1246</f>
        <v>0</v>
      </c>
      <c r="Q1246" s="143">
        <v>0</v>
      </c>
      <c r="R1246" s="143">
        <f>Q1246*H1246</f>
        <v>0</v>
      </c>
      <c r="S1246" s="143">
        <v>0</v>
      </c>
      <c r="T1246" s="144">
        <f>S1246*H1246</f>
        <v>0</v>
      </c>
      <c r="AR1246" s="145" t="s">
        <v>273</v>
      </c>
      <c r="AT1246" s="145" t="s">
        <v>333</v>
      </c>
      <c r="AU1246" s="145" t="s">
        <v>83</v>
      </c>
      <c r="AY1246" s="18" t="s">
        <v>236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81</v>
      </c>
      <c r="BK1246" s="146">
        <f>ROUND(I1246*H1246,2)</f>
        <v>0</v>
      </c>
      <c r="BL1246" s="18" t="s">
        <v>258</v>
      </c>
      <c r="BM1246" s="145" t="s">
        <v>5283</v>
      </c>
    </row>
    <row r="1247" spans="2:65" s="1" customFormat="1" ht="11.25">
      <c r="B1247" s="33"/>
      <c r="D1247" s="147" t="s">
        <v>246</v>
      </c>
      <c r="F1247" s="148" t="s">
        <v>5282</v>
      </c>
      <c r="I1247" s="149"/>
      <c r="L1247" s="33"/>
      <c r="M1247" s="150"/>
      <c r="T1247" s="57"/>
      <c r="AT1247" s="18" t="s">
        <v>246</v>
      </c>
      <c r="AU1247" s="18" t="s">
        <v>83</v>
      </c>
    </row>
    <row r="1248" spans="2:65" s="1" customFormat="1" ht="24.2" customHeight="1">
      <c r="B1248" s="133"/>
      <c r="C1248" s="134" t="s">
        <v>5284</v>
      </c>
      <c r="D1248" s="134" t="s">
        <v>239</v>
      </c>
      <c r="E1248" s="135" t="s">
        <v>5285</v>
      </c>
      <c r="F1248" s="136" t="s">
        <v>5286</v>
      </c>
      <c r="G1248" s="137" t="s">
        <v>340</v>
      </c>
      <c r="H1248" s="138">
        <v>2</v>
      </c>
      <c r="I1248" s="139"/>
      <c r="J1248" s="140">
        <f>ROUND(I1248*H1248,2)</f>
        <v>0</v>
      </c>
      <c r="K1248" s="136" t="s">
        <v>243</v>
      </c>
      <c r="L1248" s="33"/>
      <c r="M1248" s="141" t="s">
        <v>1</v>
      </c>
      <c r="N1248" s="142" t="s">
        <v>38</v>
      </c>
      <c r="P1248" s="143">
        <f>O1248*H1248</f>
        <v>0</v>
      </c>
      <c r="Q1248" s="143">
        <v>0</v>
      </c>
      <c r="R1248" s="143">
        <f>Q1248*H1248</f>
        <v>0</v>
      </c>
      <c r="S1248" s="143">
        <v>0</v>
      </c>
      <c r="T1248" s="144">
        <f>S1248*H1248</f>
        <v>0</v>
      </c>
      <c r="AR1248" s="145" t="s">
        <v>258</v>
      </c>
      <c r="AT1248" s="145" t="s">
        <v>239</v>
      </c>
      <c r="AU1248" s="145" t="s">
        <v>83</v>
      </c>
      <c r="AY1248" s="18" t="s">
        <v>236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8" t="s">
        <v>81</v>
      </c>
      <c r="BK1248" s="146">
        <f>ROUND(I1248*H1248,2)</f>
        <v>0</v>
      </c>
      <c r="BL1248" s="18" t="s">
        <v>258</v>
      </c>
      <c r="BM1248" s="145" t="s">
        <v>5287</v>
      </c>
    </row>
    <row r="1249" spans="2:65" s="1" customFormat="1" ht="19.5">
      <c r="B1249" s="33"/>
      <c r="D1249" s="147" t="s">
        <v>246</v>
      </c>
      <c r="F1249" s="148" t="s">
        <v>5286</v>
      </c>
      <c r="I1249" s="149"/>
      <c r="L1249" s="33"/>
      <c r="M1249" s="150"/>
      <c r="T1249" s="57"/>
      <c r="AT1249" s="18" t="s">
        <v>246</v>
      </c>
      <c r="AU1249" s="18" t="s">
        <v>83</v>
      </c>
    </row>
    <row r="1250" spans="2:65" s="1" customFormat="1" ht="16.5" customHeight="1">
      <c r="B1250" s="133"/>
      <c r="C1250" s="180" t="s">
        <v>3537</v>
      </c>
      <c r="D1250" s="180" t="s">
        <v>333</v>
      </c>
      <c r="E1250" s="181" t="s">
        <v>5288</v>
      </c>
      <c r="F1250" s="182" t="s">
        <v>5289</v>
      </c>
      <c r="G1250" s="183" t="s">
        <v>340</v>
      </c>
      <c r="H1250" s="184">
        <v>1</v>
      </c>
      <c r="I1250" s="185"/>
      <c r="J1250" s="186">
        <f>ROUND(I1250*H1250,2)</f>
        <v>0</v>
      </c>
      <c r="K1250" s="182" t="s">
        <v>2868</v>
      </c>
      <c r="L1250" s="187"/>
      <c r="M1250" s="188" t="s">
        <v>1</v>
      </c>
      <c r="N1250" s="189" t="s">
        <v>38</v>
      </c>
      <c r="P1250" s="143">
        <f>O1250*H1250</f>
        <v>0</v>
      </c>
      <c r="Q1250" s="143">
        <v>0</v>
      </c>
      <c r="R1250" s="143">
        <f>Q1250*H1250</f>
        <v>0</v>
      </c>
      <c r="S1250" s="143">
        <v>0</v>
      </c>
      <c r="T1250" s="144">
        <f>S1250*H1250</f>
        <v>0</v>
      </c>
      <c r="AR1250" s="145" t="s">
        <v>273</v>
      </c>
      <c r="AT1250" s="145" t="s">
        <v>333</v>
      </c>
      <c r="AU1250" s="145" t="s">
        <v>83</v>
      </c>
      <c r="AY1250" s="18" t="s">
        <v>236</v>
      </c>
      <c r="BE1250" s="146">
        <f>IF(N1250="základní",J1250,0)</f>
        <v>0</v>
      </c>
      <c r="BF1250" s="146">
        <f>IF(N1250="snížená",J1250,0)</f>
        <v>0</v>
      </c>
      <c r="BG1250" s="146">
        <f>IF(N1250="zákl. přenesená",J1250,0)</f>
        <v>0</v>
      </c>
      <c r="BH1250" s="146">
        <f>IF(N1250="sníž. přenesená",J1250,0)</f>
        <v>0</v>
      </c>
      <c r="BI1250" s="146">
        <f>IF(N1250="nulová",J1250,0)</f>
        <v>0</v>
      </c>
      <c r="BJ1250" s="18" t="s">
        <v>81</v>
      </c>
      <c r="BK1250" s="146">
        <f>ROUND(I1250*H1250,2)</f>
        <v>0</v>
      </c>
      <c r="BL1250" s="18" t="s">
        <v>258</v>
      </c>
      <c r="BM1250" s="145" t="s">
        <v>5290</v>
      </c>
    </row>
    <row r="1251" spans="2:65" s="1" customFormat="1" ht="11.25">
      <c r="B1251" s="33"/>
      <c r="D1251" s="147" t="s">
        <v>246</v>
      </c>
      <c r="F1251" s="148" t="s">
        <v>5289</v>
      </c>
      <c r="I1251" s="149"/>
      <c r="L1251" s="33"/>
      <c r="M1251" s="150"/>
      <c r="T1251" s="57"/>
      <c r="AT1251" s="18" t="s">
        <v>246</v>
      </c>
      <c r="AU1251" s="18" t="s">
        <v>83</v>
      </c>
    </row>
    <row r="1252" spans="2:65" s="1" customFormat="1" ht="16.5" customHeight="1">
      <c r="B1252" s="133"/>
      <c r="C1252" s="180" t="s">
        <v>5291</v>
      </c>
      <c r="D1252" s="180" t="s">
        <v>333</v>
      </c>
      <c r="E1252" s="181" t="s">
        <v>5292</v>
      </c>
      <c r="F1252" s="182" t="s">
        <v>5293</v>
      </c>
      <c r="G1252" s="183" t="s">
        <v>340</v>
      </c>
      <c r="H1252" s="184">
        <v>1</v>
      </c>
      <c r="I1252" s="185"/>
      <c r="J1252" s="186">
        <f>ROUND(I1252*H1252,2)</f>
        <v>0</v>
      </c>
      <c r="K1252" s="182" t="s">
        <v>2868</v>
      </c>
      <c r="L1252" s="187"/>
      <c r="M1252" s="188" t="s">
        <v>1</v>
      </c>
      <c r="N1252" s="189" t="s">
        <v>38</v>
      </c>
      <c r="P1252" s="143">
        <f>O1252*H1252</f>
        <v>0</v>
      </c>
      <c r="Q1252" s="143">
        <v>0</v>
      </c>
      <c r="R1252" s="143">
        <f>Q1252*H1252</f>
        <v>0</v>
      </c>
      <c r="S1252" s="143">
        <v>0</v>
      </c>
      <c r="T1252" s="144">
        <f>S1252*H1252</f>
        <v>0</v>
      </c>
      <c r="AR1252" s="145" t="s">
        <v>273</v>
      </c>
      <c r="AT1252" s="145" t="s">
        <v>333</v>
      </c>
      <c r="AU1252" s="145" t="s">
        <v>83</v>
      </c>
      <c r="AY1252" s="18" t="s">
        <v>236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8" t="s">
        <v>81</v>
      </c>
      <c r="BK1252" s="146">
        <f>ROUND(I1252*H1252,2)</f>
        <v>0</v>
      </c>
      <c r="BL1252" s="18" t="s">
        <v>258</v>
      </c>
      <c r="BM1252" s="145" t="s">
        <v>5294</v>
      </c>
    </row>
    <row r="1253" spans="2:65" s="1" customFormat="1" ht="11.25">
      <c r="B1253" s="33"/>
      <c r="D1253" s="147" t="s">
        <v>246</v>
      </c>
      <c r="F1253" s="148" t="s">
        <v>5293</v>
      </c>
      <c r="I1253" s="149"/>
      <c r="L1253" s="33"/>
      <c r="M1253" s="150"/>
      <c r="T1253" s="57"/>
      <c r="AT1253" s="18" t="s">
        <v>246</v>
      </c>
      <c r="AU1253" s="18" t="s">
        <v>83</v>
      </c>
    </row>
    <row r="1254" spans="2:65" s="1" customFormat="1" ht="24.2" customHeight="1">
      <c r="B1254" s="133"/>
      <c r="C1254" s="134" t="s">
        <v>3541</v>
      </c>
      <c r="D1254" s="134" t="s">
        <v>239</v>
      </c>
      <c r="E1254" s="135" t="s">
        <v>5295</v>
      </c>
      <c r="F1254" s="136" t="s">
        <v>5296</v>
      </c>
      <c r="G1254" s="137" t="s">
        <v>340</v>
      </c>
      <c r="H1254" s="138">
        <v>2</v>
      </c>
      <c r="I1254" s="139"/>
      <c r="J1254" s="140">
        <f>ROUND(I1254*H1254,2)</f>
        <v>0</v>
      </c>
      <c r="K1254" s="136" t="s">
        <v>2868</v>
      </c>
      <c r="L1254" s="33"/>
      <c r="M1254" s="141" t="s">
        <v>1</v>
      </c>
      <c r="N1254" s="142" t="s">
        <v>38</v>
      </c>
      <c r="P1254" s="143">
        <f>O1254*H1254</f>
        <v>0</v>
      </c>
      <c r="Q1254" s="143">
        <v>0</v>
      </c>
      <c r="R1254" s="143">
        <f>Q1254*H1254</f>
        <v>0</v>
      </c>
      <c r="S1254" s="143">
        <v>0</v>
      </c>
      <c r="T1254" s="144">
        <f>S1254*H1254</f>
        <v>0</v>
      </c>
      <c r="AR1254" s="145" t="s">
        <v>258</v>
      </c>
      <c r="AT1254" s="145" t="s">
        <v>239</v>
      </c>
      <c r="AU1254" s="145" t="s">
        <v>83</v>
      </c>
      <c r="AY1254" s="18" t="s">
        <v>236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81</v>
      </c>
      <c r="BK1254" s="146">
        <f>ROUND(I1254*H1254,2)</f>
        <v>0</v>
      </c>
      <c r="BL1254" s="18" t="s">
        <v>258</v>
      </c>
      <c r="BM1254" s="145" t="s">
        <v>5297</v>
      </c>
    </row>
    <row r="1255" spans="2:65" s="1" customFormat="1" ht="19.5">
      <c r="B1255" s="33"/>
      <c r="D1255" s="147" t="s">
        <v>246</v>
      </c>
      <c r="F1255" s="148" t="s">
        <v>5296</v>
      </c>
      <c r="I1255" s="149"/>
      <c r="L1255" s="33"/>
      <c r="M1255" s="150"/>
      <c r="T1255" s="57"/>
      <c r="AT1255" s="18" t="s">
        <v>246</v>
      </c>
      <c r="AU1255" s="18" t="s">
        <v>83</v>
      </c>
    </row>
    <row r="1256" spans="2:65" s="1" customFormat="1" ht="16.5" customHeight="1">
      <c r="B1256" s="133"/>
      <c r="C1256" s="180" t="s">
        <v>5298</v>
      </c>
      <c r="D1256" s="180" t="s">
        <v>333</v>
      </c>
      <c r="E1256" s="181" t="s">
        <v>5299</v>
      </c>
      <c r="F1256" s="182" t="s">
        <v>5300</v>
      </c>
      <c r="G1256" s="183" t="s">
        <v>340</v>
      </c>
      <c r="H1256" s="184">
        <v>2</v>
      </c>
      <c r="I1256" s="185"/>
      <c r="J1256" s="186">
        <f>ROUND(I1256*H1256,2)</f>
        <v>0</v>
      </c>
      <c r="K1256" s="182" t="s">
        <v>2868</v>
      </c>
      <c r="L1256" s="187"/>
      <c r="M1256" s="188" t="s">
        <v>1</v>
      </c>
      <c r="N1256" s="189" t="s">
        <v>38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273</v>
      </c>
      <c r="AT1256" s="145" t="s">
        <v>333</v>
      </c>
      <c r="AU1256" s="145" t="s">
        <v>83</v>
      </c>
      <c r="AY1256" s="18" t="s">
        <v>236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81</v>
      </c>
      <c r="BK1256" s="146">
        <f>ROUND(I1256*H1256,2)</f>
        <v>0</v>
      </c>
      <c r="BL1256" s="18" t="s">
        <v>258</v>
      </c>
      <c r="BM1256" s="145" t="s">
        <v>5301</v>
      </c>
    </row>
    <row r="1257" spans="2:65" s="1" customFormat="1" ht="11.25">
      <c r="B1257" s="33"/>
      <c r="D1257" s="147" t="s">
        <v>246</v>
      </c>
      <c r="F1257" s="148" t="s">
        <v>5300</v>
      </c>
      <c r="I1257" s="149"/>
      <c r="L1257" s="33"/>
      <c r="M1257" s="150"/>
      <c r="T1257" s="57"/>
      <c r="AT1257" s="18" t="s">
        <v>246</v>
      </c>
      <c r="AU1257" s="18" t="s">
        <v>83</v>
      </c>
    </row>
    <row r="1258" spans="2:65" s="1" customFormat="1" ht="24.2" customHeight="1">
      <c r="B1258" s="133"/>
      <c r="C1258" s="134" t="s">
        <v>3543</v>
      </c>
      <c r="D1258" s="134" t="s">
        <v>239</v>
      </c>
      <c r="E1258" s="135" t="s">
        <v>5302</v>
      </c>
      <c r="F1258" s="136" t="s">
        <v>5303</v>
      </c>
      <c r="G1258" s="137" t="s">
        <v>340</v>
      </c>
      <c r="H1258" s="138">
        <v>5</v>
      </c>
      <c r="I1258" s="139"/>
      <c r="J1258" s="140">
        <f>ROUND(I1258*H1258,2)</f>
        <v>0</v>
      </c>
      <c r="K1258" s="136" t="s">
        <v>243</v>
      </c>
      <c r="L1258" s="33"/>
      <c r="M1258" s="141" t="s">
        <v>1</v>
      </c>
      <c r="N1258" s="142" t="s">
        <v>38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258</v>
      </c>
      <c r="AT1258" s="145" t="s">
        <v>239</v>
      </c>
      <c r="AU1258" s="145" t="s">
        <v>83</v>
      </c>
      <c r="AY1258" s="18" t="s">
        <v>236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81</v>
      </c>
      <c r="BK1258" s="146">
        <f>ROUND(I1258*H1258,2)</f>
        <v>0</v>
      </c>
      <c r="BL1258" s="18" t="s">
        <v>258</v>
      </c>
      <c r="BM1258" s="145" t="s">
        <v>5304</v>
      </c>
    </row>
    <row r="1259" spans="2:65" s="1" customFormat="1" ht="19.5">
      <c r="B1259" s="33"/>
      <c r="D1259" s="147" t="s">
        <v>246</v>
      </c>
      <c r="F1259" s="148" t="s">
        <v>5303</v>
      </c>
      <c r="I1259" s="149"/>
      <c r="L1259" s="33"/>
      <c r="M1259" s="150"/>
      <c r="T1259" s="57"/>
      <c r="AT1259" s="18" t="s">
        <v>246</v>
      </c>
      <c r="AU1259" s="18" t="s">
        <v>83</v>
      </c>
    </row>
    <row r="1260" spans="2:65" s="1" customFormat="1" ht="16.5" customHeight="1">
      <c r="B1260" s="133"/>
      <c r="C1260" s="180" t="s">
        <v>5305</v>
      </c>
      <c r="D1260" s="180" t="s">
        <v>333</v>
      </c>
      <c r="E1260" s="181" t="s">
        <v>5306</v>
      </c>
      <c r="F1260" s="182" t="s">
        <v>5307</v>
      </c>
      <c r="G1260" s="183" t="s">
        <v>340</v>
      </c>
      <c r="H1260" s="184">
        <v>5</v>
      </c>
      <c r="I1260" s="185"/>
      <c r="J1260" s="186">
        <f>ROUND(I1260*H1260,2)</f>
        <v>0</v>
      </c>
      <c r="K1260" s="182" t="s">
        <v>2868</v>
      </c>
      <c r="L1260" s="187"/>
      <c r="M1260" s="188" t="s">
        <v>1</v>
      </c>
      <c r="N1260" s="189" t="s">
        <v>38</v>
      </c>
      <c r="P1260" s="143">
        <f>O1260*H1260</f>
        <v>0</v>
      </c>
      <c r="Q1260" s="143">
        <v>0</v>
      </c>
      <c r="R1260" s="143">
        <f>Q1260*H1260</f>
        <v>0</v>
      </c>
      <c r="S1260" s="143">
        <v>0</v>
      </c>
      <c r="T1260" s="144">
        <f>S1260*H1260</f>
        <v>0</v>
      </c>
      <c r="AR1260" s="145" t="s">
        <v>273</v>
      </c>
      <c r="AT1260" s="145" t="s">
        <v>333</v>
      </c>
      <c r="AU1260" s="145" t="s">
        <v>83</v>
      </c>
      <c r="AY1260" s="18" t="s">
        <v>236</v>
      </c>
      <c r="BE1260" s="146">
        <f>IF(N1260="základní",J1260,0)</f>
        <v>0</v>
      </c>
      <c r="BF1260" s="146">
        <f>IF(N1260="snížená",J1260,0)</f>
        <v>0</v>
      </c>
      <c r="BG1260" s="146">
        <f>IF(N1260="zákl. přenesená",J1260,0)</f>
        <v>0</v>
      </c>
      <c r="BH1260" s="146">
        <f>IF(N1260="sníž. přenesená",J1260,0)</f>
        <v>0</v>
      </c>
      <c r="BI1260" s="146">
        <f>IF(N1260="nulová",J1260,0)</f>
        <v>0</v>
      </c>
      <c r="BJ1260" s="18" t="s">
        <v>81</v>
      </c>
      <c r="BK1260" s="146">
        <f>ROUND(I1260*H1260,2)</f>
        <v>0</v>
      </c>
      <c r="BL1260" s="18" t="s">
        <v>258</v>
      </c>
      <c r="BM1260" s="145" t="s">
        <v>5308</v>
      </c>
    </row>
    <row r="1261" spans="2:65" s="1" customFormat="1" ht="11.25">
      <c r="B1261" s="33"/>
      <c r="D1261" s="147" t="s">
        <v>246</v>
      </c>
      <c r="F1261" s="148" t="s">
        <v>5307</v>
      </c>
      <c r="I1261" s="149"/>
      <c r="L1261" s="33"/>
      <c r="M1261" s="150"/>
      <c r="T1261" s="57"/>
      <c r="AT1261" s="18" t="s">
        <v>246</v>
      </c>
      <c r="AU1261" s="18" t="s">
        <v>83</v>
      </c>
    </row>
    <row r="1262" spans="2:65" s="1" customFormat="1" ht="24.2" customHeight="1">
      <c r="B1262" s="133"/>
      <c r="C1262" s="134" t="s">
        <v>3547</v>
      </c>
      <c r="D1262" s="134" t="s">
        <v>239</v>
      </c>
      <c r="E1262" s="135" t="s">
        <v>5309</v>
      </c>
      <c r="F1262" s="136" t="s">
        <v>5310</v>
      </c>
      <c r="G1262" s="137" t="s">
        <v>340</v>
      </c>
      <c r="H1262" s="138">
        <v>27</v>
      </c>
      <c r="I1262" s="139"/>
      <c r="J1262" s="140">
        <f>ROUND(I1262*H1262,2)</f>
        <v>0</v>
      </c>
      <c r="K1262" s="136" t="s">
        <v>2868</v>
      </c>
      <c r="L1262" s="33"/>
      <c r="M1262" s="141" t="s">
        <v>1</v>
      </c>
      <c r="N1262" s="142" t="s">
        <v>38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258</v>
      </c>
      <c r="AT1262" s="145" t="s">
        <v>239</v>
      </c>
      <c r="AU1262" s="145" t="s">
        <v>83</v>
      </c>
      <c r="AY1262" s="18" t="s">
        <v>236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8" t="s">
        <v>81</v>
      </c>
      <c r="BK1262" s="146">
        <f>ROUND(I1262*H1262,2)</f>
        <v>0</v>
      </c>
      <c r="BL1262" s="18" t="s">
        <v>258</v>
      </c>
      <c r="BM1262" s="145" t="s">
        <v>5311</v>
      </c>
    </row>
    <row r="1263" spans="2:65" s="1" customFormat="1" ht="19.5">
      <c r="B1263" s="33"/>
      <c r="D1263" s="147" t="s">
        <v>246</v>
      </c>
      <c r="F1263" s="148" t="s">
        <v>5310</v>
      </c>
      <c r="I1263" s="149"/>
      <c r="L1263" s="33"/>
      <c r="M1263" s="150"/>
      <c r="T1263" s="57"/>
      <c r="AT1263" s="18" t="s">
        <v>246</v>
      </c>
      <c r="AU1263" s="18" t="s">
        <v>83</v>
      </c>
    </row>
    <row r="1264" spans="2:65" s="12" customFormat="1" ht="11.25">
      <c r="B1264" s="151"/>
      <c r="D1264" s="147" t="s">
        <v>247</v>
      </c>
      <c r="E1264" s="152" t="s">
        <v>1</v>
      </c>
      <c r="F1264" s="153" t="s">
        <v>5312</v>
      </c>
      <c r="H1264" s="154">
        <v>27</v>
      </c>
      <c r="I1264" s="155"/>
      <c r="L1264" s="151"/>
      <c r="M1264" s="156"/>
      <c r="T1264" s="157"/>
      <c r="AT1264" s="152" t="s">
        <v>247</v>
      </c>
      <c r="AU1264" s="152" t="s">
        <v>83</v>
      </c>
      <c r="AV1264" s="12" t="s">
        <v>83</v>
      </c>
      <c r="AW1264" s="12" t="s">
        <v>30</v>
      </c>
      <c r="AX1264" s="12" t="s">
        <v>73</v>
      </c>
      <c r="AY1264" s="152" t="s">
        <v>236</v>
      </c>
    </row>
    <row r="1265" spans="2:65" s="15" customFormat="1" ht="11.25">
      <c r="B1265" s="173"/>
      <c r="D1265" s="147" t="s">
        <v>247</v>
      </c>
      <c r="E1265" s="174" t="s">
        <v>1</v>
      </c>
      <c r="F1265" s="175" t="s">
        <v>344</v>
      </c>
      <c r="H1265" s="176">
        <v>27</v>
      </c>
      <c r="I1265" s="177"/>
      <c r="L1265" s="173"/>
      <c r="M1265" s="178"/>
      <c r="T1265" s="179"/>
      <c r="AT1265" s="174" t="s">
        <v>247</v>
      </c>
      <c r="AU1265" s="174" t="s">
        <v>83</v>
      </c>
      <c r="AV1265" s="15" t="s">
        <v>258</v>
      </c>
      <c r="AW1265" s="15" t="s">
        <v>30</v>
      </c>
      <c r="AX1265" s="15" t="s">
        <v>81</v>
      </c>
      <c r="AY1265" s="174" t="s">
        <v>236</v>
      </c>
    </row>
    <row r="1266" spans="2:65" s="1" customFormat="1" ht="16.5" customHeight="1">
      <c r="B1266" s="133"/>
      <c r="C1266" s="180" t="s">
        <v>5313</v>
      </c>
      <c r="D1266" s="180" t="s">
        <v>333</v>
      </c>
      <c r="E1266" s="181" t="s">
        <v>5314</v>
      </c>
      <c r="F1266" s="182" t="s">
        <v>5315</v>
      </c>
      <c r="G1266" s="183" t="s">
        <v>340</v>
      </c>
      <c r="H1266" s="184">
        <v>1</v>
      </c>
      <c r="I1266" s="185"/>
      <c r="J1266" s="186">
        <f>ROUND(I1266*H1266,2)</f>
        <v>0</v>
      </c>
      <c r="K1266" s="182" t="s">
        <v>2868</v>
      </c>
      <c r="L1266" s="187"/>
      <c r="M1266" s="188" t="s">
        <v>1</v>
      </c>
      <c r="N1266" s="189" t="s">
        <v>38</v>
      </c>
      <c r="P1266" s="143">
        <f>O1266*H1266</f>
        <v>0</v>
      </c>
      <c r="Q1266" s="143">
        <v>0</v>
      </c>
      <c r="R1266" s="143">
        <f>Q1266*H1266</f>
        <v>0</v>
      </c>
      <c r="S1266" s="143">
        <v>0</v>
      </c>
      <c r="T1266" s="144">
        <f>S1266*H1266</f>
        <v>0</v>
      </c>
      <c r="AR1266" s="145" t="s">
        <v>273</v>
      </c>
      <c r="AT1266" s="145" t="s">
        <v>333</v>
      </c>
      <c r="AU1266" s="145" t="s">
        <v>83</v>
      </c>
      <c r="AY1266" s="18" t="s">
        <v>236</v>
      </c>
      <c r="BE1266" s="146">
        <f>IF(N1266="základní",J1266,0)</f>
        <v>0</v>
      </c>
      <c r="BF1266" s="146">
        <f>IF(N1266="snížená",J1266,0)</f>
        <v>0</v>
      </c>
      <c r="BG1266" s="146">
        <f>IF(N1266="zákl. přenesená",J1266,0)</f>
        <v>0</v>
      </c>
      <c r="BH1266" s="146">
        <f>IF(N1266="sníž. přenesená",J1266,0)</f>
        <v>0</v>
      </c>
      <c r="BI1266" s="146">
        <f>IF(N1266="nulová",J1266,0)</f>
        <v>0</v>
      </c>
      <c r="BJ1266" s="18" t="s">
        <v>81</v>
      </c>
      <c r="BK1266" s="146">
        <f>ROUND(I1266*H1266,2)</f>
        <v>0</v>
      </c>
      <c r="BL1266" s="18" t="s">
        <v>258</v>
      </c>
      <c r="BM1266" s="145" t="s">
        <v>5316</v>
      </c>
    </row>
    <row r="1267" spans="2:65" s="1" customFormat="1" ht="11.25">
      <c r="B1267" s="33"/>
      <c r="D1267" s="147" t="s">
        <v>246</v>
      </c>
      <c r="F1267" s="148" t="s">
        <v>5315</v>
      </c>
      <c r="I1267" s="149"/>
      <c r="L1267" s="33"/>
      <c r="M1267" s="150"/>
      <c r="T1267" s="57"/>
      <c r="AT1267" s="18" t="s">
        <v>246</v>
      </c>
      <c r="AU1267" s="18" t="s">
        <v>83</v>
      </c>
    </row>
    <row r="1268" spans="2:65" s="1" customFormat="1" ht="16.5" customHeight="1">
      <c r="B1268" s="133"/>
      <c r="C1268" s="180" t="s">
        <v>3551</v>
      </c>
      <c r="D1268" s="180" t="s">
        <v>333</v>
      </c>
      <c r="E1268" s="181" t="s">
        <v>5317</v>
      </c>
      <c r="F1268" s="182" t="s">
        <v>5318</v>
      </c>
      <c r="G1268" s="183" t="s">
        <v>340</v>
      </c>
      <c r="H1268" s="184">
        <v>22</v>
      </c>
      <c r="I1268" s="185"/>
      <c r="J1268" s="186">
        <f>ROUND(I1268*H1268,2)</f>
        <v>0</v>
      </c>
      <c r="K1268" s="182" t="s">
        <v>2868</v>
      </c>
      <c r="L1268" s="187"/>
      <c r="M1268" s="188" t="s">
        <v>1</v>
      </c>
      <c r="N1268" s="189" t="s">
        <v>38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273</v>
      </c>
      <c r="AT1268" s="145" t="s">
        <v>333</v>
      </c>
      <c r="AU1268" s="145" t="s">
        <v>83</v>
      </c>
      <c r="AY1268" s="18" t="s">
        <v>236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81</v>
      </c>
      <c r="BK1268" s="146">
        <f>ROUND(I1268*H1268,2)</f>
        <v>0</v>
      </c>
      <c r="BL1268" s="18" t="s">
        <v>258</v>
      </c>
      <c r="BM1268" s="145" t="s">
        <v>5319</v>
      </c>
    </row>
    <row r="1269" spans="2:65" s="1" customFormat="1" ht="11.25">
      <c r="B1269" s="33"/>
      <c r="D1269" s="147" t="s">
        <v>246</v>
      </c>
      <c r="F1269" s="148" t="s">
        <v>5318</v>
      </c>
      <c r="I1269" s="149"/>
      <c r="L1269" s="33"/>
      <c r="M1269" s="150"/>
      <c r="T1269" s="57"/>
      <c r="AT1269" s="18" t="s">
        <v>246</v>
      </c>
      <c r="AU1269" s="18" t="s">
        <v>83</v>
      </c>
    </row>
    <row r="1270" spans="2:65" s="1" customFormat="1" ht="16.5" customHeight="1">
      <c r="B1270" s="133"/>
      <c r="C1270" s="180" t="s">
        <v>5320</v>
      </c>
      <c r="D1270" s="180" t="s">
        <v>333</v>
      </c>
      <c r="E1270" s="181" t="s">
        <v>5321</v>
      </c>
      <c r="F1270" s="182" t="s">
        <v>5322</v>
      </c>
      <c r="G1270" s="183" t="s">
        <v>340</v>
      </c>
      <c r="H1270" s="184">
        <v>4</v>
      </c>
      <c r="I1270" s="185"/>
      <c r="J1270" s="186">
        <f>ROUND(I1270*H1270,2)</f>
        <v>0</v>
      </c>
      <c r="K1270" s="182" t="s">
        <v>2868</v>
      </c>
      <c r="L1270" s="187"/>
      <c r="M1270" s="188" t="s">
        <v>1</v>
      </c>
      <c r="N1270" s="189" t="s">
        <v>38</v>
      </c>
      <c r="P1270" s="143">
        <f>O1270*H1270</f>
        <v>0</v>
      </c>
      <c r="Q1270" s="143">
        <v>0</v>
      </c>
      <c r="R1270" s="143">
        <f>Q1270*H1270</f>
        <v>0</v>
      </c>
      <c r="S1270" s="143">
        <v>0</v>
      </c>
      <c r="T1270" s="144">
        <f>S1270*H1270</f>
        <v>0</v>
      </c>
      <c r="AR1270" s="145" t="s">
        <v>273</v>
      </c>
      <c r="AT1270" s="145" t="s">
        <v>333</v>
      </c>
      <c r="AU1270" s="145" t="s">
        <v>83</v>
      </c>
      <c r="AY1270" s="18" t="s">
        <v>236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8" t="s">
        <v>81</v>
      </c>
      <c r="BK1270" s="146">
        <f>ROUND(I1270*H1270,2)</f>
        <v>0</v>
      </c>
      <c r="BL1270" s="18" t="s">
        <v>258</v>
      </c>
      <c r="BM1270" s="145" t="s">
        <v>5323</v>
      </c>
    </row>
    <row r="1271" spans="2:65" s="1" customFormat="1" ht="11.25">
      <c r="B1271" s="33"/>
      <c r="D1271" s="147" t="s">
        <v>246</v>
      </c>
      <c r="F1271" s="148" t="s">
        <v>5322</v>
      </c>
      <c r="I1271" s="149"/>
      <c r="L1271" s="33"/>
      <c r="M1271" s="150"/>
      <c r="T1271" s="57"/>
      <c r="AT1271" s="18" t="s">
        <v>246</v>
      </c>
      <c r="AU1271" s="18" t="s">
        <v>83</v>
      </c>
    </row>
    <row r="1272" spans="2:65" s="1" customFormat="1" ht="24.2" customHeight="1">
      <c r="B1272" s="133"/>
      <c r="C1272" s="134" t="s">
        <v>3554</v>
      </c>
      <c r="D1272" s="134" t="s">
        <v>239</v>
      </c>
      <c r="E1272" s="135" t="s">
        <v>5324</v>
      </c>
      <c r="F1272" s="136" t="s">
        <v>5325</v>
      </c>
      <c r="G1272" s="137" t="s">
        <v>340</v>
      </c>
      <c r="H1272" s="138">
        <v>1</v>
      </c>
      <c r="I1272" s="139"/>
      <c r="J1272" s="140">
        <f>ROUND(I1272*H1272,2)</f>
        <v>0</v>
      </c>
      <c r="K1272" s="136" t="s">
        <v>243</v>
      </c>
      <c r="L1272" s="33"/>
      <c r="M1272" s="141" t="s">
        <v>1</v>
      </c>
      <c r="N1272" s="142" t="s">
        <v>38</v>
      </c>
      <c r="P1272" s="143">
        <f>O1272*H1272</f>
        <v>0</v>
      </c>
      <c r="Q1272" s="143">
        <v>0</v>
      </c>
      <c r="R1272" s="143">
        <f>Q1272*H1272</f>
        <v>0</v>
      </c>
      <c r="S1272" s="143">
        <v>0</v>
      </c>
      <c r="T1272" s="144">
        <f>S1272*H1272</f>
        <v>0</v>
      </c>
      <c r="AR1272" s="145" t="s">
        <v>258</v>
      </c>
      <c r="AT1272" s="145" t="s">
        <v>239</v>
      </c>
      <c r="AU1272" s="145" t="s">
        <v>83</v>
      </c>
      <c r="AY1272" s="18" t="s">
        <v>236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8" t="s">
        <v>81</v>
      </c>
      <c r="BK1272" s="146">
        <f>ROUND(I1272*H1272,2)</f>
        <v>0</v>
      </c>
      <c r="BL1272" s="18" t="s">
        <v>258</v>
      </c>
      <c r="BM1272" s="145" t="s">
        <v>5326</v>
      </c>
    </row>
    <row r="1273" spans="2:65" s="1" customFormat="1" ht="19.5">
      <c r="B1273" s="33"/>
      <c r="D1273" s="147" t="s">
        <v>246</v>
      </c>
      <c r="F1273" s="148" t="s">
        <v>5325</v>
      </c>
      <c r="I1273" s="149"/>
      <c r="L1273" s="33"/>
      <c r="M1273" s="150"/>
      <c r="T1273" s="57"/>
      <c r="AT1273" s="18" t="s">
        <v>246</v>
      </c>
      <c r="AU1273" s="18" t="s">
        <v>83</v>
      </c>
    </row>
    <row r="1274" spans="2:65" s="1" customFormat="1" ht="16.5" customHeight="1">
      <c r="B1274" s="133"/>
      <c r="C1274" s="180" t="s">
        <v>5327</v>
      </c>
      <c r="D1274" s="180" t="s">
        <v>333</v>
      </c>
      <c r="E1274" s="181" t="s">
        <v>5328</v>
      </c>
      <c r="F1274" s="182" t="s">
        <v>5329</v>
      </c>
      <c r="G1274" s="183" t="s">
        <v>340</v>
      </c>
      <c r="H1274" s="184">
        <v>1</v>
      </c>
      <c r="I1274" s="185"/>
      <c r="J1274" s="186">
        <f>ROUND(I1274*H1274,2)</f>
        <v>0</v>
      </c>
      <c r="K1274" s="182" t="s">
        <v>243</v>
      </c>
      <c r="L1274" s="187"/>
      <c r="M1274" s="188" t="s">
        <v>1</v>
      </c>
      <c r="N1274" s="189" t="s">
        <v>38</v>
      </c>
      <c r="P1274" s="143">
        <f>O1274*H1274</f>
        <v>0</v>
      </c>
      <c r="Q1274" s="143">
        <v>0</v>
      </c>
      <c r="R1274" s="143">
        <f>Q1274*H1274</f>
        <v>0</v>
      </c>
      <c r="S1274" s="143">
        <v>0</v>
      </c>
      <c r="T1274" s="144">
        <f>S1274*H1274</f>
        <v>0</v>
      </c>
      <c r="AR1274" s="145" t="s">
        <v>273</v>
      </c>
      <c r="AT1274" s="145" t="s">
        <v>333</v>
      </c>
      <c r="AU1274" s="145" t="s">
        <v>83</v>
      </c>
      <c r="AY1274" s="18" t="s">
        <v>236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8" t="s">
        <v>81</v>
      </c>
      <c r="BK1274" s="146">
        <f>ROUND(I1274*H1274,2)</f>
        <v>0</v>
      </c>
      <c r="BL1274" s="18" t="s">
        <v>258</v>
      </c>
      <c r="BM1274" s="145" t="s">
        <v>5330</v>
      </c>
    </row>
    <row r="1275" spans="2:65" s="1" customFormat="1" ht="11.25">
      <c r="B1275" s="33"/>
      <c r="D1275" s="147" t="s">
        <v>246</v>
      </c>
      <c r="F1275" s="148" t="s">
        <v>5329</v>
      </c>
      <c r="I1275" s="149"/>
      <c r="L1275" s="33"/>
      <c r="M1275" s="150"/>
      <c r="T1275" s="57"/>
      <c r="AT1275" s="18" t="s">
        <v>246</v>
      </c>
      <c r="AU1275" s="18" t="s">
        <v>83</v>
      </c>
    </row>
    <row r="1276" spans="2:65" s="11" customFormat="1" ht="22.9" customHeight="1">
      <c r="B1276" s="121"/>
      <c r="D1276" s="122" t="s">
        <v>72</v>
      </c>
      <c r="E1276" s="131" t="s">
        <v>2403</v>
      </c>
      <c r="F1276" s="131" t="s">
        <v>966</v>
      </c>
      <c r="I1276" s="124"/>
      <c r="J1276" s="132">
        <f>BK1276</f>
        <v>0</v>
      </c>
      <c r="L1276" s="121"/>
      <c r="M1276" s="126"/>
      <c r="P1276" s="127">
        <f>SUM(P1277:P1278)</f>
        <v>0</v>
      </c>
      <c r="R1276" s="127">
        <f>SUM(R1277:R1278)</f>
        <v>0</v>
      </c>
      <c r="T1276" s="128">
        <f>SUM(T1277:T1278)</f>
        <v>0</v>
      </c>
      <c r="AR1276" s="122" t="s">
        <v>81</v>
      </c>
      <c r="AT1276" s="129" t="s">
        <v>72</v>
      </c>
      <c r="AU1276" s="129" t="s">
        <v>81</v>
      </c>
      <c r="AY1276" s="122" t="s">
        <v>236</v>
      </c>
      <c r="BK1276" s="130">
        <f>SUM(BK1277:BK1278)</f>
        <v>0</v>
      </c>
    </row>
    <row r="1277" spans="2:65" s="1" customFormat="1" ht="24.2" customHeight="1">
      <c r="B1277" s="133"/>
      <c r="C1277" s="134" t="s">
        <v>3558</v>
      </c>
      <c r="D1277" s="134" t="s">
        <v>239</v>
      </c>
      <c r="E1277" s="135" t="s">
        <v>5331</v>
      </c>
      <c r="F1277" s="136" t="s">
        <v>5332</v>
      </c>
      <c r="G1277" s="137" t="s">
        <v>424</v>
      </c>
      <c r="H1277" s="138">
        <v>1217.2860000000001</v>
      </c>
      <c r="I1277" s="139"/>
      <c r="J1277" s="140">
        <f>ROUND(I1277*H1277,2)</f>
        <v>0</v>
      </c>
      <c r="K1277" s="136" t="s">
        <v>243</v>
      </c>
      <c r="L1277" s="33"/>
      <c r="M1277" s="141" t="s">
        <v>1</v>
      </c>
      <c r="N1277" s="142" t="s">
        <v>38</v>
      </c>
      <c r="P1277" s="143">
        <f>O1277*H1277</f>
        <v>0</v>
      </c>
      <c r="Q1277" s="143">
        <v>0</v>
      </c>
      <c r="R1277" s="143">
        <f>Q1277*H1277</f>
        <v>0</v>
      </c>
      <c r="S1277" s="143">
        <v>0</v>
      </c>
      <c r="T1277" s="144">
        <f>S1277*H1277</f>
        <v>0</v>
      </c>
      <c r="AR1277" s="145" t="s">
        <v>258</v>
      </c>
      <c r="AT1277" s="145" t="s">
        <v>239</v>
      </c>
      <c r="AU1277" s="145" t="s">
        <v>83</v>
      </c>
      <c r="AY1277" s="18" t="s">
        <v>236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81</v>
      </c>
      <c r="BK1277" s="146">
        <f>ROUND(I1277*H1277,2)</f>
        <v>0</v>
      </c>
      <c r="BL1277" s="18" t="s">
        <v>258</v>
      </c>
      <c r="BM1277" s="145" t="s">
        <v>5333</v>
      </c>
    </row>
    <row r="1278" spans="2:65" s="1" customFormat="1" ht="11.25">
      <c r="B1278" s="33"/>
      <c r="D1278" s="147" t="s">
        <v>246</v>
      </c>
      <c r="F1278" s="148" t="s">
        <v>5332</v>
      </c>
      <c r="I1278" s="149"/>
      <c r="L1278" s="33"/>
      <c r="M1278" s="150"/>
      <c r="T1278" s="57"/>
      <c r="AT1278" s="18" t="s">
        <v>246</v>
      </c>
      <c r="AU1278" s="18" t="s">
        <v>83</v>
      </c>
    </row>
    <row r="1279" spans="2:65" s="11" customFormat="1" ht="25.9" customHeight="1">
      <c r="B1279" s="121"/>
      <c r="D1279" s="122" t="s">
        <v>72</v>
      </c>
      <c r="E1279" s="123" t="s">
        <v>234</v>
      </c>
      <c r="F1279" s="123" t="s">
        <v>79</v>
      </c>
      <c r="I1279" s="124"/>
      <c r="J1279" s="125">
        <f>BK1279</f>
        <v>0</v>
      </c>
      <c r="L1279" s="121"/>
      <c r="M1279" s="126"/>
      <c r="P1279" s="127">
        <f>P1280</f>
        <v>0</v>
      </c>
      <c r="R1279" s="127">
        <f>R1280</f>
        <v>0</v>
      </c>
      <c r="T1279" s="128">
        <f>T1280</f>
        <v>0</v>
      </c>
      <c r="AR1279" s="122" t="s">
        <v>81</v>
      </c>
      <c r="AT1279" s="129" t="s">
        <v>72</v>
      </c>
      <c r="AU1279" s="129" t="s">
        <v>73</v>
      </c>
      <c r="AY1279" s="122" t="s">
        <v>236</v>
      </c>
      <c r="BK1279" s="130">
        <f>BK1280</f>
        <v>0</v>
      </c>
    </row>
    <row r="1280" spans="2:65" s="11" customFormat="1" ht="22.9" customHeight="1">
      <c r="B1280" s="121"/>
      <c r="D1280" s="122" t="s">
        <v>72</v>
      </c>
      <c r="E1280" s="131" t="s">
        <v>321</v>
      </c>
      <c r="F1280" s="131" t="s">
        <v>322</v>
      </c>
      <c r="I1280" s="124"/>
      <c r="J1280" s="132">
        <f>BK1280</f>
        <v>0</v>
      </c>
      <c r="L1280" s="121"/>
      <c r="M1280" s="126"/>
      <c r="P1280" s="127">
        <f>P1281</f>
        <v>0</v>
      </c>
      <c r="R1280" s="127">
        <f>R1281</f>
        <v>0</v>
      </c>
      <c r="T1280" s="128">
        <f>T1281</f>
        <v>0</v>
      </c>
      <c r="AR1280" s="122" t="s">
        <v>81</v>
      </c>
      <c r="AT1280" s="129" t="s">
        <v>72</v>
      </c>
      <c r="AU1280" s="129" t="s">
        <v>81</v>
      </c>
      <c r="AY1280" s="122" t="s">
        <v>236</v>
      </c>
      <c r="BK1280" s="130">
        <f>BK1281</f>
        <v>0</v>
      </c>
    </row>
    <row r="1281" spans="2:65" s="11" customFormat="1" ht="20.85" customHeight="1">
      <c r="B1281" s="121"/>
      <c r="D1281" s="122" t="s">
        <v>72</v>
      </c>
      <c r="E1281" s="131" t="s">
        <v>280</v>
      </c>
      <c r="F1281" s="131" t="s">
        <v>4054</v>
      </c>
      <c r="I1281" s="124"/>
      <c r="J1281" s="132">
        <f>BK1281</f>
        <v>0</v>
      </c>
      <c r="L1281" s="121"/>
      <c r="M1281" s="126"/>
      <c r="P1281" s="127">
        <f>SUM(P1282:P1291)</f>
        <v>0</v>
      </c>
      <c r="R1281" s="127">
        <f>SUM(R1282:R1291)</f>
        <v>0</v>
      </c>
      <c r="T1281" s="128">
        <f>SUM(T1282:T1291)</f>
        <v>0</v>
      </c>
      <c r="AR1281" s="122" t="s">
        <v>81</v>
      </c>
      <c r="AT1281" s="129" t="s">
        <v>72</v>
      </c>
      <c r="AU1281" s="129" t="s">
        <v>83</v>
      </c>
      <c r="AY1281" s="122" t="s">
        <v>236</v>
      </c>
      <c r="BK1281" s="130">
        <f>SUM(BK1282:BK1291)</f>
        <v>0</v>
      </c>
    </row>
    <row r="1282" spans="2:65" s="1" customFormat="1" ht="21.75" customHeight="1">
      <c r="B1282" s="133"/>
      <c r="C1282" s="134" t="s">
        <v>5334</v>
      </c>
      <c r="D1282" s="134" t="s">
        <v>239</v>
      </c>
      <c r="E1282" s="135" t="s">
        <v>5335</v>
      </c>
      <c r="F1282" s="136" t="s">
        <v>5336</v>
      </c>
      <c r="G1282" s="137" t="s">
        <v>242</v>
      </c>
      <c r="H1282" s="138">
        <v>1</v>
      </c>
      <c r="I1282" s="139"/>
      <c r="J1282" s="140">
        <f>ROUND(I1282*H1282,2)</f>
        <v>0</v>
      </c>
      <c r="K1282" s="136" t="s">
        <v>1</v>
      </c>
      <c r="L1282" s="33"/>
      <c r="M1282" s="141" t="s">
        <v>1</v>
      </c>
      <c r="N1282" s="142" t="s">
        <v>38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258</v>
      </c>
      <c r="AT1282" s="145" t="s">
        <v>239</v>
      </c>
      <c r="AU1282" s="145" t="s">
        <v>253</v>
      </c>
      <c r="AY1282" s="18" t="s">
        <v>236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8" t="s">
        <v>81</v>
      </c>
      <c r="BK1282" s="146">
        <f>ROUND(I1282*H1282,2)</f>
        <v>0</v>
      </c>
      <c r="BL1282" s="18" t="s">
        <v>258</v>
      </c>
      <c r="BM1282" s="145" t="s">
        <v>5337</v>
      </c>
    </row>
    <row r="1283" spans="2:65" s="1" customFormat="1" ht="11.25">
      <c r="B1283" s="33"/>
      <c r="D1283" s="147" t="s">
        <v>246</v>
      </c>
      <c r="F1283" s="148" t="s">
        <v>5336</v>
      </c>
      <c r="I1283" s="149"/>
      <c r="L1283" s="33"/>
      <c r="M1283" s="150"/>
      <c r="T1283" s="57"/>
      <c r="AT1283" s="18" t="s">
        <v>246</v>
      </c>
      <c r="AU1283" s="18" t="s">
        <v>253</v>
      </c>
    </row>
    <row r="1284" spans="2:65" s="1" customFormat="1" ht="37.9" customHeight="1">
      <c r="B1284" s="133"/>
      <c r="C1284" s="134" t="s">
        <v>5338</v>
      </c>
      <c r="D1284" s="134" t="s">
        <v>239</v>
      </c>
      <c r="E1284" s="135" t="s">
        <v>5339</v>
      </c>
      <c r="F1284" s="136" t="s">
        <v>5340</v>
      </c>
      <c r="G1284" s="137" t="s">
        <v>242</v>
      </c>
      <c r="H1284" s="138">
        <v>1</v>
      </c>
      <c r="I1284" s="139"/>
      <c r="J1284" s="140">
        <f>ROUND(I1284*H1284,2)</f>
        <v>0</v>
      </c>
      <c r="K1284" s="136" t="s">
        <v>1</v>
      </c>
      <c r="L1284" s="33"/>
      <c r="M1284" s="141" t="s">
        <v>1</v>
      </c>
      <c r="N1284" s="142" t="s">
        <v>38</v>
      </c>
      <c r="P1284" s="143">
        <f>O1284*H1284</f>
        <v>0</v>
      </c>
      <c r="Q1284" s="143">
        <v>0</v>
      </c>
      <c r="R1284" s="143">
        <f>Q1284*H1284</f>
        <v>0</v>
      </c>
      <c r="S1284" s="143">
        <v>0</v>
      </c>
      <c r="T1284" s="144">
        <f>S1284*H1284</f>
        <v>0</v>
      </c>
      <c r="AR1284" s="145" t="s">
        <v>258</v>
      </c>
      <c r="AT1284" s="145" t="s">
        <v>239</v>
      </c>
      <c r="AU1284" s="145" t="s">
        <v>253</v>
      </c>
      <c r="AY1284" s="18" t="s">
        <v>236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8" t="s">
        <v>81</v>
      </c>
      <c r="BK1284" s="146">
        <f>ROUND(I1284*H1284,2)</f>
        <v>0</v>
      </c>
      <c r="BL1284" s="18" t="s">
        <v>258</v>
      </c>
      <c r="BM1284" s="145" t="s">
        <v>5341</v>
      </c>
    </row>
    <row r="1285" spans="2:65" s="1" customFormat="1" ht="19.5">
      <c r="B1285" s="33"/>
      <c r="D1285" s="147" t="s">
        <v>246</v>
      </c>
      <c r="F1285" s="148" t="s">
        <v>5340</v>
      </c>
      <c r="I1285" s="149"/>
      <c r="L1285" s="33"/>
      <c r="M1285" s="150"/>
      <c r="T1285" s="57"/>
      <c r="AT1285" s="18" t="s">
        <v>246</v>
      </c>
      <c r="AU1285" s="18" t="s">
        <v>253</v>
      </c>
    </row>
    <row r="1286" spans="2:65" s="14" customFormat="1" ht="22.5">
      <c r="B1286" s="167"/>
      <c r="D1286" s="147" t="s">
        <v>247</v>
      </c>
      <c r="E1286" s="168" t="s">
        <v>1</v>
      </c>
      <c r="F1286" s="169" t="s">
        <v>5342</v>
      </c>
      <c r="H1286" s="168" t="s">
        <v>1</v>
      </c>
      <c r="I1286" s="170"/>
      <c r="L1286" s="167"/>
      <c r="M1286" s="171"/>
      <c r="T1286" s="172"/>
      <c r="AT1286" s="168" t="s">
        <v>247</v>
      </c>
      <c r="AU1286" s="168" t="s">
        <v>253</v>
      </c>
      <c r="AV1286" s="14" t="s">
        <v>81</v>
      </c>
      <c r="AW1286" s="14" t="s">
        <v>30</v>
      </c>
      <c r="AX1286" s="14" t="s">
        <v>73</v>
      </c>
      <c r="AY1286" s="168" t="s">
        <v>236</v>
      </c>
    </row>
    <row r="1287" spans="2:65" s="14" customFormat="1" ht="11.25">
      <c r="B1287" s="167"/>
      <c r="D1287" s="147" t="s">
        <v>247</v>
      </c>
      <c r="E1287" s="168" t="s">
        <v>1</v>
      </c>
      <c r="F1287" s="169" t="s">
        <v>5343</v>
      </c>
      <c r="H1287" s="168" t="s">
        <v>1</v>
      </c>
      <c r="I1287" s="170"/>
      <c r="L1287" s="167"/>
      <c r="M1287" s="171"/>
      <c r="T1287" s="172"/>
      <c r="AT1287" s="168" t="s">
        <v>247</v>
      </c>
      <c r="AU1287" s="168" t="s">
        <v>253</v>
      </c>
      <c r="AV1287" s="14" t="s">
        <v>81</v>
      </c>
      <c r="AW1287" s="14" t="s">
        <v>30</v>
      </c>
      <c r="AX1287" s="14" t="s">
        <v>73</v>
      </c>
      <c r="AY1287" s="168" t="s">
        <v>236</v>
      </c>
    </row>
    <row r="1288" spans="2:65" s="12" customFormat="1" ht="11.25">
      <c r="B1288" s="151"/>
      <c r="D1288" s="147" t="s">
        <v>247</v>
      </c>
      <c r="E1288" s="152" t="s">
        <v>1</v>
      </c>
      <c r="F1288" s="153" t="s">
        <v>81</v>
      </c>
      <c r="H1288" s="154">
        <v>1</v>
      </c>
      <c r="I1288" s="155"/>
      <c r="L1288" s="151"/>
      <c r="M1288" s="156"/>
      <c r="T1288" s="157"/>
      <c r="AT1288" s="152" t="s">
        <v>247</v>
      </c>
      <c r="AU1288" s="152" t="s">
        <v>253</v>
      </c>
      <c r="AV1288" s="12" t="s">
        <v>83</v>
      </c>
      <c r="AW1288" s="12" t="s">
        <v>30</v>
      </c>
      <c r="AX1288" s="12" t="s">
        <v>73</v>
      </c>
      <c r="AY1288" s="152" t="s">
        <v>236</v>
      </c>
    </row>
    <row r="1289" spans="2:65" s="15" customFormat="1" ht="11.25">
      <c r="B1289" s="173"/>
      <c r="D1289" s="147" t="s">
        <v>247</v>
      </c>
      <c r="E1289" s="174" t="s">
        <v>1</v>
      </c>
      <c r="F1289" s="175" t="s">
        <v>344</v>
      </c>
      <c r="H1289" s="176">
        <v>1</v>
      </c>
      <c r="I1289" s="177"/>
      <c r="L1289" s="173"/>
      <c r="M1289" s="178"/>
      <c r="T1289" s="179"/>
      <c r="AT1289" s="174" t="s">
        <v>247</v>
      </c>
      <c r="AU1289" s="174" t="s">
        <v>253</v>
      </c>
      <c r="AV1289" s="15" t="s">
        <v>258</v>
      </c>
      <c r="AW1289" s="15" t="s">
        <v>30</v>
      </c>
      <c r="AX1289" s="15" t="s">
        <v>81</v>
      </c>
      <c r="AY1289" s="174" t="s">
        <v>236</v>
      </c>
    </row>
    <row r="1290" spans="2:65" s="1" customFormat="1" ht="37.9" customHeight="1">
      <c r="B1290" s="133"/>
      <c r="C1290" s="134" t="s">
        <v>3561</v>
      </c>
      <c r="D1290" s="134" t="s">
        <v>239</v>
      </c>
      <c r="E1290" s="135" t="s">
        <v>5344</v>
      </c>
      <c r="F1290" s="136" t="s">
        <v>5345</v>
      </c>
      <c r="G1290" s="137" t="s">
        <v>242</v>
      </c>
      <c r="H1290" s="138">
        <v>1</v>
      </c>
      <c r="I1290" s="139"/>
      <c r="J1290" s="140">
        <f>ROUND(I1290*H1290,2)</f>
        <v>0</v>
      </c>
      <c r="K1290" s="136" t="s">
        <v>1</v>
      </c>
      <c r="L1290" s="33"/>
      <c r="M1290" s="141" t="s">
        <v>1</v>
      </c>
      <c r="N1290" s="142" t="s">
        <v>38</v>
      </c>
      <c r="P1290" s="143">
        <f>O1290*H1290</f>
        <v>0</v>
      </c>
      <c r="Q1290" s="143">
        <v>0</v>
      </c>
      <c r="R1290" s="143">
        <f>Q1290*H1290</f>
        <v>0</v>
      </c>
      <c r="S1290" s="143">
        <v>0</v>
      </c>
      <c r="T1290" s="144">
        <f>S1290*H1290</f>
        <v>0</v>
      </c>
      <c r="AR1290" s="145" t="s">
        <v>258</v>
      </c>
      <c r="AT1290" s="145" t="s">
        <v>239</v>
      </c>
      <c r="AU1290" s="145" t="s">
        <v>253</v>
      </c>
      <c r="AY1290" s="18" t="s">
        <v>236</v>
      </c>
      <c r="BE1290" s="146">
        <f>IF(N1290="základní",J1290,0)</f>
        <v>0</v>
      </c>
      <c r="BF1290" s="146">
        <f>IF(N1290="snížená",J1290,0)</f>
        <v>0</v>
      </c>
      <c r="BG1290" s="146">
        <f>IF(N1290="zákl. přenesená",J1290,0)</f>
        <v>0</v>
      </c>
      <c r="BH1290" s="146">
        <f>IF(N1290="sníž. přenesená",J1290,0)</f>
        <v>0</v>
      </c>
      <c r="BI1290" s="146">
        <f>IF(N1290="nulová",J1290,0)</f>
        <v>0</v>
      </c>
      <c r="BJ1290" s="18" t="s">
        <v>81</v>
      </c>
      <c r="BK1290" s="146">
        <f>ROUND(I1290*H1290,2)</f>
        <v>0</v>
      </c>
      <c r="BL1290" s="18" t="s">
        <v>258</v>
      </c>
      <c r="BM1290" s="145" t="s">
        <v>5346</v>
      </c>
    </row>
    <row r="1291" spans="2:65" s="1" customFormat="1" ht="19.5">
      <c r="B1291" s="33"/>
      <c r="D1291" s="147" t="s">
        <v>246</v>
      </c>
      <c r="F1291" s="148" t="s">
        <v>5345</v>
      </c>
      <c r="I1291" s="149"/>
      <c r="L1291" s="33"/>
      <c r="M1291" s="150"/>
      <c r="T1291" s="57"/>
      <c r="AT1291" s="18" t="s">
        <v>246</v>
      </c>
      <c r="AU1291" s="18" t="s">
        <v>253</v>
      </c>
    </row>
    <row r="1292" spans="2:65" s="11" customFormat="1" ht="25.9" customHeight="1">
      <c r="B1292" s="121"/>
      <c r="D1292" s="122" t="s">
        <v>72</v>
      </c>
      <c r="E1292" s="123" t="s">
        <v>333</v>
      </c>
      <c r="F1292" s="123" t="s">
        <v>334</v>
      </c>
      <c r="I1292" s="124"/>
      <c r="J1292" s="125">
        <f>BK1292</f>
        <v>0</v>
      </c>
      <c r="L1292" s="121"/>
      <c r="M1292" s="126"/>
      <c r="P1292" s="127">
        <f>P1293</f>
        <v>0</v>
      </c>
      <c r="R1292" s="127">
        <f>R1293</f>
        <v>0</v>
      </c>
      <c r="T1292" s="128">
        <f>T1293</f>
        <v>0</v>
      </c>
      <c r="AR1292" s="122" t="s">
        <v>253</v>
      </c>
      <c r="AT1292" s="129" t="s">
        <v>72</v>
      </c>
      <c r="AU1292" s="129" t="s">
        <v>73</v>
      </c>
      <c r="AY1292" s="122" t="s">
        <v>236</v>
      </c>
      <c r="BK1292" s="130">
        <f>BK1293</f>
        <v>0</v>
      </c>
    </row>
    <row r="1293" spans="2:65" s="11" customFormat="1" ht="22.9" customHeight="1">
      <c r="B1293" s="121"/>
      <c r="D1293" s="122" t="s">
        <v>72</v>
      </c>
      <c r="E1293" s="131" t="s">
        <v>2487</v>
      </c>
      <c r="F1293" s="131" t="s">
        <v>2488</v>
      </c>
      <c r="I1293" s="124"/>
      <c r="J1293" s="132">
        <f>BK1293</f>
        <v>0</v>
      </c>
      <c r="L1293" s="121"/>
      <c r="M1293" s="126"/>
      <c r="P1293" s="127">
        <f>SUM(P1294:P1297)</f>
        <v>0</v>
      </c>
      <c r="R1293" s="127">
        <f>SUM(R1294:R1297)</f>
        <v>0</v>
      </c>
      <c r="T1293" s="128">
        <f>SUM(T1294:T1297)</f>
        <v>0</v>
      </c>
      <c r="AR1293" s="122" t="s">
        <v>253</v>
      </c>
      <c r="AT1293" s="129" t="s">
        <v>72</v>
      </c>
      <c r="AU1293" s="129" t="s">
        <v>81</v>
      </c>
      <c r="AY1293" s="122" t="s">
        <v>236</v>
      </c>
      <c r="BK1293" s="130">
        <f>SUM(BK1294:BK1297)</f>
        <v>0</v>
      </c>
    </row>
    <row r="1294" spans="2:65" s="1" customFormat="1" ht="16.5" customHeight="1">
      <c r="B1294" s="133"/>
      <c r="C1294" s="134" t="s">
        <v>5347</v>
      </c>
      <c r="D1294" s="134" t="s">
        <v>239</v>
      </c>
      <c r="E1294" s="135" t="s">
        <v>4080</v>
      </c>
      <c r="F1294" s="136" t="s">
        <v>4081</v>
      </c>
      <c r="G1294" s="137" t="s">
        <v>528</v>
      </c>
      <c r="H1294" s="138">
        <v>182.6</v>
      </c>
      <c r="I1294" s="139"/>
      <c r="J1294" s="140">
        <f>ROUND(I1294*H1294,2)</f>
        <v>0</v>
      </c>
      <c r="K1294" s="136" t="s">
        <v>243</v>
      </c>
      <c r="L1294" s="33"/>
      <c r="M1294" s="141" t="s">
        <v>1</v>
      </c>
      <c r="N1294" s="142" t="s">
        <v>38</v>
      </c>
      <c r="P1294" s="143">
        <f>O1294*H1294</f>
        <v>0</v>
      </c>
      <c r="Q1294" s="143">
        <v>0</v>
      </c>
      <c r="R1294" s="143">
        <f>Q1294*H1294</f>
        <v>0</v>
      </c>
      <c r="S1294" s="143">
        <v>0</v>
      </c>
      <c r="T1294" s="144">
        <f>S1294*H1294</f>
        <v>0</v>
      </c>
      <c r="AR1294" s="145" t="s">
        <v>341</v>
      </c>
      <c r="AT1294" s="145" t="s">
        <v>239</v>
      </c>
      <c r="AU1294" s="145" t="s">
        <v>83</v>
      </c>
      <c r="AY1294" s="18" t="s">
        <v>236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81</v>
      </c>
      <c r="BK1294" s="146">
        <f>ROUND(I1294*H1294,2)</f>
        <v>0</v>
      </c>
      <c r="BL1294" s="18" t="s">
        <v>341</v>
      </c>
      <c r="BM1294" s="145" t="s">
        <v>5348</v>
      </c>
    </row>
    <row r="1295" spans="2:65" s="1" customFormat="1" ht="11.25">
      <c r="B1295" s="33"/>
      <c r="D1295" s="147" t="s">
        <v>246</v>
      </c>
      <c r="F1295" s="148" t="s">
        <v>4081</v>
      </c>
      <c r="I1295" s="149"/>
      <c r="L1295" s="33"/>
      <c r="M1295" s="150"/>
      <c r="T1295" s="57"/>
      <c r="AT1295" s="18" t="s">
        <v>246</v>
      </c>
      <c r="AU1295" s="18" t="s">
        <v>83</v>
      </c>
    </row>
    <row r="1296" spans="2:65" s="1" customFormat="1" ht="24.2" customHeight="1">
      <c r="B1296" s="133"/>
      <c r="C1296" s="134" t="s">
        <v>3579</v>
      </c>
      <c r="D1296" s="134" t="s">
        <v>239</v>
      </c>
      <c r="E1296" s="135" t="s">
        <v>5349</v>
      </c>
      <c r="F1296" s="136" t="s">
        <v>4085</v>
      </c>
      <c r="G1296" s="137" t="s">
        <v>340</v>
      </c>
      <c r="H1296" s="138">
        <v>102</v>
      </c>
      <c r="I1296" s="139"/>
      <c r="J1296" s="140">
        <f>ROUND(I1296*H1296,2)</f>
        <v>0</v>
      </c>
      <c r="K1296" s="136" t="s">
        <v>243</v>
      </c>
      <c r="L1296" s="33"/>
      <c r="M1296" s="141" t="s">
        <v>1</v>
      </c>
      <c r="N1296" s="142" t="s">
        <v>38</v>
      </c>
      <c r="P1296" s="143">
        <f>O1296*H1296</f>
        <v>0</v>
      </c>
      <c r="Q1296" s="143">
        <v>0</v>
      </c>
      <c r="R1296" s="143">
        <f>Q1296*H1296</f>
        <v>0</v>
      </c>
      <c r="S1296" s="143">
        <v>0</v>
      </c>
      <c r="T1296" s="144">
        <f>S1296*H1296</f>
        <v>0</v>
      </c>
      <c r="AR1296" s="145" t="s">
        <v>341</v>
      </c>
      <c r="AT1296" s="145" t="s">
        <v>239</v>
      </c>
      <c r="AU1296" s="145" t="s">
        <v>83</v>
      </c>
      <c r="AY1296" s="18" t="s">
        <v>236</v>
      </c>
      <c r="BE1296" s="146">
        <f>IF(N1296="základní",J1296,0)</f>
        <v>0</v>
      </c>
      <c r="BF1296" s="146">
        <f>IF(N1296="snížená",J1296,0)</f>
        <v>0</v>
      </c>
      <c r="BG1296" s="146">
        <f>IF(N1296="zákl. přenesená",J1296,0)</f>
        <v>0</v>
      </c>
      <c r="BH1296" s="146">
        <f>IF(N1296="sníž. přenesená",J1296,0)</f>
        <v>0</v>
      </c>
      <c r="BI1296" s="146">
        <f>IF(N1296="nulová",J1296,0)</f>
        <v>0</v>
      </c>
      <c r="BJ1296" s="18" t="s">
        <v>81</v>
      </c>
      <c r="BK1296" s="146">
        <f>ROUND(I1296*H1296,2)</f>
        <v>0</v>
      </c>
      <c r="BL1296" s="18" t="s">
        <v>341</v>
      </c>
      <c r="BM1296" s="145" t="s">
        <v>5350</v>
      </c>
    </row>
    <row r="1297" spans="2:47" s="1" customFormat="1" ht="19.5">
      <c r="B1297" s="33"/>
      <c r="D1297" s="147" t="s">
        <v>246</v>
      </c>
      <c r="F1297" s="148" t="s">
        <v>4085</v>
      </c>
      <c r="I1297" s="149"/>
      <c r="L1297" s="33"/>
      <c r="M1297" s="195"/>
      <c r="N1297" s="196"/>
      <c r="O1297" s="196"/>
      <c r="P1297" s="196"/>
      <c r="Q1297" s="196"/>
      <c r="R1297" s="196"/>
      <c r="S1297" s="196"/>
      <c r="T1297" s="197"/>
      <c r="AT1297" s="18" t="s">
        <v>246</v>
      </c>
      <c r="AU1297" s="18" t="s">
        <v>83</v>
      </c>
    </row>
    <row r="1298" spans="2:47" s="1" customFormat="1" ht="6.95" customHeight="1">
      <c r="B1298" s="45"/>
      <c r="C1298" s="46"/>
      <c r="D1298" s="46"/>
      <c r="E1298" s="46"/>
      <c r="F1298" s="46"/>
      <c r="G1298" s="46"/>
      <c r="H1298" s="46"/>
      <c r="I1298" s="46"/>
      <c r="J1298" s="46"/>
      <c r="K1298" s="46"/>
      <c r="L1298" s="33"/>
    </row>
  </sheetData>
  <autoFilter ref="C129:K1297" xr:uid="{00000000-0009-0000-0000-00000F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6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128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5351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ROUND((SUM(BE127:BE684)),  2)</f>
        <v>0</v>
      </c>
      <c r="I33" s="93">
        <v>0.21</v>
      </c>
      <c r="J33" s="92">
        <f>ROUND(((SUM(BE127:BE684))*I33),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ROUND((SUM(BF127:BF684)),  2)</f>
        <v>0</v>
      </c>
      <c r="I34" s="93">
        <v>0.15</v>
      </c>
      <c r="J34" s="92">
        <f>ROUND(((SUM(BF127:BF684))*I34),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ROUND((SUM(BG127:BG684)),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ROUND((SUM(BH127:BH684)),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ROUND((SUM(BI127:BI684)),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304.1 - Vodovodní přípojky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1553</v>
      </c>
      <c r="E99" s="111"/>
      <c r="F99" s="111"/>
      <c r="G99" s="111"/>
      <c r="H99" s="111"/>
      <c r="I99" s="111"/>
      <c r="J99" s="112">
        <f>J394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J401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J408</f>
        <v>0</v>
      </c>
      <c r="L101" s="109"/>
    </row>
    <row r="102" spans="2:12" s="9" customFormat="1" ht="19.899999999999999" customHeight="1">
      <c r="B102" s="109"/>
      <c r="D102" s="110" t="s">
        <v>4089</v>
      </c>
      <c r="E102" s="111"/>
      <c r="F102" s="111"/>
      <c r="G102" s="111"/>
      <c r="H102" s="111"/>
      <c r="I102" s="111"/>
      <c r="J102" s="112">
        <f>J627</f>
        <v>0</v>
      </c>
      <c r="L102" s="109"/>
    </row>
    <row r="103" spans="2:12" s="9" customFormat="1" ht="19.899999999999999" customHeight="1">
      <c r="B103" s="109"/>
      <c r="D103" s="110" t="s">
        <v>2855</v>
      </c>
      <c r="E103" s="111"/>
      <c r="F103" s="111"/>
      <c r="G103" s="111"/>
      <c r="H103" s="111"/>
      <c r="I103" s="111"/>
      <c r="J103" s="112">
        <f>J632</f>
        <v>0</v>
      </c>
      <c r="L103" s="109"/>
    </row>
    <row r="104" spans="2:12" s="8" customFormat="1" ht="24.95" customHeight="1">
      <c r="B104" s="105"/>
      <c r="D104" s="106" t="s">
        <v>2013</v>
      </c>
      <c r="E104" s="107"/>
      <c r="F104" s="107"/>
      <c r="G104" s="107"/>
      <c r="H104" s="107"/>
      <c r="I104" s="107"/>
      <c r="J104" s="108">
        <f>J635</f>
        <v>0</v>
      </c>
      <c r="L104" s="105"/>
    </row>
    <row r="105" spans="2:12" s="9" customFormat="1" ht="19.899999999999999" customHeight="1">
      <c r="B105" s="109"/>
      <c r="D105" s="110" t="s">
        <v>5352</v>
      </c>
      <c r="E105" s="111"/>
      <c r="F105" s="111"/>
      <c r="G105" s="111"/>
      <c r="H105" s="111"/>
      <c r="I105" s="111"/>
      <c r="J105" s="112">
        <f>J636</f>
        <v>0</v>
      </c>
      <c r="L105" s="109"/>
    </row>
    <row r="106" spans="2:12" s="8" customFormat="1" ht="24.95" customHeight="1">
      <c r="B106" s="105"/>
      <c r="D106" s="106" t="s">
        <v>1978</v>
      </c>
      <c r="E106" s="107"/>
      <c r="F106" s="107"/>
      <c r="G106" s="107"/>
      <c r="H106" s="107"/>
      <c r="I106" s="107"/>
      <c r="J106" s="108">
        <f>J679</f>
        <v>0</v>
      </c>
      <c r="L106" s="105"/>
    </row>
    <row r="107" spans="2:12" s="9" customFormat="1" ht="19.899999999999999" customHeight="1">
      <c r="B107" s="109"/>
      <c r="D107" s="110" t="s">
        <v>2015</v>
      </c>
      <c r="E107" s="111"/>
      <c r="F107" s="111"/>
      <c r="G107" s="111"/>
      <c r="H107" s="111"/>
      <c r="I107" s="111"/>
      <c r="J107" s="112">
        <f>J680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6" t="str">
        <f>E7</f>
        <v>Rekonstrukce Údolní od Husovy po Úvoz</v>
      </c>
      <c r="F117" s="257"/>
      <c r="G117" s="257"/>
      <c r="H117" s="257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53" t="str">
        <f>E9</f>
        <v>SO 304.1 - Vodovodní přípojky</v>
      </c>
      <c r="F119" s="258"/>
      <c r="G119" s="258"/>
      <c r="H119" s="258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P128+P635+P679</f>
        <v>0</v>
      </c>
      <c r="Q127" s="54"/>
      <c r="R127" s="118">
        <f>R128+R635+R679</f>
        <v>0</v>
      </c>
      <c r="S127" s="54"/>
      <c r="T127" s="119">
        <f>T128+T635+T679</f>
        <v>0</v>
      </c>
      <c r="AT127" s="18" t="s">
        <v>72</v>
      </c>
      <c r="AU127" s="18" t="s">
        <v>211</v>
      </c>
      <c r="BK127" s="120">
        <f>BK128+BK635+BK679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P129+P394+P401+P408+P627+P632</f>
        <v>0</v>
      </c>
      <c r="R128" s="127">
        <f>R129+R394+R401+R408+R627+R632</f>
        <v>0</v>
      </c>
      <c r="T128" s="128">
        <f>T129+T394+T401+T408+T627+T632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BK129+BK394+BK401+BK408+BK627+BK632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SUM(P130:P393)</f>
        <v>0</v>
      </c>
      <c r="R129" s="127">
        <f>SUM(R130:R393)</f>
        <v>0</v>
      </c>
      <c r="T129" s="128">
        <f>SUM(T130:T393)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SUM(BK130:BK393)</f>
        <v>0</v>
      </c>
    </row>
    <row r="130" spans="2:65" s="1" customFormat="1" ht="33" customHeight="1">
      <c r="B130" s="133"/>
      <c r="C130" s="134" t="s">
        <v>81</v>
      </c>
      <c r="D130" s="134" t="s">
        <v>239</v>
      </c>
      <c r="E130" s="135" t="s">
        <v>4431</v>
      </c>
      <c r="F130" s="136" t="s">
        <v>4432</v>
      </c>
      <c r="G130" s="137" t="s">
        <v>467</v>
      </c>
      <c r="H130" s="138">
        <v>58.5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19.5">
      <c r="B131" s="33"/>
      <c r="D131" s="147" t="s">
        <v>246</v>
      </c>
      <c r="F131" s="148" t="s">
        <v>4432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33" customHeight="1">
      <c r="B132" s="133"/>
      <c r="C132" s="134" t="s">
        <v>83</v>
      </c>
      <c r="D132" s="134" t="s">
        <v>239</v>
      </c>
      <c r="E132" s="135" t="s">
        <v>2869</v>
      </c>
      <c r="F132" s="136" t="s">
        <v>2870</v>
      </c>
      <c r="G132" s="137" t="s">
        <v>467</v>
      </c>
      <c r="H132" s="138">
        <v>428.73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258</v>
      </c>
    </row>
    <row r="133" spans="2:65" s="1" customFormat="1" ht="19.5">
      <c r="B133" s="33"/>
      <c r="D133" s="147" t="s">
        <v>246</v>
      </c>
      <c r="F133" s="148" t="s">
        <v>2870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1.75" customHeight="1">
      <c r="B134" s="133"/>
      <c r="C134" s="134" t="s">
        <v>253</v>
      </c>
      <c r="D134" s="134" t="s">
        <v>239</v>
      </c>
      <c r="E134" s="135" t="s">
        <v>428</v>
      </c>
      <c r="F134" s="136" t="s">
        <v>429</v>
      </c>
      <c r="G134" s="137" t="s">
        <v>424</v>
      </c>
      <c r="H134" s="138">
        <v>141.297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265</v>
      </c>
    </row>
    <row r="135" spans="2:65" s="1" customFormat="1" ht="11.25">
      <c r="B135" s="33"/>
      <c r="D135" s="147" t="s">
        <v>246</v>
      </c>
      <c r="F135" s="148" t="s">
        <v>429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24.2" customHeight="1">
      <c r="B136" s="133"/>
      <c r="C136" s="134" t="s">
        <v>258</v>
      </c>
      <c r="D136" s="134" t="s">
        <v>239</v>
      </c>
      <c r="E136" s="135" t="s">
        <v>437</v>
      </c>
      <c r="F136" s="136" t="s">
        <v>438</v>
      </c>
      <c r="G136" s="137" t="s">
        <v>424</v>
      </c>
      <c r="H136" s="138">
        <v>1271.673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273</v>
      </c>
    </row>
    <row r="137" spans="2:65" s="1" customFormat="1" ht="11.25">
      <c r="B137" s="33"/>
      <c r="D137" s="147" t="s">
        <v>246</v>
      </c>
      <c r="F137" s="148" t="s">
        <v>438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5353</v>
      </c>
      <c r="H138" s="154">
        <v>1271.673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 ht="11.25">
      <c r="B139" s="173"/>
      <c r="D139" s="147" t="s">
        <v>247</v>
      </c>
      <c r="E139" s="174" t="s">
        <v>1</v>
      </c>
      <c r="F139" s="175" t="s">
        <v>344</v>
      </c>
      <c r="H139" s="176">
        <v>1271.673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24.2" customHeight="1">
      <c r="B140" s="133"/>
      <c r="C140" s="134" t="s">
        <v>235</v>
      </c>
      <c r="D140" s="134" t="s">
        <v>239</v>
      </c>
      <c r="E140" s="135" t="s">
        <v>2872</v>
      </c>
      <c r="F140" s="136" t="s">
        <v>2873</v>
      </c>
      <c r="G140" s="137" t="s">
        <v>424</v>
      </c>
      <c r="H140" s="138">
        <v>141.297</v>
      </c>
      <c r="I140" s="139"/>
      <c r="J140" s="140">
        <f>ROUND(I140*H140,2)</f>
        <v>0</v>
      </c>
      <c r="K140" s="136" t="s">
        <v>2868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286</v>
      </c>
    </row>
    <row r="141" spans="2:65" s="1" customFormat="1" ht="11.25">
      <c r="B141" s="33"/>
      <c r="D141" s="147" t="s">
        <v>246</v>
      </c>
      <c r="F141" s="148" t="s">
        <v>2873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16.5" customHeight="1">
      <c r="B142" s="133"/>
      <c r="C142" s="134" t="s">
        <v>265</v>
      </c>
      <c r="D142" s="134" t="s">
        <v>239</v>
      </c>
      <c r="E142" s="135" t="s">
        <v>4092</v>
      </c>
      <c r="F142" s="136" t="s">
        <v>4093</v>
      </c>
      <c r="G142" s="137" t="s">
        <v>528</v>
      </c>
      <c r="H142" s="138">
        <v>108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295</v>
      </c>
    </row>
    <row r="143" spans="2:65" s="1" customFormat="1" ht="11.25">
      <c r="B143" s="33"/>
      <c r="D143" s="147" t="s">
        <v>246</v>
      </c>
      <c r="F143" s="148" t="s">
        <v>4093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 ht="11.25">
      <c r="B144" s="151"/>
      <c r="D144" s="147" t="s">
        <v>247</v>
      </c>
      <c r="E144" s="152" t="s">
        <v>1</v>
      </c>
      <c r="F144" s="153" t="s">
        <v>5354</v>
      </c>
      <c r="H144" s="154">
        <v>108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5" customFormat="1" ht="11.25">
      <c r="B145" s="173"/>
      <c r="D145" s="147" t="s">
        <v>247</v>
      </c>
      <c r="E145" s="174" t="s">
        <v>1</v>
      </c>
      <c r="F145" s="175" t="s">
        <v>344</v>
      </c>
      <c r="H145" s="176">
        <v>108</v>
      </c>
      <c r="I145" s="177"/>
      <c r="L145" s="173"/>
      <c r="M145" s="178"/>
      <c r="T145" s="179"/>
      <c r="AT145" s="174" t="s">
        <v>247</v>
      </c>
      <c r="AU145" s="174" t="s">
        <v>83</v>
      </c>
      <c r="AV145" s="15" t="s">
        <v>258</v>
      </c>
      <c r="AW145" s="15" t="s">
        <v>30</v>
      </c>
      <c r="AX145" s="15" t="s">
        <v>81</v>
      </c>
      <c r="AY145" s="174" t="s">
        <v>236</v>
      </c>
    </row>
    <row r="146" spans="2:65" s="1" customFormat="1" ht="16.5" customHeight="1">
      <c r="B146" s="133"/>
      <c r="C146" s="134" t="s">
        <v>269</v>
      </c>
      <c r="D146" s="134" t="s">
        <v>239</v>
      </c>
      <c r="E146" s="135" t="s">
        <v>532</v>
      </c>
      <c r="F146" s="136" t="s">
        <v>533</v>
      </c>
      <c r="G146" s="137" t="s">
        <v>528</v>
      </c>
      <c r="H146" s="138">
        <v>258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306</v>
      </c>
    </row>
    <row r="147" spans="2:65" s="1" customFormat="1" ht="11.25">
      <c r="B147" s="33"/>
      <c r="D147" s="147" t="s">
        <v>246</v>
      </c>
      <c r="F147" s="148" t="s">
        <v>533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5355</v>
      </c>
      <c r="H148" s="154">
        <v>84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5356</v>
      </c>
      <c r="H149" s="154">
        <v>78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5357</v>
      </c>
      <c r="H150" s="154">
        <v>8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2" customFormat="1" ht="11.25">
      <c r="B151" s="151"/>
      <c r="D151" s="147" t="s">
        <v>247</v>
      </c>
      <c r="E151" s="152" t="s">
        <v>1</v>
      </c>
      <c r="F151" s="153" t="s">
        <v>5358</v>
      </c>
      <c r="H151" s="154">
        <v>10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73</v>
      </c>
      <c r="AY151" s="152" t="s">
        <v>236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5359</v>
      </c>
      <c r="H152" s="154">
        <v>48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2" customFormat="1" ht="11.25">
      <c r="B153" s="151"/>
      <c r="D153" s="147" t="s">
        <v>247</v>
      </c>
      <c r="E153" s="152" t="s">
        <v>1</v>
      </c>
      <c r="F153" s="153" t="s">
        <v>5360</v>
      </c>
      <c r="H153" s="154">
        <v>14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2" customFormat="1" ht="11.25">
      <c r="B154" s="151"/>
      <c r="D154" s="147" t="s">
        <v>247</v>
      </c>
      <c r="E154" s="152" t="s">
        <v>1</v>
      </c>
      <c r="F154" s="153" t="s">
        <v>5361</v>
      </c>
      <c r="H154" s="154">
        <v>16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5" customFormat="1" ht="11.25">
      <c r="B155" s="173"/>
      <c r="D155" s="147" t="s">
        <v>247</v>
      </c>
      <c r="E155" s="174" t="s">
        <v>1</v>
      </c>
      <c r="F155" s="175" t="s">
        <v>344</v>
      </c>
      <c r="H155" s="176">
        <v>258</v>
      </c>
      <c r="I155" s="177"/>
      <c r="L155" s="173"/>
      <c r="M155" s="178"/>
      <c r="T155" s="179"/>
      <c r="AT155" s="174" t="s">
        <v>247</v>
      </c>
      <c r="AU155" s="174" t="s">
        <v>83</v>
      </c>
      <c r="AV155" s="15" t="s">
        <v>258</v>
      </c>
      <c r="AW155" s="15" t="s">
        <v>30</v>
      </c>
      <c r="AX155" s="15" t="s">
        <v>81</v>
      </c>
      <c r="AY155" s="174" t="s">
        <v>236</v>
      </c>
    </row>
    <row r="156" spans="2:65" s="1" customFormat="1" ht="24.2" customHeight="1">
      <c r="B156" s="133"/>
      <c r="C156" s="134" t="s">
        <v>273</v>
      </c>
      <c r="D156" s="134" t="s">
        <v>239</v>
      </c>
      <c r="E156" s="135" t="s">
        <v>4484</v>
      </c>
      <c r="F156" s="136" t="s">
        <v>4485</v>
      </c>
      <c r="G156" s="137" t="s">
        <v>467</v>
      </c>
      <c r="H156" s="138">
        <v>49.5</v>
      </c>
      <c r="I156" s="139"/>
      <c r="J156" s="140">
        <f>ROUND(I156*H156,2)</f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316</v>
      </c>
    </row>
    <row r="157" spans="2:65" s="1" customFormat="1" ht="19.5">
      <c r="B157" s="33"/>
      <c r="D157" s="147" t="s">
        <v>246</v>
      </c>
      <c r="F157" s="148" t="s">
        <v>4485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4" customFormat="1" ht="11.25">
      <c r="B158" s="167"/>
      <c r="D158" s="147" t="s">
        <v>247</v>
      </c>
      <c r="E158" s="168" t="s">
        <v>1</v>
      </c>
      <c r="F158" s="169" t="s">
        <v>5362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5363</v>
      </c>
      <c r="H159" s="154">
        <v>31.13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 ht="11.25">
      <c r="B160" s="151"/>
      <c r="D160" s="147" t="s">
        <v>247</v>
      </c>
      <c r="E160" s="152" t="s">
        <v>1</v>
      </c>
      <c r="F160" s="153" t="s">
        <v>5364</v>
      </c>
      <c r="H160" s="154">
        <v>18.37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 ht="11.25">
      <c r="B161" s="173"/>
      <c r="D161" s="147" t="s">
        <v>247</v>
      </c>
      <c r="E161" s="174" t="s">
        <v>1</v>
      </c>
      <c r="F161" s="175" t="s">
        <v>344</v>
      </c>
      <c r="H161" s="176">
        <v>49.5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4.2" customHeight="1">
      <c r="B162" s="133"/>
      <c r="C162" s="134" t="s">
        <v>280</v>
      </c>
      <c r="D162" s="134" t="s">
        <v>239</v>
      </c>
      <c r="E162" s="135" t="s">
        <v>4487</v>
      </c>
      <c r="F162" s="136" t="s">
        <v>4488</v>
      </c>
      <c r="G162" s="137" t="s">
        <v>467</v>
      </c>
      <c r="H162" s="138">
        <v>6.93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328</v>
      </c>
    </row>
    <row r="163" spans="2:65" s="1" customFormat="1" ht="11.25">
      <c r="B163" s="33"/>
      <c r="D163" s="147" t="s">
        <v>246</v>
      </c>
      <c r="F163" s="148" t="s">
        <v>4488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4" customFormat="1" ht="11.25">
      <c r="B164" s="167"/>
      <c r="D164" s="147" t="s">
        <v>247</v>
      </c>
      <c r="E164" s="168" t="s">
        <v>1</v>
      </c>
      <c r="F164" s="169" t="s">
        <v>4106</v>
      </c>
      <c r="H164" s="168" t="s">
        <v>1</v>
      </c>
      <c r="I164" s="170"/>
      <c r="L164" s="167"/>
      <c r="M164" s="171"/>
      <c r="T164" s="172"/>
      <c r="AT164" s="168" t="s">
        <v>247</v>
      </c>
      <c r="AU164" s="168" t="s">
        <v>83</v>
      </c>
      <c r="AV164" s="14" t="s">
        <v>81</v>
      </c>
      <c r="AW164" s="14" t="s">
        <v>30</v>
      </c>
      <c r="AX164" s="14" t="s">
        <v>73</v>
      </c>
      <c r="AY164" s="168" t="s">
        <v>236</v>
      </c>
    </row>
    <row r="165" spans="2:65" s="12" customFormat="1" ht="11.25">
      <c r="B165" s="151"/>
      <c r="D165" s="147" t="s">
        <v>247</v>
      </c>
      <c r="E165" s="152" t="s">
        <v>1</v>
      </c>
      <c r="F165" s="153" t="s">
        <v>5365</v>
      </c>
      <c r="H165" s="154">
        <v>6.93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5" customFormat="1" ht="11.25">
      <c r="B166" s="173"/>
      <c r="D166" s="147" t="s">
        <v>247</v>
      </c>
      <c r="E166" s="174" t="s">
        <v>1</v>
      </c>
      <c r="F166" s="175" t="s">
        <v>344</v>
      </c>
      <c r="H166" s="176">
        <v>6.93</v>
      </c>
      <c r="I166" s="177"/>
      <c r="L166" s="173"/>
      <c r="M166" s="178"/>
      <c r="T166" s="179"/>
      <c r="AT166" s="174" t="s">
        <v>247</v>
      </c>
      <c r="AU166" s="174" t="s">
        <v>83</v>
      </c>
      <c r="AV166" s="15" t="s">
        <v>258</v>
      </c>
      <c r="AW166" s="15" t="s">
        <v>30</v>
      </c>
      <c r="AX166" s="15" t="s">
        <v>81</v>
      </c>
      <c r="AY166" s="174" t="s">
        <v>236</v>
      </c>
    </row>
    <row r="167" spans="2:65" s="1" customFormat="1" ht="24.2" customHeight="1">
      <c r="B167" s="133"/>
      <c r="C167" s="134" t="s">
        <v>286</v>
      </c>
      <c r="D167" s="134" t="s">
        <v>239</v>
      </c>
      <c r="E167" s="135" t="s">
        <v>992</v>
      </c>
      <c r="F167" s="136" t="s">
        <v>993</v>
      </c>
      <c r="G167" s="137" t="s">
        <v>467</v>
      </c>
      <c r="H167" s="138">
        <v>2.97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345</v>
      </c>
    </row>
    <row r="168" spans="2:65" s="1" customFormat="1" ht="19.5">
      <c r="B168" s="33"/>
      <c r="D168" s="147" t="s">
        <v>246</v>
      </c>
      <c r="F168" s="148" t="s">
        <v>993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 ht="11.25">
      <c r="B169" s="167"/>
      <c r="D169" s="147" t="s">
        <v>247</v>
      </c>
      <c r="E169" s="168" t="s">
        <v>1</v>
      </c>
      <c r="F169" s="169" t="s">
        <v>4109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5366</v>
      </c>
      <c r="H170" s="154">
        <v>2.97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5" customFormat="1" ht="11.25">
      <c r="B171" s="173"/>
      <c r="D171" s="147" t="s">
        <v>247</v>
      </c>
      <c r="E171" s="174" t="s">
        <v>1</v>
      </c>
      <c r="F171" s="175" t="s">
        <v>344</v>
      </c>
      <c r="H171" s="176">
        <v>2.97</v>
      </c>
      <c r="I171" s="177"/>
      <c r="L171" s="173"/>
      <c r="M171" s="178"/>
      <c r="T171" s="179"/>
      <c r="AT171" s="174" t="s">
        <v>247</v>
      </c>
      <c r="AU171" s="174" t="s">
        <v>83</v>
      </c>
      <c r="AV171" s="15" t="s">
        <v>258</v>
      </c>
      <c r="AW171" s="15" t="s">
        <v>30</v>
      </c>
      <c r="AX171" s="15" t="s">
        <v>81</v>
      </c>
      <c r="AY171" s="174" t="s">
        <v>236</v>
      </c>
    </row>
    <row r="172" spans="2:65" s="1" customFormat="1" ht="24.2" customHeight="1">
      <c r="B172" s="133"/>
      <c r="C172" s="134" t="s">
        <v>291</v>
      </c>
      <c r="D172" s="134" t="s">
        <v>239</v>
      </c>
      <c r="E172" s="135" t="s">
        <v>4115</v>
      </c>
      <c r="F172" s="136" t="s">
        <v>4116</v>
      </c>
      <c r="G172" s="137" t="s">
        <v>467</v>
      </c>
      <c r="H172" s="138">
        <v>142.12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583</v>
      </c>
    </row>
    <row r="173" spans="2:65" s="1" customFormat="1" ht="19.5">
      <c r="B173" s="33"/>
      <c r="D173" s="147" t="s">
        <v>246</v>
      </c>
      <c r="F173" s="148" t="s">
        <v>4116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4.2" customHeight="1">
      <c r="B174" s="133"/>
      <c r="C174" s="134" t="s">
        <v>295</v>
      </c>
      <c r="D174" s="134" t="s">
        <v>239</v>
      </c>
      <c r="E174" s="135" t="s">
        <v>4117</v>
      </c>
      <c r="F174" s="136" t="s">
        <v>4118</v>
      </c>
      <c r="G174" s="137" t="s">
        <v>528</v>
      </c>
      <c r="H174" s="138">
        <v>258.39999999999998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591</v>
      </c>
    </row>
    <row r="175" spans="2:65" s="1" customFormat="1" ht="11.25">
      <c r="B175" s="33"/>
      <c r="D175" s="147" t="s">
        <v>246</v>
      </c>
      <c r="F175" s="148" t="s">
        <v>4118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33" customHeight="1">
      <c r="B176" s="133"/>
      <c r="C176" s="134" t="s">
        <v>300</v>
      </c>
      <c r="D176" s="134" t="s">
        <v>239</v>
      </c>
      <c r="E176" s="135" t="s">
        <v>4491</v>
      </c>
      <c r="F176" s="136" t="s">
        <v>4492</v>
      </c>
      <c r="G176" s="137" t="s">
        <v>467</v>
      </c>
      <c r="H176" s="138">
        <v>5.17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607</v>
      </c>
    </row>
    <row r="177" spans="2:65" s="1" customFormat="1" ht="19.5">
      <c r="B177" s="33"/>
      <c r="D177" s="147" t="s">
        <v>246</v>
      </c>
      <c r="F177" s="148" t="s">
        <v>4492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24.2" customHeight="1">
      <c r="B178" s="133"/>
      <c r="C178" s="134" t="s">
        <v>306</v>
      </c>
      <c r="D178" s="134" t="s">
        <v>239</v>
      </c>
      <c r="E178" s="135" t="s">
        <v>2861</v>
      </c>
      <c r="F178" s="136" t="s">
        <v>2862</v>
      </c>
      <c r="G178" s="137" t="s">
        <v>528</v>
      </c>
      <c r="H178" s="138">
        <v>9.4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617</v>
      </c>
    </row>
    <row r="179" spans="2:65" s="1" customFormat="1" ht="11.25">
      <c r="B179" s="33"/>
      <c r="D179" s="147" t="s">
        <v>246</v>
      </c>
      <c r="F179" s="148" t="s">
        <v>2862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21.75" customHeight="1">
      <c r="B180" s="133"/>
      <c r="C180" s="134" t="s">
        <v>8</v>
      </c>
      <c r="D180" s="134" t="s">
        <v>239</v>
      </c>
      <c r="E180" s="135" t="s">
        <v>2052</v>
      </c>
      <c r="F180" s="136" t="s">
        <v>2863</v>
      </c>
      <c r="G180" s="137" t="s">
        <v>424</v>
      </c>
      <c r="H180" s="138">
        <v>112.154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630</v>
      </c>
    </row>
    <row r="181" spans="2:65" s="1" customFormat="1" ht="11.25">
      <c r="B181" s="33"/>
      <c r="D181" s="147" t="s">
        <v>246</v>
      </c>
      <c r="F181" s="148" t="s">
        <v>2863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24.2" customHeight="1">
      <c r="B182" s="133"/>
      <c r="C182" s="134" t="s">
        <v>316</v>
      </c>
      <c r="D182" s="134" t="s">
        <v>239</v>
      </c>
      <c r="E182" s="135" t="s">
        <v>2055</v>
      </c>
      <c r="F182" s="136" t="s">
        <v>2864</v>
      </c>
      <c r="G182" s="137" t="s">
        <v>424</v>
      </c>
      <c r="H182" s="138">
        <v>1009.386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643</v>
      </c>
    </row>
    <row r="183" spans="2:65" s="1" customFormat="1" ht="11.25">
      <c r="B183" s="33"/>
      <c r="D183" s="147" t="s">
        <v>246</v>
      </c>
      <c r="F183" s="148" t="s">
        <v>2864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5367</v>
      </c>
      <c r="H184" s="154">
        <v>1009.386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 ht="11.25">
      <c r="B185" s="173"/>
      <c r="D185" s="147" t="s">
        <v>247</v>
      </c>
      <c r="E185" s="174" t="s">
        <v>1</v>
      </c>
      <c r="F185" s="175" t="s">
        <v>344</v>
      </c>
      <c r="H185" s="176">
        <v>1009.386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37.9" customHeight="1">
      <c r="B186" s="133"/>
      <c r="C186" s="134" t="s">
        <v>323</v>
      </c>
      <c r="D186" s="134" t="s">
        <v>239</v>
      </c>
      <c r="E186" s="135" t="s">
        <v>2866</v>
      </c>
      <c r="F186" s="136" t="s">
        <v>2867</v>
      </c>
      <c r="G186" s="137" t="s">
        <v>424</v>
      </c>
      <c r="H186" s="138">
        <v>112.154</v>
      </c>
      <c r="I186" s="139"/>
      <c r="J186" s="140">
        <f>ROUND(I186*H186,2)</f>
        <v>0</v>
      </c>
      <c r="K186" s="136" t="s">
        <v>2868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656</v>
      </c>
    </row>
    <row r="187" spans="2:65" s="1" customFormat="1" ht="19.5">
      <c r="B187" s="33"/>
      <c r="D187" s="147" t="s">
        <v>246</v>
      </c>
      <c r="F187" s="148" t="s">
        <v>2867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" customFormat="1" ht="24.2" customHeight="1">
      <c r="B188" s="133"/>
      <c r="C188" s="134" t="s">
        <v>328</v>
      </c>
      <c r="D188" s="134" t="s">
        <v>239</v>
      </c>
      <c r="E188" s="135" t="s">
        <v>4121</v>
      </c>
      <c r="F188" s="136" t="s">
        <v>4122</v>
      </c>
      <c r="G188" s="137" t="s">
        <v>467</v>
      </c>
      <c r="H188" s="138">
        <v>142.12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669</v>
      </c>
    </row>
    <row r="189" spans="2:65" s="1" customFormat="1" ht="19.5">
      <c r="B189" s="33"/>
      <c r="D189" s="147" t="s">
        <v>246</v>
      </c>
      <c r="F189" s="148" t="s">
        <v>4122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4" customFormat="1" ht="11.25">
      <c r="B190" s="167"/>
      <c r="D190" s="147" t="s">
        <v>247</v>
      </c>
      <c r="E190" s="168" t="s">
        <v>1</v>
      </c>
      <c r="F190" s="169" t="s">
        <v>4123</v>
      </c>
      <c r="H190" s="168" t="s">
        <v>1</v>
      </c>
      <c r="I190" s="170"/>
      <c r="L190" s="167"/>
      <c r="M190" s="171"/>
      <c r="T190" s="172"/>
      <c r="AT190" s="168" t="s">
        <v>247</v>
      </c>
      <c r="AU190" s="168" t="s">
        <v>83</v>
      </c>
      <c r="AV190" s="14" t="s">
        <v>81</v>
      </c>
      <c r="AW190" s="14" t="s">
        <v>30</v>
      </c>
      <c r="AX190" s="14" t="s">
        <v>73</v>
      </c>
      <c r="AY190" s="168" t="s">
        <v>236</v>
      </c>
    </row>
    <row r="191" spans="2:65" s="12" customFormat="1" ht="11.25">
      <c r="B191" s="151"/>
      <c r="D191" s="147" t="s">
        <v>247</v>
      </c>
      <c r="E191" s="152" t="s">
        <v>1</v>
      </c>
      <c r="F191" s="153" t="s">
        <v>5368</v>
      </c>
      <c r="H191" s="154">
        <v>33.44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2" customFormat="1" ht="11.25">
      <c r="B192" s="151"/>
      <c r="D192" s="147" t="s">
        <v>247</v>
      </c>
      <c r="E192" s="152" t="s">
        <v>1</v>
      </c>
      <c r="F192" s="153" t="s">
        <v>5369</v>
      </c>
      <c r="H192" s="154">
        <v>33.770000000000003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 ht="11.25">
      <c r="B193" s="151"/>
      <c r="D193" s="147" t="s">
        <v>247</v>
      </c>
      <c r="E193" s="152" t="s">
        <v>1</v>
      </c>
      <c r="F193" s="153" t="s">
        <v>5370</v>
      </c>
      <c r="H193" s="154">
        <v>46.09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5371</v>
      </c>
      <c r="H194" s="154">
        <v>28.82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 ht="11.25">
      <c r="B195" s="173"/>
      <c r="D195" s="147" t="s">
        <v>247</v>
      </c>
      <c r="E195" s="174" t="s">
        <v>1</v>
      </c>
      <c r="F195" s="175" t="s">
        <v>344</v>
      </c>
      <c r="H195" s="176">
        <v>142.12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16.5" customHeight="1">
      <c r="B196" s="133"/>
      <c r="C196" s="134" t="s">
        <v>337</v>
      </c>
      <c r="D196" s="134" t="s">
        <v>239</v>
      </c>
      <c r="E196" s="135" t="s">
        <v>864</v>
      </c>
      <c r="F196" s="136" t="s">
        <v>865</v>
      </c>
      <c r="G196" s="137" t="s">
        <v>528</v>
      </c>
      <c r="H196" s="138">
        <v>258.39999999999998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682</v>
      </c>
    </row>
    <row r="197" spans="2:65" s="1" customFormat="1" ht="11.25">
      <c r="B197" s="33"/>
      <c r="D197" s="147" t="s">
        <v>246</v>
      </c>
      <c r="F197" s="148" t="s">
        <v>865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 ht="11.25">
      <c r="B198" s="167"/>
      <c r="D198" s="147" t="s">
        <v>247</v>
      </c>
      <c r="E198" s="168" t="s">
        <v>1</v>
      </c>
      <c r="F198" s="169" t="s">
        <v>4123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2" customFormat="1" ht="11.25">
      <c r="B199" s="151"/>
      <c r="D199" s="147" t="s">
        <v>247</v>
      </c>
      <c r="E199" s="152" t="s">
        <v>1</v>
      </c>
      <c r="F199" s="153" t="s">
        <v>5372</v>
      </c>
      <c r="H199" s="154">
        <v>60.8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5373</v>
      </c>
      <c r="H200" s="154">
        <v>61.4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5374</v>
      </c>
      <c r="H201" s="154">
        <v>83.8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 ht="11.25">
      <c r="B202" s="151"/>
      <c r="D202" s="147" t="s">
        <v>247</v>
      </c>
      <c r="E202" s="152" t="s">
        <v>1</v>
      </c>
      <c r="F202" s="153" t="s">
        <v>5375</v>
      </c>
      <c r="H202" s="154">
        <v>52.4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 ht="11.25">
      <c r="B203" s="173"/>
      <c r="D203" s="147" t="s">
        <v>247</v>
      </c>
      <c r="E203" s="174" t="s">
        <v>1</v>
      </c>
      <c r="F203" s="175" t="s">
        <v>344</v>
      </c>
      <c r="H203" s="176">
        <v>258.39999999999998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" customFormat="1" ht="24.2" customHeight="1">
      <c r="B204" s="133"/>
      <c r="C204" s="134" t="s">
        <v>345</v>
      </c>
      <c r="D204" s="134" t="s">
        <v>239</v>
      </c>
      <c r="E204" s="135" t="s">
        <v>2874</v>
      </c>
      <c r="F204" s="136" t="s">
        <v>2875</v>
      </c>
      <c r="G204" s="137" t="s">
        <v>467</v>
      </c>
      <c r="H204" s="138">
        <v>18.149999999999999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696</v>
      </c>
    </row>
    <row r="205" spans="2:65" s="1" customFormat="1" ht="19.5">
      <c r="B205" s="33"/>
      <c r="D205" s="147" t="s">
        <v>246</v>
      </c>
      <c r="F205" s="148" t="s">
        <v>2875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4" customFormat="1" ht="11.25">
      <c r="B206" s="167"/>
      <c r="D206" s="147" t="s">
        <v>247</v>
      </c>
      <c r="E206" s="168" t="s">
        <v>1</v>
      </c>
      <c r="F206" s="169" t="s">
        <v>2876</v>
      </c>
      <c r="H206" s="168" t="s">
        <v>1</v>
      </c>
      <c r="I206" s="170"/>
      <c r="L206" s="167"/>
      <c r="M206" s="171"/>
      <c r="T206" s="172"/>
      <c r="AT206" s="168" t="s">
        <v>247</v>
      </c>
      <c r="AU206" s="168" t="s">
        <v>83</v>
      </c>
      <c r="AV206" s="14" t="s">
        <v>81</v>
      </c>
      <c r="AW206" s="14" t="s">
        <v>30</v>
      </c>
      <c r="AX206" s="14" t="s">
        <v>73</v>
      </c>
      <c r="AY206" s="168" t="s">
        <v>236</v>
      </c>
    </row>
    <row r="207" spans="2:65" s="12" customFormat="1" ht="11.25">
      <c r="B207" s="151"/>
      <c r="D207" s="147" t="s">
        <v>247</v>
      </c>
      <c r="E207" s="152" t="s">
        <v>1</v>
      </c>
      <c r="F207" s="153" t="s">
        <v>5376</v>
      </c>
      <c r="H207" s="154">
        <v>18.149999999999999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236</v>
      </c>
    </row>
    <row r="208" spans="2:65" s="15" customFormat="1" ht="11.25">
      <c r="B208" s="173"/>
      <c r="D208" s="147" t="s">
        <v>247</v>
      </c>
      <c r="E208" s="174" t="s">
        <v>1</v>
      </c>
      <c r="F208" s="175" t="s">
        <v>344</v>
      </c>
      <c r="H208" s="176">
        <v>18.149999999999999</v>
      </c>
      <c r="I208" s="177"/>
      <c r="L208" s="173"/>
      <c r="M208" s="178"/>
      <c r="T208" s="179"/>
      <c r="AT208" s="174" t="s">
        <v>247</v>
      </c>
      <c r="AU208" s="174" t="s">
        <v>83</v>
      </c>
      <c r="AV208" s="15" t="s">
        <v>258</v>
      </c>
      <c r="AW208" s="15" t="s">
        <v>30</v>
      </c>
      <c r="AX208" s="15" t="s">
        <v>81</v>
      </c>
      <c r="AY208" s="174" t="s">
        <v>236</v>
      </c>
    </row>
    <row r="209" spans="2:65" s="1" customFormat="1" ht="24.2" customHeight="1">
      <c r="B209" s="133"/>
      <c r="C209" s="134" t="s">
        <v>7</v>
      </c>
      <c r="D209" s="134" t="s">
        <v>239</v>
      </c>
      <c r="E209" s="135" t="s">
        <v>2879</v>
      </c>
      <c r="F209" s="136" t="s">
        <v>2880</v>
      </c>
      <c r="G209" s="137" t="s">
        <v>528</v>
      </c>
      <c r="H209" s="138">
        <v>33</v>
      </c>
      <c r="I209" s="139"/>
      <c r="J209" s="140">
        <f>ROUND(I209*H209,2)</f>
        <v>0</v>
      </c>
      <c r="K209" s="136" t="s">
        <v>243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709</v>
      </c>
    </row>
    <row r="210" spans="2:65" s="1" customFormat="1" ht="11.25">
      <c r="B210" s="33"/>
      <c r="D210" s="147" t="s">
        <v>246</v>
      </c>
      <c r="F210" s="148" t="s">
        <v>2880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4" customFormat="1" ht="11.25">
      <c r="B211" s="167"/>
      <c r="D211" s="147" t="s">
        <v>247</v>
      </c>
      <c r="E211" s="168" t="s">
        <v>1</v>
      </c>
      <c r="F211" s="169" t="s">
        <v>2876</v>
      </c>
      <c r="H211" s="168" t="s">
        <v>1</v>
      </c>
      <c r="I211" s="170"/>
      <c r="L211" s="167"/>
      <c r="M211" s="171"/>
      <c r="T211" s="172"/>
      <c r="AT211" s="168" t="s">
        <v>247</v>
      </c>
      <c r="AU211" s="168" t="s">
        <v>83</v>
      </c>
      <c r="AV211" s="14" t="s">
        <v>81</v>
      </c>
      <c r="AW211" s="14" t="s">
        <v>30</v>
      </c>
      <c r="AX211" s="14" t="s">
        <v>73</v>
      </c>
      <c r="AY211" s="168" t="s">
        <v>236</v>
      </c>
    </row>
    <row r="212" spans="2:65" s="12" customFormat="1" ht="11.25">
      <c r="B212" s="151"/>
      <c r="D212" s="147" t="s">
        <v>247</v>
      </c>
      <c r="E212" s="152" t="s">
        <v>1</v>
      </c>
      <c r="F212" s="153" t="s">
        <v>5377</v>
      </c>
      <c r="H212" s="154">
        <v>33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5" customFormat="1" ht="11.25">
      <c r="B213" s="173"/>
      <c r="D213" s="147" t="s">
        <v>247</v>
      </c>
      <c r="E213" s="174" t="s">
        <v>1</v>
      </c>
      <c r="F213" s="175" t="s">
        <v>344</v>
      </c>
      <c r="H213" s="176">
        <v>33</v>
      </c>
      <c r="I213" s="177"/>
      <c r="L213" s="173"/>
      <c r="M213" s="178"/>
      <c r="T213" s="179"/>
      <c r="AT213" s="174" t="s">
        <v>247</v>
      </c>
      <c r="AU213" s="174" t="s">
        <v>83</v>
      </c>
      <c r="AV213" s="15" t="s">
        <v>258</v>
      </c>
      <c r="AW213" s="15" t="s">
        <v>30</v>
      </c>
      <c r="AX213" s="15" t="s">
        <v>81</v>
      </c>
      <c r="AY213" s="174" t="s">
        <v>236</v>
      </c>
    </row>
    <row r="214" spans="2:65" s="1" customFormat="1" ht="24.2" customHeight="1">
      <c r="B214" s="133"/>
      <c r="C214" s="134" t="s">
        <v>583</v>
      </c>
      <c r="D214" s="134" t="s">
        <v>239</v>
      </c>
      <c r="E214" s="135" t="s">
        <v>4138</v>
      </c>
      <c r="F214" s="136" t="s">
        <v>4139</v>
      </c>
      <c r="G214" s="137" t="s">
        <v>467</v>
      </c>
      <c r="H214" s="138">
        <v>2.2000000000000002</v>
      </c>
      <c r="I214" s="139"/>
      <c r="J214" s="140">
        <f>ROUND(I214*H214,2)</f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258</v>
      </c>
      <c r="BM214" s="145" t="s">
        <v>720</v>
      </c>
    </row>
    <row r="215" spans="2:65" s="1" customFormat="1" ht="19.5">
      <c r="B215" s="33"/>
      <c r="D215" s="147" t="s">
        <v>246</v>
      </c>
      <c r="F215" s="148" t="s">
        <v>4139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4" customFormat="1" ht="11.25">
      <c r="B216" s="167"/>
      <c r="D216" s="147" t="s">
        <v>247</v>
      </c>
      <c r="E216" s="168" t="s">
        <v>1</v>
      </c>
      <c r="F216" s="169" t="s">
        <v>2883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 ht="11.25">
      <c r="B217" s="151"/>
      <c r="D217" s="147" t="s">
        <v>247</v>
      </c>
      <c r="E217" s="152" t="s">
        <v>1</v>
      </c>
      <c r="F217" s="153" t="s">
        <v>5378</v>
      </c>
      <c r="H217" s="154">
        <v>2.2000000000000002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5" customFormat="1" ht="11.25">
      <c r="B218" s="173"/>
      <c r="D218" s="147" t="s">
        <v>247</v>
      </c>
      <c r="E218" s="174" t="s">
        <v>1</v>
      </c>
      <c r="F218" s="175" t="s">
        <v>344</v>
      </c>
      <c r="H218" s="176">
        <v>2.2000000000000002</v>
      </c>
      <c r="I218" s="177"/>
      <c r="L218" s="173"/>
      <c r="M218" s="178"/>
      <c r="T218" s="179"/>
      <c r="AT218" s="174" t="s">
        <v>247</v>
      </c>
      <c r="AU218" s="174" t="s">
        <v>83</v>
      </c>
      <c r="AV218" s="15" t="s">
        <v>258</v>
      </c>
      <c r="AW218" s="15" t="s">
        <v>30</v>
      </c>
      <c r="AX218" s="15" t="s">
        <v>81</v>
      </c>
      <c r="AY218" s="174" t="s">
        <v>236</v>
      </c>
    </row>
    <row r="219" spans="2:65" s="1" customFormat="1" ht="24.2" customHeight="1">
      <c r="B219" s="133"/>
      <c r="C219" s="134" t="s">
        <v>588</v>
      </c>
      <c r="D219" s="134" t="s">
        <v>239</v>
      </c>
      <c r="E219" s="135" t="s">
        <v>2879</v>
      </c>
      <c r="F219" s="136" t="s">
        <v>2880</v>
      </c>
      <c r="G219" s="137" t="s">
        <v>528</v>
      </c>
      <c r="H219" s="138">
        <v>4</v>
      </c>
      <c r="I219" s="139"/>
      <c r="J219" s="140">
        <f>ROUND(I219*H219,2)</f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731</v>
      </c>
    </row>
    <row r="220" spans="2:65" s="1" customFormat="1" ht="11.25">
      <c r="B220" s="33"/>
      <c r="D220" s="147" t="s">
        <v>246</v>
      </c>
      <c r="F220" s="148" t="s">
        <v>2880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4" customFormat="1" ht="11.25">
      <c r="B221" s="167"/>
      <c r="D221" s="147" t="s">
        <v>247</v>
      </c>
      <c r="E221" s="168" t="s">
        <v>1</v>
      </c>
      <c r="F221" s="169" t="s">
        <v>2883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5379</v>
      </c>
      <c r="H222" s="154">
        <v>4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5" customFormat="1" ht="11.25">
      <c r="B223" s="173"/>
      <c r="D223" s="147" t="s">
        <v>247</v>
      </c>
      <c r="E223" s="174" t="s">
        <v>1</v>
      </c>
      <c r="F223" s="175" t="s">
        <v>344</v>
      </c>
      <c r="H223" s="176">
        <v>4</v>
      </c>
      <c r="I223" s="177"/>
      <c r="L223" s="173"/>
      <c r="M223" s="178"/>
      <c r="T223" s="179"/>
      <c r="AT223" s="174" t="s">
        <v>247</v>
      </c>
      <c r="AU223" s="174" t="s">
        <v>83</v>
      </c>
      <c r="AV223" s="15" t="s">
        <v>258</v>
      </c>
      <c r="AW223" s="15" t="s">
        <v>30</v>
      </c>
      <c r="AX223" s="15" t="s">
        <v>81</v>
      </c>
      <c r="AY223" s="174" t="s">
        <v>236</v>
      </c>
    </row>
    <row r="224" spans="2:65" s="1" customFormat="1" ht="24.2" customHeight="1">
      <c r="B224" s="133"/>
      <c r="C224" s="134" t="s">
        <v>591</v>
      </c>
      <c r="D224" s="134" t="s">
        <v>239</v>
      </c>
      <c r="E224" s="135" t="s">
        <v>2888</v>
      </c>
      <c r="F224" s="136" t="s">
        <v>2889</v>
      </c>
      <c r="G224" s="137" t="s">
        <v>467</v>
      </c>
      <c r="H224" s="138">
        <v>82.39</v>
      </c>
      <c r="I224" s="139"/>
      <c r="J224" s="140">
        <f>ROUND(I224*H224,2)</f>
        <v>0</v>
      </c>
      <c r="K224" s="136" t="s">
        <v>243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258</v>
      </c>
      <c r="AT224" s="145" t="s">
        <v>239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741</v>
      </c>
    </row>
    <row r="225" spans="2:65" s="1" customFormat="1" ht="19.5">
      <c r="B225" s="33"/>
      <c r="D225" s="147" t="s">
        <v>246</v>
      </c>
      <c r="F225" s="148" t="s">
        <v>2889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4" customFormat="1" ht="11.25">
      <c r="B226" s="167"/>
      <c r="D226" s="147" t="s">
        <v>247</v>
      </c>
      <c r="E226" s="168" t="s">
        <v>1</v>
      </c>
      <c r="F226" s="169" t="s">
        <v>2890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5380</v>
      </c>
      <c r="H227" s="154">
        <v>20.350000000000001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 ht="11.25">
      <c r="B228" s="151"/>
      <c r="D228" s="147" t="s">
        <v>247</v>
      </c>
      <c r="E228" s="152" t="s">
        <v>1</v>
      </c>
      <c r="F228" s="153" t="s">
        <v>5381</v>
      </c>
      <c r="H228" s="154">
        <v>19.36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5382</v>
      </c>
      <c r="H229" s="154">
        <v>17.489999999999998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2" customFormat="1" ht="11.25">
      <c r="B230" s="151"/>
      <c r="D230" s="147" t="s">
        <v>247</v>
      </c>
      <c r="E230" s="152" t="s">
        <v>1</v>
      </c>
      <c r="F230" s="153" t="s">
        <v>5383</v>
      </c>
      <c r="H230" s="154">
        <v>15.62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 ht="11.25">
      <c r="B231" s="151"/>
      <c r="D231" s="147" t="s">
        <v>247</v>
      </c>
      <c r="E231" s="152" t="s">
        <v>1</v>
      </c>
      <c r="F231" s="153" t="s">
        <v>5384</v>
      </c>
      <c r="H231" s="154">
        <v>9.57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 ht="11.25">
      <c r="B232" s="173"/>
      <c r="D232" s="147" t="s">
        <v>247</v>
      </c>
      <c r="E232" s="174" t="s">
        <v>1</v>
      </c>
      <c r="F232" s="175" t="s">
        <v>344</v>
      </c>
      <c r="H232" s="176">
        <v>82.390000000000015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24.2" customHeight="1">
      <c r="B233" s="133"/>
      <c r="C233" s="134" t="s">
        <v>600</v>
      </c>
      <c r="D233" s="134" t="s">
        <v>239</v>
      </c>
      <c r="E233" s="135" t="s">
        <v>2899</v>
      </c>
      <c r="F233" s="136" t="s">
        <v>2900</v>
      </c>
      <c r="G233" s="137" t="s">
        <v>528</v>
      </c>
      <c r="H233" s="138">
        <v>149.80000000000001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772</v>
      </c>
    </row>
    <row r="234" spans="2:65" s="1" customFormat="1" ht="11.25">
      <c r="B234" s="33"/>
      <c r="D234" s="147" t="s">
        <v>246</v>
      </c>
      <c r="F234" s="148" t="s">
        <v>2900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 ht="11.25">
      <c r="B235" s="167"/>
      <c r="D235" s="147" t="s">
        <v>247</v>
      </c>
      <c r="E235" s="168" t="s">
        <v>1</v>
      </c>
      <c r="F235" s="169" t="s">
        <v>2890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2" customFormat="1" ht="11.25">
      <c r="B236" s="151"/>
      <c r="D236" s="147" t="s">
        <v>247</v>
      </c>
      <c r="E236" s="152" t="s">
        <v>1</v>
      </c>
      <c r="F236" s="153" t="s">
        <v>5385</v>
      </c>
      <c r="H236" s="154">
        <v>37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73</v>
      </c>
      <c r="AY236" s="152" t="s">
        <v>236</v>
      </c>
    </row>
    <row r="237" spans="2:65" s="12" customFormat="1" ht="11.25">
      <c r="B237" s="151"/>
      <c r="D237" s="147" t="s">
        <v>247</v>
      </c>
      <c r="E237" s="152" t="s">
        <v>1</v>
      </c>
      <c r="F237" s="153" t="s">
        <v>5386</v>
      </c>
      <c r="H237" s="154">
        <v>35.200000000000003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236</v>
      </c>
    </row>
    <row r="238" spans="2:65" s="12" customFormat="1" ht="11.25">
      <c r="B238" s="151"/>
      <c r="D238" s="147" t="s">
        <v>247</v>
      </c>
      <c r="E238" s="152" t="s">
        <v>1</v>
      </c>
      <c r="F238" s="153" t="s">
        <v>5387</v>
      </c>
      <c r="H238" s="154">
        <v>31.8</v>
      </c>
      <c r="I238" s="155"/>
      <c r="L238" s="151"/>
      <c r="M238" s="156"/>
      <c r="T238" s="157"/>
      <c r="AT238" s="152" t="s">
        <v>247</v>
      </c>
      <c r="AU238" s="152" t="s">
        <v>83</v>
      </c>
      <c r="AV238" s="12" t="s">
        <v>83</v>
      </c>
      <c r="AW238" s="12" t="s">
        <v>30</v>
      </c>
      <c r="AX238" s="12" t="s">
        <v>73</v>
      </c>
      <c r="AY238" s="152" t="s">
        <v>236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5388</v>
      </c>
      <c r="H239" s="154">
        <v>28.4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2" customFormat="1" ht="11.25">
      <c r="B240" s="151"/>
      <c r="D240" s="147" t="s">
        <v>247</v>
      </c>
      <c r="E240" s="152" t="s">
        <v>1</v>
      </c>
      <c r="F240" s="153" t="s">
        <v>5389</v>
      </c>
      <c r="H240" s="154">
        <v>17.399999999999999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5" customFormat="1" ht="11.25">
      <c r="B241" s="173"/>
      <c r="D241" s="147" t="s">
        <v>247</v>
      </c>
      <c r="E241" s="174" t="s">
        <v>1</v>
      </c>
      <c r="F241" s="175" t="s">
        <v>344</v>
      </c>
      <c r="H241" s="176">
        <v>149.80000000000001</v>
      </c>
      <c r="I241" s="177"/>
      <c r="L241" s="173"/>
      <c r="M241" s="178"/>
      <c r="T241" s="179"/>
      <c r="AT241" s="174" t="s">
        <v>247</v>
      </c>
      <c r="AU241" s="174" t="s">
        <v>83</v>
      </c>
      <c r="AV241" s="15" t="s">
        <v>258</v>
      </c>
      <c r="AW241" s="15" t="s">
        <v>30</v>
      </c>
      <c r="AX241" s="15" t="s">
        <v>81</v>
      </c>
      <c r="AY241" s="174" t="s">
        <v>236</v>
      </c>
    </row>
    <row r="242" spans="2:65" s="1" customFormat="1" ht="24.2" customHeight="1">
      <c r="B242" s="133"/>
      <c r="C242" s="134" t="s">
        <v>607</v>
      </c>
      <c r="D242" s="134" t="s">
        <v>239</v>
      </c>
      <c r="E242" s="135" t="s">
        <v>4434</v>
      </c>
      <c r="F242" s="136" t="s">
        <v>4435</v>
      </c>
      <c r="G242" s="137" t="s">
        <v>467</v>
      </c>
      <c r="H242" s="138">
        <v>6.49</v>
      </c>
      <c r="I242" s="139"/>
      <c r="J242" s="140">
        <f>ROUND(I242*H242,2)</f>
        <v>0</v>
      </c>
      <c r="K242" s="136" t="s">
        <v>243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782</v>
      </c>
    </row>
    <row r="243" spans="2:65" s="1" customFormat="1" ht="19.5">
      <c r="B243" s="33"/>
      <c r="D243" s="147" t="s">
        <v>246</v>
      </c>
      <c r="F243" s="148" t="s">
        <v>4435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4" customFormat="1" ht="11.25">
      <c r="B244" s="167"/>
      <c r="D244" s="147" t="s">
        <v>247</v>
      </c>
      <c r="E244" s="168" t="s">
        <v>1</v>
      </c>
      <c r="F244" s="169" t="s">
        <v>4146</v>
      </c>
      <c r="H244" s="168" t="s">
        <v>1</v>
      </c>
      <c r="I244" s="170"/>
      <c r="L244" s="167"/>
      <c r="M244" s="171"/>
      <c r="T244" s="172"/>
      <c r="AT244" s="168" t="s">
        <v>247</v>
      </c>
      <c r="AU244" s="168" t="s">
        <v>83</v>
      </c>
      <c r="AV244" s="14" t="s">
        <v>81</v>
      </c>
      <c r="AW244" s="14" t="s">
        <v>30</v>
      </c>
      <c r="AX244" s="14" t="s">
        <v>73</v>
      </c>
      <c r="AY244" s="168" t="s">
        <v>236</v>
      </c>
    </row>
    <row r="245" spans="2:65" s="12" customFormat="1" ht="11.25">
      <c r="B245" s="151"/>
      <c r="D245" s="147" t="s">
        <v>247</v>
      </c>
      <c r="E245" s="152" t="s">
        <v>1</v>
      </c>
      <c r="F245" s="153" t="s">
        <v>5390</v>
      </c>
      <c r="H245" s="154">
        <v>6.49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73</v>
      </c>
      <c r="AY245" s="152" t="s">
        <v>236</v>
      </c>
    </row>
    <row r="246" spans="2:65" s="15" customFormat="1" ht="11.25">
      <c r="B246" s="173"/>
      <c r="D246" s="147" t="s">
        <v>247</v>
      </c>
      <c r="E246" s="174" t="s">
        <v>1</v>
      </c>
      <c r="F246" s="175" t="s">
        <v>344</v>
      </c>
      <c r="H246" s="176">
        <v>6.49</v>
      </c>
      <c r="I246" s="177"/>
      <c r="L246" s="173"/>
      <c r="M246" s="178"/>
      <c r="T246" s="179"/>
      <c r="AT246" s="174" t="s">
        <v>247</v>
      </c>
      <c r="AU246" s="174" t="s">
        <v>83</v>
      </c>
      <c r="AV246" s="15" t="s">
        <v>258</v>
      </c>
      <c r="AW246" s="15" t="s">
        <v>30</v>
      </c>
      <c r="AX246" s="15" t="s">
        <v>81</v>
      </c>
      <c r="AY246" s="174" t="s">
        <v>236</v>
      </c>
    </row>
    <row r="247" spans="2:65" s="1" customFormat="1" ht="24.2" customHeight="1">
      <c r="B247" s="133"/>
      <c r="C247" s="134" t="s">
        <v>611</v>
      </c>
      <c r="D247" s="134" t="s">
        <v>239</v>
      </c>
      <c r="E247" s="135" t="s">
        <v>2911</v>
      </c>
      <c r="F247" s="136" t="s">
        <v>2912</v>
      </c>
      <c r="G247" s="137" t="s">
        <v>528</v>
      </c>
      <c r="H247" s="138">
        <v>11.8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792</v>
      </c>
    </row>
    <row r="248" spans="2:65" s="1" customFormat="1" ht="11.25">
      <c r="B248" s="33"/>
      <c r="D248" s="147" t="s">
        <v>246</v>
      </c>
      <c r="F248" s="148" t="s">
        <v>2912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 ht="11.25">
      <c r="B249" s="167"/>
      <c r="D249" s="147" t="s">
        <v>247</v>
      </c>
      <c r="E249" s="168" t="s">
        <v>1</v>
      </c>
      <c r="F249" s="169" t="s">
        <v>4146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2" customFormat="1" ht="11.25">
      <c r="B250" s="151"/>
      <c r="D250" s="147" t="s">
        <v>247</v>
      </c>
      <c r="E250" s="152" t="s">
        <v>1</v>
      </c>
      <c r="F250" s="153" t="s">
        <v>5391</v>
      </c>
      <c r="H250" s="154">
        <v>11.8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5" customFormat="1" ht="11.25">
      <c r="B251" s="173"/>
      <c r="D251" s="147" t="s">
        <v>247</v>
      </c>
      <c r="E251" s="174" t="s">
        <v>1</v>
      </c>
      <c r="F251" s="175" t="s">
        <v>344</v>
      </c>
      <c r="H251" s="176">
        <v>11.8</v>
      </c>
      <c r="I251" s="177"/>
      <c r="L251" s="173"/>
      <c r="M251" s="178"/>
      <c r="T251" s="179"/>
      <c r="AT251" s="174" t="s">
        <v>247</v>
      </c>
      <c r="AU251" s="174" t="s">
        <v>83</v>
      </c>
      <c r="AV251" s="15" t="s">
        <v>258</v>
      </c>
      <c r="AW251" s="15" t="s">
        <v>30</v>
      </c>
      <c r="AX251" s="15" t="s">
        <v>81</v>
      </c>
      <c r="AY251" s="174" t="s">
        <v>236</v>
      </c>
    </row>
    <row r="252" spans="2:65" s="1" customFormat="1" ht="24.2" customHeight="1">
      <c r="B252" s="133"/>
      <c r="C252" s="134" t="s">
        <v>617</v>
      </c>
      <c r="D252" s="134" t="s">
        <v>239</v>
      </c>
      <c r="E252" s="135" t="s">
        <v>2906</v>
      </c>
      <c r="F252" s="136" t="s">
        <v>2907</v>
      </c>
      <c r="G252" s="137" t="s">
        <v>467</v>
      </c>
      <c r="H252" s="138">
        <v>20.46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805</v>
      </c>
    </row>
    <row r="253" spans="2:65" s="1" customFormat="1" ht="19.5">
      <c r="B253" s="33"/>
      <c r="D253" s="147" t="s">
        <v>246</v>
      </c>
      <c r="F253" s="148" t="s">
        <v>2907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4" customFormat="1" ht="11.25">
      <c r="B254" s="167"/>
      <c r="D254" s="147" t="s">
        <v>247</v>
      </c>
      <c r="E254" s="168" t="s">
        <v>1</v>
      </c>
      <c r="F254" s="169" t="s">
        <v>2908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 ht="11.25">
      <c r="B255" s="151"/>
      <c r="D255" s="147" t="s">
        <v>247</v>
      </c>
      <c r="E255" s="152" t="s">
        <v>1</v>
      </c>
      <c r="F255" s="153" t="s">
        <v>5392</v>
      </c>
      <c r="H255" s="154">
        <v>20.46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5" customFormat="1" ht="11.25">
      <c r="B256" s="173"/>
      <c r="D256" s="147" t="s">
        <v>247</v>
      </c>
      <c r="E256" s="174" t="s">
        <v>1</v>
      </c>
      <c r="F256" s="175" t="s">
        <v>344</v>
      </c>
      <c r="H256" s="176">
        <v>20.46</v>
      </c>
      <c r="I256" s="177"/>
      <c r="L256" s="173"/>
      <c r="M256" s="178"/>
      <c r="T256" s="179"/>
      <c r="AT256" s="174" t="s">
        <v>247</v>
      </c>
      <c r="AU256" s="174" t="s">
        <v>83</v>
      </c>
      <c r="AV256" s="15" t="s">
        <v>258</v>
      </c>
      <c r="AW256" s="15" t="s">
        <v>30</v>
      </c>
      <c r="AX256" s="15" t="s">
        <v>81</v>
      </c>
      <c r="AY256" s="174" t="s">
        <v>236</v>
      </c>
    </row>
    <row r="257" spans="2:65" s="1" customFormat="1" ht="24.2" customHeight="1">
      <c r="B257" s="133"/>
      <c r="C257" s="134" t="s">
        <v>625</v>
      </c>
      <c r="D257" s="134" t="s">
        <v>239</v>
      </c>
      <c r="E257" s="135" t="s">
        <v>2911</v>
      </c>
      <c r="F257" s="136" t="s">
        <v>2912</v>
      </c>
      <c r="G257" s="137" t="s">
        <v>528</v>
      </c>
      <c r="H257" s="138">
        <v>37.200000000000003</v>
      </c>
      <c r="I257" s="139"/>
      <c r="J257" s="140">
        <f>ROUND(I257*H257,2)</f>
        <v>0</v>
      </c>
      <c r="K257" s="136" t="s">
        <v>243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816</v>
      </c>
    </row>
    <row r="258" spans="2:65" s="1" customFormat="1" ht="11.25">
      <c r="B258" s="33"/>
      <c r="D258" s="147" t="s">
        <v>246</v>
      </c>
      <c r="F258" s="148" t="s">
        <v>2912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4" customFormat="1" ht="11.25">
      <c r="B259" s="167"/>
      <c r="D259" s="147" t="s">
        <v>247</v>
      </c>
      <c r="E259" s="168" t="s">
        <v>1</v>
      </c>
      <c r="F259" s="169" t="s">
        <v>2908</v>
      </c>
      <c r="H259" s="168" t="s">
        <v>1</v>
      </c>
      <c r="I259" s="170"/>
      <c r="L259" s="167"/>
      <c r="M259" s="171"/>
      <c r="T259" s="172"/>
      <c r="AT259" s="168" t="s">
        <v>247</v>
      </c>
      <c r="AU259" s="168" t="s">
        <v>83</v>
      </c>
      <c r="AV259" s="14" t="s">
        <v>81</v>
      </c>
      <c r="AW259" s="14" t="s">
        <v>30</v>
      </c>
      <c r="AX259" s="14" t="s">
        <v>73</v>
      </c>
      <c r="AY259" s="168" t="s">
        <v>236</v>
      </c>
    </row>
    <row r="260" spans="2:65" s="12" customFormat="1" ht="11.25">
      <c r="B260" s="151"/>
      <c r="D260" s="147" t="s">
        <v>247</v>
      </c>
      <c r="E260" s="152" t="s">
        <v>1</v>
      </c>
      <c r="F260" s="153" t="s">
        <v>5393</v>
      </c>
      <c r="H260" s="154">
        <v>37.200000000000003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5" customFormat="1" ht="11.25">
      <c r="B261" s="173"/>
      <c r="D261" s="147" t="s">
        <v>247</v>
      </c>
      <c r="E261" s="174" t="s">
        <v>1</v>
      </c>
      <c r="F261" s="175" t="s">
        <v>344</v>
      </c>
      <c r="H261" s="176">
        <v>37.200000000000003</v>
      </c>
      <c r="I261" s="177"/>
      <c r="L261" s="173"/>
      <c r="M261" s="178"/>
      <c r="T261" s="179"/>
      <c r="AT261" s="174" t="s">
        <v>247</v>
      </c>
      <c r="AU261" s="174" t="s">
        <v>83</v>
      </c>
      <c r="AV261" s="15" t="s">
        <v>258</v>
      </c>
      <c r="AW261" s="15" t="s">
        <v>30</v>
      </c>
      <c r="AX261" s="15" t="s">
        <v>81</v>
      </c>
      <c r="AY261" s="174" t="s">
        <v>236</v>
      </c>
    </row>
    <row r="262" spans="2:65" s="1" customFormat="1" ht="24.2" customHeight="1">
      <c r="B262" s="133"/>
      <c r="C262" s="134" t="s">
        <v>630</v>
      </c>
      <c r="D262" s="134" t="s">
        <v>239</v>
      </c>
      <c r="E262" s="135" t="s">
        <v>4516</v>
      </c>
      <c r="F262" s="136" t="s">
        <v>4517</v>
      </c>
      <c r="G262" s="137" t="s">
        <v>467</v>
      </c>
      <c r="H262" s="138">
        <v>58.5</v>
      </c>
      <c r="I262" s="139"/>
      <c r="J262" s="140">
        <f>ROUND(I262*H262,2)</f>
        <v>0</v>
      </c>
      <c r="K262" s="136" t="s">
        <v>2868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258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258</v>
      </c>
      <c r="BM262" s="145" t="s">
        <v>828</v>
      </c>
    </row>
    <row r="263" spans="2:65" s="1" customFormat="1" ht="19.5">
      <c r="B263" s="33"/>
      <c r="D263" s="147" t="s">
        <v>246</v>
      </c>
      <c r="F263" s="148" t="s">
        <v>4517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 ht="22.5">
      <c r="B264" s="167"/>
      <c r="D264" s="147" t="s">
        <v>247</v>
      </c>
      <c r="E264" s="168" t="s">
        <v>1</v>
      </c>
      <c r="F264" s="169" t="s">
        <v>4518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5394</v>
      </c>
      <c r="H265" s="154">
        <v>29.25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6" customFormat="1" ht="11.25">
      <c r="B266" s="198"/>
      <c r="D266" s="147" t="s">
        <v>247</v>
      </c>
      <c r="E266" s="199" t="s">
        <v>1</v>
      </c>
      <c r="F266" s="200" t="s">
        <v>2893</v>
      </c>
      <c r="H266" s="201">
        <v>29.25</v>
      </c>
      <c r="I266" s="202"/>
      <c r="L266" s="198"/>
      <c r="M266" s="203"/>
      <c r="T266" s="204"/>
      <c r="AT266" s="199" t="s">
        <v>247</v>
      </c>
      <c r="AU266" s="199" t="s">
        <v>83</v>
      </c>
      <c r="AV266" s="16" t="s">
        <v>253</v>
      </c>
      <c r="AW266" s="16" t="s">
        <v>30</v>
      </c>
      <c r="AX266" s="16" t="s">
        <v>73</v>
      </c>
      <c r="AY266" s="199" t="s">
        <v>236</v>
      </c>
    </row>
    <row r="267" spans="2:65" s="14" customFormat="1" ht="11.25">
      <c r="B267" s="167"/>
      <c r="D267" s="147" t="s">
        <v>247</v>
      </c>
      <c r="E267" s="168" t="s">
        <v>1</v>
      </c>
      <c r="F267" s="169" t="s">
        <v>4520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5394</v>
      </c>
      <c r="H268" s="154">
        <v>29.25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6" customFormat="1" ht="11.25">
      <c r="B269" s="198"/>
      <c r="D269" s="147" t="s">
        <v>247</v>
      </c>
      <c r="E269" s="199" t="s">
        <v>1</v>
      </c>
      <c r="F269" s="200" t="s">
        <v>2893</v>
      </c>
      <c r="H269" s="201">
        <v>29.25</v>
      </c>
      <c r="I269" s="202"/>
      <c r="L269" s="198"/>
      <c r="M269" s="203"/>
      <c r="T269" s="204"/>
      <c r="AT269" s="199" t="s">
        <v>247</v>
      </c>
      <c r="AU269" s="199" t="s">
        <v>83</v>
      </c>
      <c r="AV269" s="16" t="s">
        <v>253</v>
      </c>
      <c r="AW269" s="16" t="s">
        <v>30</v>
      </c>
      <c r="AX269" s="16" t="s">
        <v>73</v>
      </c>
      <c r="AY269" s="199" t="s">
        <v>236</v>
      </c>
    </row>
    <row r="270" spans="2:65" s="15" customFormat="1" ht="11.25">
      <c r="B270" s="173"/>
      <c r="D270" s="147" t="s">
        <v>247</v>
      </c>
      <c r="E270" s="174" t="s">
        <v>1</v>
      </c>
      <c r="F270" s="175" t="s">
        <v>344</v>
      </c>
      <c r="H270" s="176">
        <v>58.5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24.2" customHeight="1">
      <c r="B271" s="133"/>
      <c r="C271" s="134" t="s">
        <v>637</v>
      </c>
      <c r="D271" s="134" t="s">
        <v>239</v>
      </c>
      <c r="E271" s="135" t="s">
        <v>4150</v>
      </c>
      <c r="F271" s="136" t="s">
        <v>4151</v>
      </c>
      <c r="G271" s="137" t="s">
        <v>467</v>
      </c>
      <c r="H271" s="138">
        <v>71.72</v>
      </c>
      <c r="I271" s="139"/>
      <c r="J271" s="140">
        <f>ROUND(I271*H271,2)</f>
        <v>0</v>
      </c>
      <c r="K271" s="136" t="s">
        <v>2868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841</v>
      </c>
    </row>
    <row r="272" spans="2:65" s="1" customFormat="1" ht="19.5">
      <c r="B272" s="33"/>
      <c r="D272" s="147" t="s">
        <v>246</v>
      </c>
      <c r="F272" s="148" t="s">
        <v>4151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4" customFormat="1" ht="11.25">
      <c r="B273" s="167"/>
      <c r="D273" s="147" t="s">
        <v>247</v>
      </c>
      <c r="E273" s="168" t="s">
        <v>1</v>
      </c>
      <c r="F273" s="169" t="s">
        <v>3202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5395</v>
      </c>
      <c r="H274" s="154">
        <v>31.35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6" customFormat="1" ht="11.25">
      <c r="B275" s="198"/>
      <c r="D275" s="147" t="s">
        <v>247</v>
      </c>
      <c r="E275" s="199" t="s">
        <v>1</v>
      </c>
      <c r="F275" s="200" t="s">
        <v>2893</v>
      </c>
      <c r="H275" s="201">
        <v>31.35</v>
      </c>
      <c r="I275" s="202"/>
      <c r="L275" s="198"/>
      <c r="M275" s="203"/>
      <c r="T275" s="204"/>
      <c r="AT275" s="199" t="s">
        <v>247</v>
      </c>
      <c r="AU275" s="199" t="s">
        <v>83</v>
      </c>
      <c r="AV275" s="16" t="s">
        <v>253</v>
      </c>
      <c r="AW275" s="16" t="s">
        <v>30</v>
      </c>
      <c r="AX275" s="16" t="s">
        <v>73</v>
      </c>
      <c r="AY275" s="199" t="s">
        <v>236</v>
      </c>
    </row>
    <row r="276" spans="2:65" s="14" customFormat="1" ht="11.25">
      <c r="B276" s="167"/>
      <c r="D276" s="147" t="s">
        <v>247</v>
      </c>
      <c r="E276" s="168" t="s">
        <v>1</v>
      </c>
      <c r="F276" s="169" t="s">
        <v>4156</v>
      </c>
      <c r="H276" s="168" t="s">
        <v>1</v>
      </c>
      <c r="I276" s="170"/>
      <c r="L276" s="167"/>
      <c r="M276" s="171"/>
      <c r="T276" s="172"/>
      <c r="AT276" s="168" t="s">
        <v>247</v>
      </c>
      <c r="AU276" s="168" t="s">
        <v>83</v>
      </c>
      <c r="AV276" s="14" t="s">
        <v>81</v>
      </c>
      <c r="AW276" s="14" t="s">
        <v>30</v>
      </c>
      <c r="AX276" s="14" t="s">
        <v>73</v>
      </c>
      <c r="AY276" s="168" t="s">
        <v>236</v>
      </c>
    </row>
    <row r="277" spans="2:65" s="12" customFormat="1" ht="11.25">
      <c r="B277" s="151"/>
      <c r="D277" s="147" t="s">
        <v>247</v>
      </c>
      <c r="E277" s="152" t="s">
        <v>1</v>
      </c>
      <c r="F277" s="153" t="s">
        <v>5396</v>
      </c>
      <c r="H277" s="154">
        <v>11.77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6" customFormat="1" ht="11.25">
      <c r="B278" s="198"/>
      <c r="D278" s="147" t="s">
        <v>247</v>
      </c>
      <c r="E278" s="199" t="s">
        <v>1</v>
      </c>
      <c r="F278" s="200" t="s">
        <v>2893</v>
      </c>
      <c r="H278" s="201">
        <v>11.77</v>
      </c>
      <c r="I278" s="202"/>
      <c r="L278" s="198"/>
      <c r="M278" s="203"/>
      <c r="T278" s="204"/>
      <c r="AT278" s="199" t="s">
        <v>247</v>
      </c>
      <c r="AU278" s="199" t="s">
        <v>83</v>
      </c>
      <c r="AV278" s="16" t="s">
        <v>253</v>
      </c>
      <c r="AW278" s="16" t="s">
        <v>30</v>
      </c>
      <c r="AX278" s="16" t="s">
        <v>73</v>
      </c>
      <c r="AY278" s="199" t="s">
        <v>236</v>
      </c>
    </row>
    <row r="279" spans="2:65" s="14" customFormat="1" ht="22.5">
      <c r="B279" s="167"/>
      <c r="D279" s="147" t="s">
        <v>247</v>
      </c>
      <c r="E279" s="168" t="s">
        <v>1</v>
      </c>
      <c r="F279" s="169" t="s">
        <v>4158</v>
      </c>
      <c r="H279" s="168" t="s">
        <v>1</v>
      </c>
      <c r="I279" s="170"/>
      <c r="L279" s="167"/>
      <c r="M279" s="171"/>
      <c r="T279" s="172"/>
      <c r="AT279" s="168" t="s">
        <v>247</v>
      </c>
      <c r="AU279" s="168" t="s">
        <v>83</v>
      </c>
      <c r="AV279" s="14" t="s">
        <v>81</v>
      </c>
      <c r="AW279" s="14" t="s">
        <v>30</v>
      </c>
      <c r="AX279" s="14" t="s">
        <v>73</v>
      </c>
      <c r="AY279" s="168" t="s">
        <v>236</v>
      </c>
    </row>
    <row r="280" spans="2:65" s="12" customFormat="1" ht="11.25">
      <c r="B280" s="151"/>
      <c r="D280" s="147" t="s">
        <v>247</v>
      </c>
      <c r="E280" s="152" t="s">
        <v>1</v>
      </c>
      <c r="F280" s="153" t="s">
        <v>5397</v>
      </c>
      <c r="H280" s="154">
        <v>17.05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5398</v>
      </c>
      <c r="H281" s="154">
        <v>11.55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6" customFormat="1" ht="11.25">
      <c r="B282" s="198"/>
      <c r="D282" s="147" t="s">
        <v>247</v>
      </c>
      <c r="E282" s="199" t="s">
        <v>1</v>
      </c>
      <c r="F282" s="200" t="s">
        <v>2893</v>
      </c>
      <c r="H282" s="201">
        <v>28.6</v>
      </c>
      <c r="I282" s="202"/>
      <c r="L282" s="198"/>
      <c r="M282" s="203"/>
      <c r="T282" s="204"/>
      <c r="AT282" s="199" t="s">
        <v>247</v>
      </c>
      <c r="AU282" s="199" t="s">
        <v>83</v>
      </c>
      <c r="AV282" s="16" t="s">
        <v>253</v>
      </c>
      <c r="AW282" s="16" t="s">
        <v>30</v>
      </c>
      <c r="AX282" s="16" t="s">
        <v>73</v>
      </c>
      <c r="AY282" s="199" t="s">
        <v>236</v>
      </c>
    </row>
    <row r="283" spans="2:65" s="15" customFormat="1" ht="11.25">
      <c r="B283" s="173"/>
      <c r="D283" s="147" t="s">
        <v>247</v>
      </c>
      <c r="E283" s="174" t="s">
        <v>1</v>
      </c>
      <c r="F283" s="175" t="s">
        <v>344</v>
      </c>
      <c r="H283" s="176">
        <v>71.72</v>
      </c>
      <c r="I283" s="177"/>
      <c r="L283" s="173"/>
      <c r="M283" s="178"/>
      <c r="T283" s="179"/>
      <c r="AT283" s="174" t="s">
        <v>247</v>
      </c>
      <c r="AU283" s="174" t="s">
        <v>83</v>
      </c>
      <c r="AV283" s="15" t="s">
        <v>258</v>
      </c>
      <c r="AW283" s="15" t="s">
        <v>30</v>
      </c>
      <c r="AX283" s="15" t="s">
        <v>81</v>
      </c>
      <c r="AY283" s="174" t="s">
        <v>236</v>
      </c>
    </row>
    <row r="284" spans="2:65" s="1" customFormat="1" ht="24.2" customHeight="1">
      <c r="B284" s="133"/>
      <c r="C284" s="134" t="s">
        <v>643</v>
      </c>
      <c r="D284" s="134" t="s">
        <v>239</v>
      </c>
      <c r="E284" s="135" t="s">
        <v>4161</v>
      </c>
      <c r="F284" s="136" t="s">
        <v>4162</v>
      </c>
      <c r="G284" s="137" t="s">
        <v>528</v>
      </c>
      <c r="H284" s="138">
        <v>130.4</v>
      </c>
      <c r="I284" s="139"/>
      <c r="J284" s="140">
        <f>ROUND(I284*H284,2)</f>
        <v>0</v>
      </c>
      <c r="K284" s="136" t="s">
        <v>2868</v>
      </c>
      <c r="L284" s="33"/>
      <c r="M284" s="141" t="s">
        <v>1</v>
      </c>
      <c r="N284" s="142" t="s">
        <v>38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258</v>
      </c>
      <c r="AT284" s="145" t="s">
        <v>239</v>
      </c>
      <c r="AU284" s="145" t="s">
        <v>83</v>
      </c>
      <c r="AY284" s="18" t="s">
        <v>236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81</v>
      </c>
      <c r="BK284" s="146">
        <f>ROUND(I284*H284,2)</f>
        <v>0</v>
      </c>
      <c r="BL284" s="18" t="s">
        <v>258</v>
      </c>
      <c r="BM284" s="145" t="s">
        <v>341</v>
      </c>
    </row>
    <row r="285" spans="2:65" s="1" customFormat="1" ht="11.25">
      <c r="B285" s="33"/>
      <c r="D285" s="147" t="s">
        <v>246</v>
      </c>
      <c r="F285" s="148" t="s">
        <v>4162</v>
      </c>
      <c r="I285" s="149"/>
      <c r="L285" s="33"/>
      <c r="M285" s="150"/>
      <c r="T285" s="57"/>
      <c r="AT285" s="18" t="s">
        <v>246</v>
      </c>
      <c r="AU285" s="18" t="s">
        <v>83</v>
      </c>
    </row>
    <row r="286" spans="2:65" s="14" customFormat="1" ht="11.25">
      <c r="B286" s="167"/>
      <c r="D286" s="147" t="s">
        <v>247</v>
      </c>
      <c r="E286" s="168" t="s">
        <v>1</v>
      </c>
      <c r="F286" s="169" t="s">
        <v>3202</v>
      </c>
      <c r="H286" s="168" t="s">
        <v>1</v>
      </c>
      <c r="I286" s="170"/>
      <c r="L286" s="167"/>
      <c r="M286" s="171"/>
      <c r="T286" s="172"/>
      <c r="AT286" s="168" t="s">
        <v>247</v>
      </c>
      <c r="AU286" s="168" t="s">
        <v>83</v>
      </c>
      <c r="AV286" s="14" t="s">
        <v>81</v>
      </c>
      <c r="AW286" s="14" t="s">
        <v>30</v>
      </c>
      <c r="AX286" s="14" t="s">
        <v>73</v>
      </c>
      <c r="AY286" s="168" t="s">
        <v>236</v>
      </c>
    </row>
    <row r="287" spans="2:65" s="12" customFormat="1" ht="11.25">
      <c r="B287" s="151"/>
      <c r="D287" s="147" t="s">
        <v>247</v>
      </c>
      <c r="E287" s="152" t="s">
        <v>1</v>
      </c>
      <c r="F287" s="153" t="s">
        <v>5399</v>
      </c>
      <c r="H287" s="154">
        <v>57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6" customFormat="1" ht="11.25">
      <c r="B288" s="198"/>
      <c r="D288" s="147" t="s">
        <v>247</v>
      </c>
      <c r="E288" s="199" t="s">
        <v>1</v>
      </c>
      <c r="F288" s="200" t="s">
        <v>2893</v>
      </c>
      <c r="H288" s="201">
        <v>57</v>
      </c>
      <c r="I288" s="202"/>
      <c r="L288" s="198"/>
      <c r="M288" s="203"/>
      <c r="T288" s="204"/>
      <c r="AT288" s="199" t="s">
        <v>247</v>
      </c>
      <c r="AU288" s="199" t="s">
        <v>83</v>
      </c>
      <c r="AV288" s="16" t="s">
        <v>253</v>
      </c>
      <c r="AW288" s="16" t="s">
        <v>30</v>
      </c>
      <c r="AX288" s="16" t="s">
        <v>73</v>
      </c>
      <c r="AY288" s="199" t="s">
        <v>236</v>
      </c>
    </row>
    <row r="289" spans="2:65" s="14" customFormat="1" ht="11.25">
      <c r="B289" s="167"/>
      <c r="D289" s="147" t="s">
        <v>247</v>
      </c>
      <c r="E289" s="168" t="s">
        <v>1</v>
      </c>
      <c r="F289" s="169" t="s">
        <v>4156</v>
      </c>
      <c r="H289" s="168" t="s">
        <v>1</v>
      </c>
      <c r="I289" s="170"/>
      <c r="L289" s="167"/>
      <c r="M289" s="171"/>
      <c r="T289" s="172"/>
      <c r="AT289" s="168" t="s">
        <v>247</v>
      </c>
      <c r="AU289" s="168" t="s">
        <v>83</v>
      </c>
      <c r="AV289" s="14" t="s">
        <v>81</v>
      </c>
      <c r="AW289" s="14" t="s">
        <v>30</v>
      </c>
      <c r="AX289" s="14" t="s">
        <v>73</v>
      </c>
      <c r="AY289" s="168" t="s">
        <v>236</v>
      </c>
    </row>
    <row r="290" spans="2:65" s="12" customFormat="1" ht="11.25">
      <c r="B290" s="151"/>
      <c r="D290" s="147" t="s">
        <v>247</v>
      </c>
      <c r="E290" s="152" t="s">
        <v>1</v>
      </c>
      <c r="F290" s="153" t="s">
        <v>5400</v>
      </c>
      <c r="H290" s="154">
        <v>21.4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6" customFormat="1" ht="11.25">
      <c r="B291" s="198"/>
      <c r="D291" s="147" t="s">
        <v>247</v>
      </c>
      <c r="E291" s="199" t="s">
        <v>1</v>
      </c>
      <c r="F291" s="200" t="s">
        <v>2893</v>
      </c>
      <c r="H291" s="201">
        <v>21.4</v>
      </c>
      <c r="I291" s="202"/>
      <c r="L291" s="198"/>
      <c r="M291" s="203"/>
      <c r="T291" s="204"/>
      <c r="AT291" s="199" t="s">
        <v>247</v>
      </c>
      <c r="AU291" s="199" t="s">
        <v>83</v>
      </c>
      <c r="AV291" s="16" t="s">
        <v>253</v>
      </c>
      <c r="AW291" s="16" t="s">
        <v>30</v>
      </c>
      <c r="AX291" s="16" t="s">
        <v>73</v>
      </c>
      <c r="AY291" s="199" t="s">
        <v>236</v>
      </c>
    </row>
    <row r="292" spans="2:65" s="14" customFormat="1" ht="22.5">
      <c r="B292" s="167"/>
      <c r="D292" s="147" t="s">
        <v>247</v>
      </c>
      <c r="E292" s="168" t="s">
        <v>1</v>
      </c>
      <c r="F292" s="169" t="s">
        <v>4158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 ht="11.25">
      <c r="B293" s="151"/>
      <c r="D293" s="147" t="s">
        <v>247</v>
      </c>
      <c r="E293" s="152" t="s">
        <v>1</v>
      </c>
      <c r="F293" s="153" t="s">
        <v>5401</v>
      </c>
      <c r="H293" s="154">
        <v>31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2" customFormat="1" ht="11.25">
      <c r="B294" s="151"/>
      <c r="D294" s="147" t="s">
        <v>247</v>
      </c>
      <c r="E294" s="152" t="s">
        <v>1</v>
      </c>
      <c r="F294" s="153" t="s">
        <v>5402</v>
      </c>
      <c r="H294" s="154">
        <v>21</v>
      </c>
      <c r="I294" s="155"/>
      <c r="L294" s="151"/>
      <c r="M294" s="156"/>
      <c r="T294" s="157"/>
      <c r="AT294" s="152" t="s">
        <v>247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236</v>
      </c>
    </row>
    <row r="295" spans="2:65" s="16" customFormat="1" ht="11.25">
      <c r="B295" s="198"/>
      <c r="D295" s="147" t="s">
        <v>247</v>
      </c>
      <c r="E295" s="199" t="s">
        <v>1</v>
      </c>
      <c r="F295" s="200" t="s">
        <v>2893</v>
      </c>
      <c r="H295" s="201">
        <v>52</v>
      </c>
      <c r="I295" s="202"/>
      <c r="L295" s="198"/>
      <c r="M295" s="203"/>
      <c r="T295" s="204"/>
      <c r="AT295" s="199" t="s">
        <v>247</v>
      </c>
      <c r="AU295" s="199" t="s">
        <v>83</v>
      </c>
      <c r="AV295" s="16" t="s">
        <v>253</v>
      </c>
      <c r="AW295" s="16" t="s">
        <v>30</v>
      </c>
      <c r="AX295" s="16" t="s">
        <v>73</v>
      </c>
      <c r="AY295" s="199" t="s">
        <v>236</v>
      </c>
    </row>
    <row r="296" spans="2:65" s="15" customFormat="1" ht="11.25">
      <c r="B296" s="173"/>
      <c r="D296" s="147" t="s">
        <v>247</v>
      </c>
      <c r="E296" s="174" t="s">
        <v>1</v>
      </c>
      <c r="F296" s="175" t="s">
        <v>344</v>
      </c>
      <c r="H296" s="176">
        <v>130.4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1.75" customHeight="1">
      <c r="B297" s="133"/>
      <c r="C297" s="134" t="s">
        <v>649</v>
      </c>
      <c r="D297" s="134" t="s">
        <v>239</v>
      </c>
      <c r="E297" s="135" t="s">
        <v>428</v>
      </c>
      <c r="F297" s="136" t="s">
        <v>429</v>
      </c>
      <c r="G297" s="137" t="s">
        <v>424</v>
      </c>
      <c r="H297" s="138">
        <v>207.78299999999999</v>
      </c>
      <c r="I297" s="139"/>
      <c r="J297" s="140">
        <f>ROUND(I297*H297,2)</f>
        <v>0</v>
      </c>
      <c r="K297" s="136" t="s">
        <v>243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868</v>
      </c>
    </row>
    <row r="298" spans="2:65" s="1" customFormat="1" ht="11.25">
      <c r="B298" s="33"/>
      <c r="D298" s="147" t="s">
        <v>246</v>
      </c>
      <c r="F298" s="148" t="s">
        <v>429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24.2" customHeight="1">
      <c r="B299" s="133"/>
      <c r="C299" s="134" t="s">
        <v>656</v>
      </c>
      <c r="D299" s="134" t="s">
        <v>239</v>
      </c>
      <c r="E299" s="135" t="s">
        <v>437</v>
      </c>
      <c r="F299" s="136" t="s">
        <v>438</v>
      </c>
      <c r="G299" s="137" t="s">
        <v>424</v>
      </c>
      <c r="H299" s="138">
        <v>1870.047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879</v>
      </c>
    </row>
    <row r="300" spans="2:65" s="1" customFormat="1" ht="11.25">
      <c r="B300" s="33"/>
      <c r="D300" s="147" t="s">
        <v>246</v>
      </c>
      <c r="F300" s="148" t="s">
        <v>438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 ht="11.25">
      <c r="B301" s="151"/>
      <c r="D301" s="147" t="s">
        <v>247</v>
      </c>
      <c r="E301" s="152" t="s">
        <v>1</v>
      </c>
      <c r="F301" s="153" t="s">
        <v>5403</v>
      </c>
      <c r="H301" s="154">
        <v>1870.047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5" customFormat="1" ht="11.25">
      <c r="B302" s="173"/>
      <c r="D302" s="147" t="s">
        <v>247</v>
      </c>
      <c r="E302" s="174" t="s">
        <v>1</v>
      </c>
      <c r="F302" s="175" t="s">
        <v>344</v>
      </c>
      <c r="H302" s="176">
        <v>1870.047</v>
      </c>
      <c r="I302" s="177"/>
      <c r="L302" s="173"/>
      <c r="M302" s="178"/>
      <c r="T302" s="179"/>
      <c r="AT302" s="174" t="s">
        <v>247</v>
      </c>
      <c r="AU302" s="174" t="s">
        <v>83</v>
      </c>
      <c r="AV302" s="15" t="s">
        <v>258</v>
      </c>
      <c r="AW302" s="15" t="s">
        <v>30</v>
      </c>
      <c r="AX302" s="15" t="s">
        <v>81</v>
      </c>
      <c r="AY302" s="174" t="s">
        <v>236</v>
      </c>
    </row>
    <row r="303" spans="2:65" s="1" customFormat="1" ht="21.75" customHeight="1">
      <c r="B303" s="133"/>
      <c r="C303" s="134" t="s">
        <v>662</v>
      </c>
      <c r="D303" s="134" t="s">
        <v>239</v>
      </c>
      <c r="E303" s="135" t="s">
        <v>2916</v>
      </c>
      <c r="F303" s="136" t="s">
        <v>2917</v>
      </c>
      <c r="G303" s="137" t="s">
        <v>424</v>
      </c>
      <c r="H303" s="138">
        <v>207.78299999999999</v>
      </c>
      <c r="I303" s="139"/>
      <c r="J303" s="140">
        <f>ROUND(I303*H303,2)</f>
        <v>0</v>
      </c>
      <c r="K303" s="136" t="s">
        <v>2868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893</v>
      </c>
    </row>
    <row r="304" spans="2:65" s="1" customFormat="1" ht="11.25">
      <c r="B304" s="33"/>
      <c r="D304" s="147" t="s">
        <v>246</v>
      </c>
      <c r="F304" s="148" t="s">
        <v>2917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" customFormat="1" ht="21.75" customHeight="1">
      <c r="B305" s="133"/>
      <c r="C305" s="134" t="s">
        <v>669</v>
      </c>
      <c r="D305" s="134" t="s">
        <v>239</v>
      </c>
      <c r="E305" s="135" t="s">
        <v>428</v>
      </c>
      <c r="F305" s="136" t="s">
        <v>429</v>
      </c>
      <c r="G305" s="137" t="s">
        <v>424</v>
      </c>
      <c r="H305" s="138">
        <v>16.748000000000001</v>
      </c>
      <c r="I305" s="139"/>
      <c r="J305" s="140">
        <f>ROUND(I305*H305,2)</f>
        <v>0</v>
      </c>
      <c r="K305" s="136" t="s">
        <v>243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928</v>
      </c>
    </row>
    <row r="306" spans="2:65" s="1" customFormat="1" ht="11.25">
      <c r="B306" s="33"/>
      <c r="D306" s="147" t="s">
        <v>246</v>
      </c>
      <c r="F306" s="148" t="s">
        <v>429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24.2" customHeight="1">
      <c r="B307" s="133"/>
      <c r="C307" s="134" t="s">
        <v>675</v>
      </c>
      <c r="D307" s="134" t="s">
        <v>239</v>
      </c>
      <c r="E307" s="135" t="s">
        <v>437</v>
      </c>
      <c r="F307" s="136" t="s">
        <v>438</v>
      </c>
      <c r="G307" s="137" t="s">
        <v>424</v>
      </c>
      <c r="H307" s="138">
        <v>988.13199999999995</v>
      </c>
      <c r="I307" s="139"/>
      <c r="J307" s="140">
        <f>ROUND(I307*H307,2)</f>
        <v>0</v>
      </c>
      <c r="K307" s="136" t="s">
        <v>243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943</v>
      </c>
    </row>
    <row r="308" spans="2:65" s="1" customFormat="1" ht="11.25">
      <c r="B308" s="33"/>
      <c r="D308" s="147" t="s">
        <v>246</v>
      </c>
      <c r="F308" s="148" t="s">
        <v>438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2" customFormat="1" ht="11.25">
      <c r="B309" s="151"/>
      <c r="D309" s="147" t="s">
        <v>247</v>
      </c>
      <c r="E309" s="152" t="s">
        <v>1</v>
      </c>
      <c r="F309" s="153" t="s">
        <v>5404</v>
      </c>
      <c r="H309" s="154">
        <v>988.13199999999995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5" customFormat="1" ht="11.25">
      <c r="B310" s="173"/>
      <c r="D310" s="147" t="s">
        <v>247</v>
      </c>
      <c r="E310" s="174" t="s">
        <v>1</v>
      </c>
      <c r="F310" s="175" t="s">
        <v>344</v>
      </c>
      <c r="H310" s="176">
        <v>988.13199999999995</v>
      </c>
      <c r="I310" s="177"/>
      <c r="L310" s="173"/>
      <c r="M310" s="178"/>
      <c r="T310" s="179"/>
      <c r="AT310" s="174" t="s">
        <v>247</v>
      </c>
      <c r="AU310" s="174" t="s">
        <v>83</v>
      </c>
      <c r="AV310" s="15" t="s">
        <v>258</v>
      </c>
      <c r="AW310" s="15" t="s">
        <v>30</v>
      </c>
      <c r="AX310" s="15" t="s">
        <v>81</v>
      </c>
      <c r="AY310" s="174" t="s">
        <v>236</v>
      </c>
    </row>
    <row r="311" spans="2:65" s="1" customFormat="1" ht="24.2" customHeight="1">
      <c r="B311" s="133"/>
      <c r="C311" s="134" t="s">
        <v>682</v>
      </c>
      <c r="D311" s="134" t="s">
        <v>239</v>
      </c>
      <c r="E311" s="135" t="s">
        <v>4169</v>
      </c>
      <c r="F311" s="136" t="s">
        <v>4170</v>
      </c>
      <c r="G311" s="137" t="s">
        <v>424</v>
      </c>
      <c r="H311" s="138">
        <v>16.748000000000001</v>
      </c>
      <c r="I311" s="139"/>
      <c r="J311" s="140">
        <f>ROUND(I311*H311,2)</f>
        <v>0</v>
      </c>
      <c r="K311" s="136" t="s">
        <v>2868</v>
      </c>
      <c r="L311" s="33"/>
      <c r="M311" s="141" t="s">
        <v>1</v>
      </c>
      <c r="N311" s="142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258</v>
      </c>
      <c r="AT311" s="145" t="s">
        <v>239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258</v>
      </c>
      <c r="BM311" s="145" t="s">
        <v>955</v>
      </c>
    </row>
    <row r="312" spans="2:65" s="1" customFormat="1" ht="11.25">
      <c r="B312" s="33"/>
      <c r="D312" s="147" t="s">
        <v>246</v>
      </c>
      <c r="F312" s="148" t="s">
        <v>4170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" customFormat="1" ht="24.2" customHeight="1">
      <c r="B313" s="133"/>
      <c r="C313" s="134" t="s">
        <v>689</v>
      </c>
      <c r="D313" s="134" t="s">
        <v>239</v>
      </c>
      <c r="E313" s="135" t="s">
        <v>2937</v>
      </c>
      <c r="F313" s="136" t="s">
        <v>2938</v>
      </c>
      <c r="G313" s="137" t="s">
        <v>528</v>
      </c>
      <c r="H313" s="138">
        <v>75.900000000000006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967</v>
      </c>
    </row>
    <row r="314" spans="2:65" s="1" customFormat="1" ht="11.25">
      <c r="B314" s="33"/>
      <c r="D314" s="147" t="s">
        <v>246</v>
      </c>
      <c r="F314" s="148" t="s">
        <v>2938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2" customFormat="1" ht="11.25">
      <c r="B315" s="151"/>
      <c r="D315" s="147" t="s">
        <v>247</v>
      </c>
      <c r="E315" s="152" t="s">
        <v>1</v>
      </c>
      <c r="F315" s="153" t="s">
        <v>5405</v>
      </c>
      <c r="H315" s="154">
        <v>29.7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 ht="11.25">
      <c r="B316" s="151"/>
      <c r="D316" s="147" t="s">
        <v>247</v>
      </c>
      <c r="E316" s="152" t="s">
        <v>1</v>
      </c>
      <c r="F316" s="153" t="s">
        <v>5406</v>
      </c>
      <c r="H316" s="154">
        <v>46.2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 ht="11.25">
      <c r="B317" s="173"/>
      <c r="D317" s="147" t="s">
        <v>247</v>
      </c>
      <c r="E317" s="174" t="s">
        <v>1</v>
      </c>
      <c r="F317" s="175" t="s">
        <v>344</v>
      </c>
      <c r="H317" s="176">
        <v>75.900000000000006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24.2" customHeight="1">
      <c r="B318" s="133"/>
      <c r="C318" s="134" t="s">
        <v>696</v>
      </c>
      <c r="D318" s="134" t="s">
        <v>239</v>
      </c>
      <c r="E318" s="135" t="s">
        <v>2952</v>
      </c>
      <c r="F318" s="136" t="s">
        <v>2953</v>
      </c>
      <c r="G318" s="137" t="s">
        <v>528</v>
      </c>
      <c r="H318" s="138">
        <v>8.8000000000000007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2162</v>
      </c>
    </row>
    <row r="319" spans="2:65" s="1" customFormat="1" ht="19.5">
      <c r="B319" s="33"/>
      <c r="D319" s="147" t="s">
        <v>246</v>
      </c>
      <c r="F319" s="148" t="s">
        <v>2953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 ht="11.25">
      <c r="B320" s="151"/>
      <c r="D320" s="147" t="s">
        <v>247</v>
      </c>
      <c r="E320" s="152" t="s">
        <v>1</v>
      </c>
      <c r="F320" s="153" t="s">
        <v>5407</v>
      </c>
      <c r="H320" s="154">
        <v>4.4000000000000004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2" customFormat="1" ht="11.25">
      <c r="B321" s="151"/>
      <c r="D321" s="147" t="s">
        <v>247</v>
      </c>
      <c r="E321" s="152" t="s">
        <v>1</v>
      </c>
      <c r="F321" s="153" t="s">
        <v>5408</v>
      </c>
      <c r="H321" s="154">
        <v>4.4000000000000004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5" customFormat="1" ht="11.25">
      <c r="B322" s="173"/>
      <c r="D322" s="147" t="s">
        <v>247</v>
      </c>
      <c r="E322" s="174" t="s">
        <v>1</v>
      </c>
      <c r="F322" s="175" t="s">
        <v>344</v>
      </c>
      <c r="H322" s="176">
        <v>8.8000000000000007</v>
      </c>
      <c r="I322" s="177"/>
      <c r="L322" s="173"/>
      <c r="M322" s="178"/>
      <c r="T322" s="179"/>
      <c r="AT322" s="174" t="s">
        <v>247</v>
      </c>
      <c r="AU322" s="174" t="s">
        <v>83</v>
      </c>
      <c r="AV322" s="15" t="s">
        <v>258</v>
      </c>
      <c r="AW322" s="15" t="s">
        <v>30</v>
      </c>
      <c r="AX322" s="15" t="s">
        <v>81</v>
      </c>
      <c r="AY322" s="174" t="s">
        <v>236</v>
      </c>
    </row>
    <row r="323" spans="2:65" s="1" customFormat="1" ht="24.2" customHeight="1">
      <c r="B323" s="133"/>
      <c r="C323" s="134" t="s">
        <v>703</v>
      </c>
      <c r="D323" s="134" t="s">
        <v>239</v>
      </c>
      <c r="E323" s="135" t="s">
        <v>2955</v>
      </c>
      <c r="F323" s="136" t="s">
        <v>2956</v>
      </c>
      <c r="G323" s="137" t="s">
        <v>528</v>
      </c>
      <c r="H323" s="138">
        <v>14.3</v>
      </c>
      <c r="I323" s="139"/>
      <c r="J323" s="140">
        <f>ROUND(I323*H323,2)</f>
        <v>0</v>
      </c>
      <c r="K323" s="136" t="s">
        <v>2868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2167</v>
      </c>
    </row>
    <row r="324" spans="2:65" s="1" customFormat="1" ht="19.5">
      <c r="B324" s="33"/>
      <c r="D324" s="147" t="s">
        <v>246</v>
      </c>
      <c r="F324" s="148" t="s">
        <v>2956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2" customFormat="1" ht="11.25">
      <c r="B325" s="151"/>
      <c r="D325" s="147" t="s">
        <v>247</v>
      </c>
      <c r="E325" s="152" t="s">
        <v>1</v>
      </c>
      <c r="F325" s="153" t="s">
        <v>5409</v>
      </c>
      <c r="H325" s="154">
        <v>14.3</v>
      </c>
      <c r="I325" s="155"/>
      <c r="L325" s="151"/>
      <c r="M325" s="156"/>
      <c r="T325" s="157"/>
      <c r="AT325" s="152" t="s">
        <v>247</v>
      </c>
      <c r="AU325" s="152" t="s">
        <v>83</v>
      </c>
      <c r="AV325" s="12" t="s">
        <v>83</v>
      </c>
      <c r="AW325" s="12" t="s">
        <v>30</v>
      </c>
      <c r="AX325" s="12" t="s">
        <v>73</v>
      </c>
      <c r="AY325" s="152" t="s">
        <v>236</v>
      </c>
    </row>
    <row r="326" spans="2:65" s="15" customFormat="1" ht="11.25">
      <c r="B326" s="173"/>
      <c r="D326" s="147" t="s">
        <v>247</v>
      </c>
      <c r="E326" s="174" t="s">
        <v>1</v>
      </c>
      <c r="F326" s="175" t="s">
        <v>344</v>
      </c>
      <c r="H326" s="176">
        <v>14.3</v>
      </c>
      <c r="I326" s="177"/>
      <c r="L326" s="173"/>
      <c r="M326" s="178"/>
      <c r="T326" s="179"/>
      <c r="AT326" s="174" t="s">
        <v>247</v>
      </c>
      <c r="AU326" s="174" t="s">
        <v>83</v>
      </c>
      <c r="AV326" s="15" t="s">
        <v>258</v>
      </c>
      <c r="AW326" s="15" t="s">
        <v>30</v>
      </c>
      <c r="AX326" s="15" t="s">
        <v>81</v>
      </c>
      <c r="AY326" s="174" t="s">
        <v>236</v>
      </c>
    </row>
    <row r="327" spans="2:65" s="1" customFormat="1" ht="24.2" customHeight="1">
      <c r="B327" s="133"/>
      <c r="C327" s="134" t="s">
        <v>709</v>
      </c>
      <c r="D327" s="134" t="s">
        <v>239</v>
      </c>
      <c r="E327" s="135" t="s">
        <v>2960</v>
      </c>
      <c r="F327" s="136" t="s">
        <v>2961</v>
      </c>
      <c r="G327" s="137" t="s">
        <v>528</v>
      </c>
      <c r="H327" s="138">
        <v>563.20000000000005</v>
      </c>
      <c r="I327" s="139"/>
      <c r="J327" s="140">
        <f>ROUND(I327*H327,2)</f>
        <v>0</v>
      </c>
      <c r="K327" s="136" t="s">
        <v>243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258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258</v>
      </c>
      <c r="BM327" s="145" t="s">
        <v>2170</v>
      </c>
    </row>
    <row r="328" spans="2:65" s="1" customFormat="1" ht="19.5">
      <c r="B328" s="33"/>
      <c r="D328" s="147" t="s">
        <v>246</v>
      </c>
      <c r="F328" s="148" t="s">
        <v>2961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4.2" customHeight="1">
      <c r="B329" s="133"/>
      <c r="C329" s="134" t="s">
        <v>714</v>
      </c>
      <c r="D329" s="134" t="s">
        <v>239</v>
      </c>
      <c r="E329" s="135" t="s">
        <v>2974</v>
      </c>
      <c r="F329" s="136" t="s">
        <v>2975</v>
      </c>
      <c r="G329" s="137" t="s">
        <v>539</v>
      </c>
      <c r="H329" s="138">
        <v>534.33600000000001</v>
      </c>
      <c r="I329" s="139"/>
      <c r="J329" s="140">
        <f>ROUND(I329*H329,2)</f>
        <v>0</v>
      </c>
      <c r="K329" s="136" t="s">
        <v>243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258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258</v>
      </c>
      <c r="BM329" s="145" t="s">
        <v>2171</v>
      </c>
    </row>
    <row r="330" spans="2:65" s="1" customFormat="1" ht="11.25">
      <c r="B330" s="33"/>
      <c r="D330" s="147" t="s">
        <v>246</v>
      </c>
      <c r="F330" s="148" t="s">
        <v>2975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37.9" customHeight="1">
      <c r="B331" s="133"/>
      <c r="C331" s="134" t="s">
        <v>720</v>
      </c>
      <c r="D331" s="134" t="s">
        <v>239</v>
      </c>
      <c r="E331" s="135" t="s">
        <v>2982</v>
      </c>
      <c r="F331" s="136" t="s">
        <v>2983</v>
      </c>
      <c r="G331" s="137" t="s">
        <v>539</v>
      </c>
      <c r="H331" s="138">
        <v>26.716999999999999</v>
      </c>
      <c r="I331" s="139"/>
      <c r="J331" s="140">
        <f>ROUND(I331*H331,2)</f>
        <v>0</v>
      </c>
      <c r="K331" s="136" t="s">
        <v>243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258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258</v>
      </c>
      <c r="BM331" s="145" t="s">
        <v>2174</v>
      </c>
    </row>
    <row r="332" spans="2:65" s="1" customFormat="1" ht="19.5">
      <c r="B332" s="33"/>
      <c r="D332" s="147" t="s">
        <v>246</v>
      </c>
      <c r="F332" s="148" t="s">
        <v>2983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" customFormat="1" ht="37.9" customHeight="1">
      <c r="B333" s="133"/>
      <c r="C333" s="134" t="s">
        <v>725</v>
      </c>
      <c r="D333" s="134" t="s">
        <v>239</v>
      </c>
      <c r="E333" s="135" t="s">
        <v>2984</v>
      </c>
      <c r="F333" s="136" t="s">
        <v>2985</v>
      </c>
      <c r="G333" s="137" t="s">
        <v>539</v>
      </c>
      <c r="H333" s="138">
        <v>400.75200000000001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2178</v>
      </c>
    </row>
    <row r="334" spans="2:65" s="1" customFormat="1" ht="19.5">
      <c r="B334" s="33"/>
      <c r="D334" s="147" t="s">
        <v>246</v>
      </c>
      <c r="F334" s="148" t="s">
        <v>2985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" customFormat="1" ht="37.9" customHeight="1">
      <c r="B335" s="133"/>
      <c r="C335" s="134" t="s">
        <v>731</v>
      </c>
      <c r="D335" s="134" t="s">
        <v>239</v>
      </c>
      <c r="E335" s="135" t="s">
        <v>2986</v>
      </c>
      <c r="F335" s="136" t="s">
        <v>2987</v>
      </c>
      <c r="G335" s="137" t="s">
        <v>539</v>
      </c>
      <c r="H335" s="138">
        <v>106.867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2182</v>
      </c>
    </row>
    <row r="336" spans="2:65" s="1" customFormat="1" ht="19.5">
      <c r="B336" s="33"/>
      <c r="D336" s="147" t="s">
        <v>246</v>
      </c>
      <c r="F336" s="148" t="s">
        <v>2987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33" customHeight="1">
      <c r="B337" s="133"/>
      <c r="C337" s="134" t="s">
        <v>735</v>
      </c>
      <c r="D337" s="134" t="s">
        <v>239</v>
      </c>
      <c r="E337" s="135" t="s">
        <v>5410</v>
      </c>
      <c r="F337" s="136" t="s">
        <v>5411</v>
      </c>
      <c r="G337" s="137" t="s">
        <v>539</v>
      </c>
      <c r="H337" s="138">
        <v>10.96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2191</v>
      </c>
    </row>
    <row r="338" spans="2:65" s="1" customFormat="1" ht="19.5">
      <c r="B338" s="33"/>
      <c r="D338" s="147" t="s">
        <v>246</v>
      </c>
      <c r="F338" s="148" t="s">
        <v>5411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33" customHeight="1">
      <c r="B339" s="133"/>
      <c r="C339" s="134" t="s">
        <v>741</v>
      </c>
      <c r="D339" s="134" t="s">
        <v>239</v>
      </c>
      <c r="E339" s="135" t="s">
        <v>5412</v>
      </c>
      <c r="F339" s="136" t="s">
        <v>5413</v>
      </c>
      <c r="G339" s="137" t="s">
        <v>539</v>
      </c>
      <c r="H339" s="138">
        <v>164.40700000000001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2195</v>
      </c>
    </row>
    <row r="340" spans="2:65" s="1" customFormat="1" ht="19.5">
      <c r="B340" s="33"/>
      <c r="D340" s="147" t="s">
        <v>246</v>
      </c>
      <c r="F340" s="148" t="s">
        <v>5413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33" customHeight="1">
      <c r="B341" s="133"/>
      <c r="C341" s="134" t="s">
        <v>745</v>
      </c>
      <c r="D341" s="134" t="s">
        <v>239</v>
      </c>
      <c r="E341" s="135" t="s">
        <v>5414</v>
      </c>
      <c r="F341" s="136" t="s">
        <v>5415</v>
      </c>
      <c r="G341" s="137" t="s">
        <v>539</v>
      </c>
      <c r="H341" s="138">
        <v>43.841999999999999</v>
      </c>
      <c r="I341" s="139"/>
      <c r="J341" s="140">
        <f>ROUND(I341*H341,2)</f>
        <v>0</v>
      </c>
      <c r="K341" s="136" t="s">
        <v>243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258</v>
      </c>
      <c r="AT341" s="145" t="s">
        <v>239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258</v>
      </c>
      <c r="BM341" s="145" t="s">
        <v>2199</v>
      </c>
    </row>
    <row r="342" spans="2:65" s="1" customFormat="1" ht="19.5">
      <c r="B342" s="33"/>
      <c r="D342" s="147" t="s">
        <v>246</v>
      </c>
      <c r="F342" s="148" t="s">
        <v>5415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21.75" customHeight="1">
      <c r="B343" s="133"/>
      <c r="C343" s="134" t="s">
        <v>772</v>
      </c>
      <c r="D343" s="134" t="s">
        <v>239</v>
      </c>
      <c r="E343" s="135" t="s">
        <v>4542</v>
      </c>
      <c r="F343" s="136" t="s">
        <v>4543</v>
      </c>
      <c r="G343" s="137" t="s">
        <v>467</v>
      </c>
      <c r="H343" s="138">
        <v>1661.9649999999999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2138</v>
      </c>
    </row>
    <row r="344" spans="2:65" s="1" customFormat="1" ht="11.25">
      <c r="B344" s="33"/>
      <c r="D344" s="147" t="s">
        <v>246</v>
      </c>
      <c r="F344" s="148" t="s">
        <v>4543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24.2" customHeight="1">
      <c r="B345" s="133"/>
      <c r="C345" s="134" t="s">
        <v>777</v>
      </c>
      <c r="D345" s="134" t="s">
        <v>239</v>
      </c>
      <c r="E345" s="135" t="s">
        <v>4544</v>
      </c>
      <c r="F345" s="136" t="s">
        <v>4545</v>
      </c>
      <c r="G345" s="137" t="s">
        <v>467</v>
      </c>
      <c r="H345" s="138">
        <v>1661.9649999999999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2206</v>
      </c>
    </row>
    <row r="346" spans="2:65" s="1" customFormat="1" ht="11.25">
      <c r="B346" s="33"/>
      <c r="D346" s="147" t="s">
        <v>246</v>
      </c>
      <c r="F346" s="148" t="s">
        <v>4545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24.2" customHeight="1">
      <c r="B347" s="133"/>
      <c r="C347" s="134" t="s">
        <v>782</v>
      </c>
      <c r="D347" s="134" t="s">
        <v>239</v>
      </c>
      <c r="E347" s="135" t="s">
        <v>4546</v>
      </c>
      <c r="F347" s="136" t="s">
        <v>4547</v>
      </c>
      <c r="G347" s="137" t="s">
        <v>539</v>
      </c>
      <c r="H347" s="138">
        <v>4.0949999999999998</v>
      </c>
      <c r="I347" s="139"/>
      <c r="J347" s="140">
        <f>ROUND(I347*H347,2)</f>
        <v>0</v>
      </c>
      <c r="K347" s="136" t="s">
        <v>243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2215</v>
      </c>
    </row>
    <row r="348" spans="2:65" s="1" customFormat="1" ht="19.5">
      <c r="B348" s="33"/>
      <c r="D348" s="147" t="s">
        <v>246</v>
      </c>
      <c r="F348" s="148" t="s">
        <v>4547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24.2" customHeight="1">
      <c r="B349" s="133"/>
      <c r="C349" s="134" t="s">
        <v>787</v>
      </c>
      <c r="D349" s="134" t="s">
        <v>239</v>
      </c>
      <c r="E349" s="135" t="s">
        <v>4548</v>
      </c>
      <c r="F349" s="136" t="s">
        <v>4549</v>
      </c>
      <c r="G349" s="137" t="s">
        <v>539</v>
      </c>
      <c r="H349" s="138">
        <v>61.424999999999997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2224</v>
      </c>
    </row>
    <row r="350" spans="2:65" s="1" customFormat="1" ht="19.5">
      <c r="B350" s="33"/>
      <c r="D350" s="147" t="s">
        <v>246</v>
      </c>
      <c r="F350" s="148" t="s">
        <v>4549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24.2" customHeight="1">
      <c r="B351" s="133"/>
      <c r="C351" s="134" t="s">
        <v>792</v>
      </c>
      <c r="D351" s="134" t="s">
        <v>239</v>
      </c>
      <c r="E351" s="135" t="s">
        <v>2998</v>
      </c>
      <c r="F351" s="136" t="s">
        <v>2999</v>
      </c>
      <c r="G351" s="137" t="s">
        <v>539</v>
      </c>
      <c r="H351" s="138">
        <v>16.38</v>
      </c>
      <c r="I351" s="139"/>
      <c r="J351" s="140">
        <f>ROUND(I351*H351,2)</f>
        <v>0</v>
      </c>
      <c r="K351" s="136" t="s">
        <v>243</v>
      </c>
      <c r="L351" s="33"/>
      <c r="M351" s="141" t="s">
        <v>1</v>
      </c>
      <c r="N351" s="142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258</v>
      </c>
      <c r="AT351" s="145" t="s">
        <v>239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2229</v>
      </c>
    </row>
    <row r="352" spans="2:65" s="1" customFormat="1" ht="19.5">
      <c r="B352" s="33"/>
      <c r="D352" s="147" t="s">
        <v>246</v>
      </c>
      <c r="F352" s="148" t="s">
        <v>2999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798</v>
      </c>
      <c r="D353" s="134" t="s">
        <v>239</v>
      </c>
      <c r="E353" s="135" t="s">
        <v>4550</v>
      </c>
      <c r="F353" s="136" t="s">
        <v>4551</v>
      </c>
      <c r="G353" s="137" t="s">
        <v>467</v>
      </c>
      <c r="H353" s="138">
        <v>312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2095</v>
      </c>
    </row>
    <row r="354" spans="2:65" s="1" customFormat="1" ht="19.5">
      <c r="B354" s="33"/>
      <c r="D354" s="147" t="s">
        <v>246</v>
      </c>
      <c r="F354" s="148" t="s">
        <v>4551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4" customFormat="1" ht="11.25">
      <c r="B355" s="167"/>
      <c r="D355" s="147" t="s">
        <v>247</v>
      </c>
      <c r="E355" s="168" t="s">
        <v>1</v>
      </c>
      <c r="F355" s="169" t="s">
        <v>5416</v>
      </c>
      <c r="H355" s="168" t="s">
        <v>1</v>
      </c>
      <c r="I355" s="170"/>
      <c r="L355" s="167"/>
      <c r="M355" s="171"/>
      <c r="T355" s="172"/>
      <c r="AT355" s="168" t="s">
        <v>247</v>
      </c>
      <c r="AU355" s="168" t="s">
        <v>83</v>
      </c>
      <c r="AV355" s="14" t="s">
        <v>81</v>
      </c>
      <c r="AW355" s="14" t="s">
        <v>30</v>
      </c>
      <c r="AX355" s="14" t="s">
        <v>73</v>
      </c>
      <c r="AY355" s="168" t="s">
        <v>236</v>
      </c>
    </row>
    <row r="356" spans="2:65" s="12" customFormat="1" ht="11.25">
      <c r="B356" s="151"/>
      <c r="D356" s="147" t="s">
        <v>247</v>
      </c>
      <c r="E356" s="152" t="s">
        <v>1</v>
      </c>
      <c r="F356" s="153" t="s">
        <v>5417</v>
      </c>
      <c r="H356" s="154">
        <v>312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5" customFormat="1" ht="11.25">
      <c r="B357" s="173"/>
      <c r="D357" s="147" t="s">
        <v>247</v>
      </c>
      <c r="E357" s="174" t="s">
        <v>1</v>
      </c>
      <c r="F357" s="175" t="s">
        <v>344</v>
      </c>
      <c r="H357" s="176">
        <v>312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805</v>
      </c>
      <c r="D358" s="134" t="s">
        <v>239</v>
      </c>
      <c r="E358" s="135" t="s">
        <v>4554</v>
      </c>
      <c r="F358" s="136" t="s">
        <v>4555</v>
      </c>
      <c r="G358" s="137" t="s">
        <v>467</v>
      </c>
      <c r="H358" s="138">
        <v>312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258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258</v>
      </c>
      <c r="BM358" s="145" t="s">
        <v>2237</v>
      </c>
    </row>
    <row r="359" spans="2:65" s="1" customFormat="1" ht="19.5">
      <c r="B359" s="33"/>
      <c r="D359" s="147" t="s">
        <v>246</v>
      </c>
      <c r="F359" s="148" t="s">
        <v>4555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33" customHeight="1">
      <c r="B360" s="133"/>
      <c r="C360" s="134" t="s">
        <v>810</v>
      </c>
      <c r="D360" s="134" t="s">
        <v>239</v>
      </c>
      <c r="E360" s="135" t="s">
        <v>4556</v>
      </c>
      <c r="F360" s="136" t="s">
        <v>4557</v>
      </c>
      <c r="G360" s="137" t="s">
        <v>539</v>
      </c>
      <c r="H360" s="138">
        <v>117</v>
      </c>
      <c r="I360" s="139"/>
      <c r="J360" s="140">
        <f>ROUND(I360*H360,2)</f>
        <v>0</v>
      </c>
      <c r="K360" s="136" t="s">
        <v>243</v>
      </c>
      <c r="L360" s="33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258</v>
      </c>
      <c r="AT360" s="145" t="s">
        <v>239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258</v>
      </c>
      <c r="BM360" s="145" t="s">
        <v>2241</v>
      </c>
    </row>
    <row r="361" spans="2:65" s="1" customFormat="1" ht="19.5">
      <c r="B361" s="33"/>
      <c r="D361" s="147" t="s">
        <v>246</v>
      </c>
      <c r="F361" s="148" t="s">
        <v>4557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33" customHeight="1">
      <c r="B362" s="133"/>
      <c r="C362" s="134" t="s">
        <v>816</v>
      </c>
      <c r="D362" s="134" t="s">
        <v>239</v>
      </c>
      <c r="E362" s="135" t="s">
        <v>4558</v>
      </c>
      <c r="F362" s="136" t="s">
        <v>4559</v>
      </c>
      <c r="G362" s="137" t="s">
        <v>539</v>
      </c>
      <c r="H362" s="138">
        <v>117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2249</v>
      </c>
    </row>
    <row r="363" spans="2:65" s="1" customFormat="1" ht="19.5">
      <c r="B363" s="33"/>
      <c r="D363" s="147" t="s">
        <v>246</v>
      </c>
      <c r="F363" s="148" t="s">
        <v>4559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" customFormat="1" ht="24.2" customHeight="1">
      <c r="B364" s="133"/>
      <c r="C364" s="134" t="s">
        <v>822</v>
      </c>
      <c r="D364" s="134" t="s">
        <v>239</v>
      </c>
      <c r="E364" s="135" t="s">
        <v>4191</v>
      </c>
      <c r="F364" s="136" t="s">
        <v>4192</v>
      </c>
      <c r="G364" s="137" t="s">
        <v>539</v>
      </c>
      <c r="H364" s="138">
        <v>0.129</v>
      </c>
      <c r="I364" s="139"/>
      <c r="J364" s="140">
        <f>ROUND(I364*H364,2)</f>
        <v>0</v>
      </c>
      <c r="K364" s="136" t="s">
        <v>243</v>
      </c>
      <c r="L364" s="33"/>
      <c r="M364" s="141" t="s">
        <v>1</v>
      </c>
      <c r="N364" s="142" t="s">
        <v>38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258</v>
      </c>
      <c r="AT364" s="145" t="s">
        <v>239</v>
      </c>
      <c r="AU364" s="145" t="s">
        <v>83</v>
      </c>
      <c r="AY364" s="18" t="s">
        <v>236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81</v>
      </c>
      <c r="BK364" s="146">
        <f>ROUND(I364*H364,2)</f>
        <v>0</v>
      </c>
      <c r="BL364" s="18" t="s">
        <v>258</v>
      </c>
      <c r="BM364" s="145" t="s">
        <v>2255</v>
      </c>
    </row>
    <row r="365" spans="2:65" s="1" customFormat="1" ht="19.5">
      <c r="B365" s="33"/>
      <c r="D365" s="147" t="s">
        <v>246</v>
      </c>
      <c r="F365" s="148" t="s">
        <v>4192</v>
      </c>
      <c r="I365" s="149"/>
      <c r="L365" s="33"/>
      <c r="M365" s="150"/>
      <c r="T365" s="57"/>
      <c r="AT365" s="18" t="s">
        <v>246</v>
      </c>
      <c r="AU365" s="18" t="s">
        <v>83</v>
      </c>
    </row>
    <row r="366" spans="2:65" s="1" customFormat="1" ht="24.2" customHeight="1">
      <c r="B366" s="133"/>
      <c r="C366" s="134" t="s">
        <v>828</v>
      </c>
      <c r="D366" s="134" t="s">
        <v>239</v>
      </c>
      <c r="E366" s="135" t="s">
        <v>4193</v>
      </c>
      <c r="F366" s="136" t="s">
        <v>4194</v>
      </c>
      <c r="G366" s="137" t="s">
        <v>539</v>
      </c>
      <c r="H366" s="138">
        <v>1.931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2260</v>
      </c>
    </row>
    <row r="367" spans="2:65" s="1" customFormat="1" ht="19.5">
      <c r="B367" s="33"/>
      <c r="D367" s="147" t="s">
        <v>246</v>
      </c>
      <c r="F367" s="148" t="s">
        <v>4194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4.2" customHeight="1">
      <c r="B368" s="133"/>
      <c r="C368" s="134" t="s">
        <v>837</v>
      </c>
      <c r="D368" s="134" t="s">
        <v>239</v>
      </c>
      <c r="E368" s="135" t="s">
        <v>4195</v>
      </c>
      <c r="F368" s="136" t="s">
        <v>4196</v>
      </c>
      <c r="G368" s="137" t="s">
        <v>539</v>
      </c>
      <c r="H368" s="138">
        <v>0.51500000000000001</v>
      </c>
      <c r="I368" s="139"/>
      <c r="J368" s="140">
        <f>ROUND(I368*H368,2)</f>
        <v>0</v>
      </c>
      <c r="K368" s="136" t="s">
        <v>243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258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258</v>
      </c>
      <c r="BM368" s="145" t="s">
        <v>2268</v>
      </c>
    </row>
    <row r="369" spans="2:65" s="1" customFormat="1" ht="19.5">
      <c r="B369" s="33"/>
      <c r="D369" s="147" t="s">
        <v>246</v>
      </c>
      <c r="F369" s="148" t="s">
        <v>4196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" customFormat="1" ht="37.9" customHeight="1">
      <c r="B370" s="133"/>
      <c r="C370" s="134" t="s">
        <v>841</v>
      </c>
      <c r="D370" s="134" t="s">
        <v>239</v>
      </c>
      <c r="E370" s="135" t="s">
        <v>3115</v>
      </c>
      <c r="F370" s="136" t="s">
        <v>3116</v>
      </c>
      <c r="G370" s="137" t="s">
        <v>539</v>
      </c>
      <c r="H370" s="138">
        <v>670.41499999999996</v>
      </c>
      <c r="I370" s="139"/>
      <c r="J370" s="140">
        <f>ROUND(I370*H370,2)</f>
        <v>0</v>
      </c>
      <c r="K370" s="136" t="s">
        <v>243</v>
      </c>
      <c r="L370" s="33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258</v>
      </c>
      <c r="AT370" s="145" t="s">
        <v>239</v>
      </c>
      <c r="AU370" s="145" t="s">
        <v>83</v>
      </c>
      <c r="AY370" s="18" t="s">
        <v>236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81</v>
      </c>
      <c r="BK370" s="146">
        <f>ROUND(I370*H370,2)</f>
        <v>0</v>
      </c>
      <c r="BL370" s="18" t="s">
        <v>258</v>
      </c>
      <c r="BM370" s="145" t="s">
        <v>2273</v>
      </c>
    </row>
    <row r="371" spans="2:65" s="1" customFormat="1" ht="19.5">
      <c r="B371" s="33"/>
      <c r="D371" s="147" t="s">
        <v>246</v>
      </c>
      <c r="F371" s="148" t="s">
        <v>3116</v>
      </c>
      <c r="I371" s="149"/>
      <c r="L371" s="33"/>
      <c r="M371" s="150"/>
      <c r="T371" s="57"/>
      <c r="AT371" s="18" t="s">
        <v>246</v>
      </c>
      <c r="AU371" s="18" t="s">
        <v>83</v>
      </c>
    </row>
    <row r="372" spans="2:65" s="1" customFormat="1" ht="37.9" customHeight="1">
      <c r="B372" s="133"/>
      <c r="C372" s="134" t="s">
        <v>845</v>
      </c>
      <c r="D372" s="134" t="s">
        <v>239</v>
      </c>
      <c r="E372" s="135" t="s">
        <v>3117</v>
      </c>
      <c r="F372" s="136" t="s">
        <v>3118</v>
      </c>
      <c r="G372" s="137" t="s">
        <v>539</v>
      </c>
      <c r="H372" s="138">
        <v>167.60400000000001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258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258</v>
      </c>
      <c r="BM372" s="145" t="s">
        <v>2277</v>
      </c>
    </row>
    <row r="373" spans="2:65" s="1" customFormat="1" ht="19.5">
      <c r="B373" s="33"/>
      <c r="D373" s="147" t="s">
        <v>246</v>
      </c>
      <c r="F373" s="148" t="s">
        <v>3118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" customFormat="1" ht="16.5" customHeight="1">
      <c r="B374" s="133"/>
      <c r="C374" s="134" t="s">
        <v>341</v>
      </c>
      <c r="D374" s="134" t="s">
        <v>239</v>
      </c>
      <c r="E374" s="135" t="s">
        <v>3119</v>
      </c>
      <c r="F374" s="136" t="s">
        <v>3120</v>
      </c>
      <c r="G374" s="137" t="s">
        <v>539</v>
      </c>
      <c r="H374" s="138">
        <v>670.41499999999996</v>
      </c>
      <c r="I374" s="139"/>
      <c r="J374" s="140">
        <f>ROUND(I374*H374,2)</f>
        <v>0</v>
      </c>
      <c r="K374" s="136" t="s">
        <v>2868</v>
      </c>
      <c r="L374" s="33"/>
      <c r="M374" s="141" t="s">
        <v>1</v>
      </c>
      <c r="N374" s="142" t="s">
        <v>38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258</v>
      </c>
      <c r="AT374" s="145" t="s">
        <v>239</v>
      </c>
      <c r="AU374" s="145" t="s">
        <v>83</v>
      </c>
      <c r="AY374" s="18" t="s">
        <v>236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81</v>
      </c>
      <c r="BK374" s="146">
        <f>ROUND(I374*H374,2)</f>
        <v>0</v>
      </c>
      <c r="BL374" s="18" t="s">
        <v>258</v>
      </c>
      <c r="BM374" s="145" t="s">
        <v>2283</v>
      </c>
    </row>
    <row r="375" spans="2:65" s="1" customFormat="1" ht="11.25">
      <c r="B375" s="33"/>
      <c r="D375" s="147" t="s">
        <v>246</v>
      </c>
      <c r="F375" s="148" t="s">
        <v>3120</v>
      </c>
      <c r="I375" s="149"/>
      <c r="L375" s="33"/>
      <c r="M375" s="150"/>
      <c r="T375" s="57"/>
      <c r="AT375" s="18" t="s">
        <v>246</v>
      </c>
      <c r="AU375" s="18" t="s">
        <v>83</v>
      </c>
    </row>
    <row r="376" spans="2:65" s="1" customFormat="1" ht="16.5" customHeight="1">
      <c r="B376" s="133"/>
      <c r="C376" s="134" t="s">
        <v>863</v>
      </c>
      <c r="D376" s="134" t="s">
        <v>239</v>
      </c>
      <c r="E376" s="135" t="s">
        <v>3121</v>
      </c>
      <c r="F376" s="136" t="s">
        <v>3122</v>
      </c>
      <c r="G376" s="137" t="s">
        <v>539</v>
      </c>
      <c r="H376" s="138">
        <v>167.60400000000001</v>
      </c>
      <c r="I376" s="139"/>
      <c r="J376" s="140">
        <f>ROUND(I376*H376,2)</f>
        <v>0</v>
      </c>
      <c r="K376" s="136" t="s">
        <v>2868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2288</v>
      </c>
    </row>
    <row r="377" spans="2:65" s="1" customFormat="1" ht="11.25">
      <c r="B377" s="33"/>
      <c r="D377" s="147" t="s">
        <v>246</v>
      </c>
      <c r="F377" s="148" t="s">
        <v>3122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" customFormat="1" ht="24.2" customHeight="1">
      <c r="B378" s="133"/>
      <c r="C378" s="134" t="s">
        <v>868</v>
      </c>
      <c r="D378" s="134" t="s">
        <v>239</v>
      </c>
      <c r="E378" s="135" t="s">
        <v>1589</v>
      </c>
      <c r="F378" s="136" t="s">
        <v>1590</v>
      </c>
      <c r="G378" s="137" t="s">
        <v>539</v>
      </c>
      <c r="H378" s="138">
        <v>676.56899999999996</v>
      </c>
      <c r="I378" s="139"/>
      <c r="J378" s="140">
        <f>ROUND(I378*H378,2)</f>
        <v>0</v>
      </c>
      <c r="K378" s="136" t="s">
        <v>243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2291</v>
      </c>
    </row>
    <row r="379" spans="2:65" s="1" customFormat="1" ht="11.25">
      <c r="B379" s="33"/>
      <c r="D379" s="147" t="s">
        <v>246</v>
      </c>
      <c r="F379" s="148" t="s">
        <v>1590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" customFormat="1" ht="24.2" customHeight="1">
      <c r="B380" s="133"/>
      <c r="C380" s="180" t="s">
        <v>873</v>
      </c>
      <c r="D380" s="180" t="s">
        <v>333</v>
      </c>
      <c r="E380" s="181" t="s">
        <v>3123</v>
      </c>
      <c r="F380" s="182" t="s">
        <v>3124</v>
      </c>
      <c r="G380" s="183" t="s">
        <v>424</v>
      </c>
      <c r="H380" s="184">
        <v>1285.481</v>
      </c>
      <c r="I380" s="185"/>
      <c r="J380" s="186">
        <f>ROUND(I380*H380,2)</f>
        <v>0</v>
      </c>
      <c r="K380" s="182" t="s">
        <v>2868</v>
      </c>
      <c r="L380" s="187"/>
      <c r="M380" s="188" t="s">
        <v>1</v>
      </c>
      <c r="N380" s="189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273</v>
      </c>
      <c r="AT380" s="145" t="s">
        <v>333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258</v>
      </c>
      <c r="BM380" s="145" t="s">
        <v>2295</v>
      </c>
    </row>
    <row r="381" spans="2:65" s="1" customFormat="1" ht="11.25">
      <c r="B381" s="33"/>
      <c r="D381" s="147" t="s">
        <v>246</v>
      </c>
      <c r="F381" s="148" t="s">
        <v>3124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" customFormat="1" ht="24.2" customHeight="1">
      <c r="B382" s="133"/>
      <c r="C382" s="134" t="s">
        <v>879</v>
      </c>
      <c r="D382" s="134" t="s">
        <v>239</v>
      </c>
      <c r="E382" s="135" t="s">
        <v>1581</v>
      </c>
      <c r="F382" s="136" t="s">
        <v>1582</v>
      </c>
      <c r="G382" s="137" t="s">
        <v>539</v>
      </c>
      <c r="H382" s="138">
        <v>676.56899999999996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2298</v>
      </c>
    </row>
    <row r="383" spans="2:65" s="1" customFormat="1" ht="19.5">
      <c r="B383" s="33"/>
      <c r="D383" s="147" t="s">
        <v>246</v>
      </c>
      <c r="F383" s="148" t="s">
        <v>1582</v>
      </c>
      <c r="I383" s="149"/>
      <c r="L383" s="33"/>
      <c r="M383" s="150"/>
      <c r="T383" s="57"/>
      <c r="AT383" s="18" t="s">
        <v>246</v>
      </c>
      <c r="AU383" s="18" t="s">
        <v>83</v>
      </c>
    </row>
    <row r="384" spans="2:65" s="1" customFormat="1" ht="37.9" customHeight="1">
      <c r="B384" s="133"/>
      <c r="C384" s="134" t="s">
        <v>885</v>
      </c>
      <c r="D384" s="134" t="s">
        <v>239</v>
      </c>
      <c r="E384" s="135" t="s">
        <v>3125</v>
      </c>
      <c r="F384" s="136" t="s">
        <v>3126</v>
      </c>
      <c r="G384" s="137" t="s">
        <v>539</v>
      </c>
      <c r="H384" s="138">
        <v>676.56899999999996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258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258</v>
      </c>
      <c r="BM384" s="145" t="s">
        <v>2301</v>
      </c>
    </row>
    <row r="385" spans="2:65" s="1" customFormat="1" ht="19.5">
      <c r="B385" s="33"/>
      <c r="D385" s="147" t="s">
        <v>246</v>
      </c>
      <c r="F385" s="148" t="s">
        <v>3126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" customFormat="1" ht="24.2" customHeight="1">
      <c r="B386" s="133"/>
      <c r="C386" s="134" t="s">
        <v>893</v>
      </c>
      <c r="D386" s="134" t="s">
        <v>239</v>
      </c>
      <c r="E386" s="135" t="s">
        <v>3127</v>
      </c>
      <c r="F386" s="136" t="s">
        <v>3128</v>
      </c>
      <c r="G386" s="137" t="s">
        <v>539</v>
      </c>
      <c r="H386" s="138">
        <v>222.143</v>
      </c>
      <c r="I386" s="139"/>
      <c r="J386" s="140">
        <f>ROUND(I386*H386,2)</f>
        <v>0</v>
      </c>
      <c r="K386" s="136" t="s">
        <v>243</v>
      </c>
      <c r="L386" s="33"/>
      <c r="M386" s="141" t="s">
        <v>1</v>
      </c>
      <c r="N386" s="142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258</v>
      </c>
      <c r="AT386" s="145" t="s">
        <v>239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258</v>
      </c>
      <c r="BM386" s="145" t="s">
        <v>2304</v>
      </c>
    </row>
    <row r="387" spans="2:65" s="1" customFormat="1" ht="11.25">
      <c r="B387" s="33"/>
      <c r="D387" s="147" t="s">
        <v>246</v>
      </c>
      <c r="F387" s="148" t="s">
        <v>3128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" customFormat="1" ht="16.5" customHeight="1">
      <c r="B388" s="133"/>
      <c r="C388" s="180" t="s">
        <v>909</v>
      </c>
      <c r="D388" s="180" t="s">
        <v>333</v>
      </c>
      <c r="E388" s="181" t="s">
        <v>4560</v>
      </c>
      <c r="F388" s="182" t="s">
        <v>4561</v>
      </c>
      <c r="G388" s="183" t="s">
        <v>424</v>
      </c>
      <c r="H388" s="184">
        <v>420.02100000000002</v>
      </c>
      <c r="I388" s="185"/>
      <c r="J388" s="186">
        <f>ROUND(I388*H388,2)</f>
        <v>0</v>
      </c>
      <c r="K388" s="182" t="s">
        <v>243</v>
      </c>
      <c r="L388" s="187"/>
      <c r="M388" s="188" t="s">
        <v>1</v>
      </c>
      <c r="N388" s="189" t="s">
        <v>38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273</v>
      </c>
      <c r="AT388" s="145" t="s">
        <v>333</v>
      </c>
      <c r="AU388" s="145" t="s">
        <v>83</v>
      </c>
      <c r="AY388" s="18" t="s">
        <v>236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258</v>
      </c>
      <c r="BM388" s="145" t="s">
        <v>2307</v>
      </c>
    </row>
    <row r="389" spans="2:65" s="1" customFormat="1" ht="11.25">
      <c r="B389" s="33"/>
      <c r="D389" s="147" t="s">
        <v>246</v>
      </c>
      <c r="F389" s="148" t="s">
        <v>4561</v>
      </c>
      <c r="I389" s="149"/>
      <c r="L389" s="33"/>
      <c r="M389" s="150"/>
      <c r="T389" s="57"/>
      <c r="AT389" s="18" t="s">
        <v>246</v>
      </c>
      <c r="AU389" s="18" t="s">
        <v>83</v>
      </c>
    </row>
    <row r="390" spans="2:65" s="1" customFormat="1" ht="24.2" customHeight="1">
      <c r="B390" s="133"/>
      <c r="C390" s="134" t="s">
        <v>928</v>
      </c>
      <c r="D390" s="134" t="s">
        <v>239</v>
      </c>
      <c r="E390" s="135" t="s">
        <v>1581</v>
      </c>
      <c r="F390" s="136" t="s">
        <v>1582</v>
      </c>
      <c r="G390" s="137" t="s">
        <v>539</v>
      </c>
      <c r="H390" s="138">
        <v>233.25</v>
      </c>
      <c r="I390" s="139"/>
      <c r="J390" s="140">
        <f>ROUND(I390*H390,2)</f>
        <v>0</v>
      </c>
      <c r="K390" s="136" t="s">
        <v>243</v>
      </c>
      <c r="L390" s="33"/>
      <c r="M390" s="141" t="s">
        <v>1</v>
      </c>
      <c r="N390" s="142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258</v>
      </c>
      <c r="AT390" s="145" t="s">
        <v>239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258</v>
      </c>
      <c r="BM390" s="145" t="s">
        <v>2310</v>
      </c>
    </row>
    <row r="391" spans="2:65" s="1" customFormat="1" ht="19.5">
      <c r="B391" s="33"/>
      <c r="D391" s="147" t="s">
        <v>246</v>
      </c>
      <c r="F391" s="148" t="s">
        <v>1582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" customFormat="1" ht="37.9" customHeight="1">
      <c r="B392" s="133"/>
      <c r="C392" s="134" t="s">
        <v>936</v>
      </c>
      <c r="D392" s="134" t="s">
        <v>239</v>
      </c>
      <c r="E392" s="135" t="s">
        <v>3125</v>
      </c>
      <c r="F392" s="136" t="s">
        <v>3126</v>
      </c>
      <c r="G392" s="137" t="s">
        <v>539</v>
      </c>
      <c r="H392" s="138">
        <v>233.25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2313</v>
      </c>
    </row>
    <row r="393" spans="2:65" s="1" customFormat="1" ht="19.5">
      <c r="B393" s="33"/>
      <c r="D393" s="147" t="s">
        <v>246</v>
      </c>
      <c r="F393" s="148" t="s">
        <v>3126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1" customFormat="1" ht="22.9" customHeight="1">
      <c r="B394" s="121"/>
      <c r="D394" s="122" t="s">
        <v>72</v>
      </c>
      <c r="E394" s="131" t="s">
        <v>258</v>
      </c>
      <c r="F394" s="131" t="s">
        <v>1602</v>
      </c>
      <c r="I394" s="124"/>
      <c r="J394" s="132">
        <f>BK394</f>
        <v>0</v>
      </c>
      <c r="L394" s="121"/>
      <c r="M394" s="126"/>
      <c r="P394" s="127">
        <f>SUM(P395:P400)</f>
        <v>0</v>
      </c>
      <c r="R394" s="127">
        <f>SUM(R395:R400)</f>
        <v>0</v>
      </c>
      <c r="T394" s="128">
        <f>SUM(T395:T400)</f>
        <v>0</v>
      </c>
      <c r="AR394" s="122" t="s">
        <v>81</v>
      </c>
      <c r="AT394" s="129" t="s">
        <v>72</v>
      </c>
      <c r="AU394" s="129" t="s">
        <v>81</v>
      </c>
      <c r="AY394" s="122" t="s">
        <v>236</v>
      </c>
      <c r="BK394" s="130">
        <f>SUM(BK395:BK400)</f>
        <v>0</v>
      </c>
    </row>
    <row r="395" spans="2:65" s="1" customFormat="1" ht="24.2" customHeight="1">
      <c r="B395" s="133"/>
      <c r="C395" s="134" t="s">
        <v>943</v>
      </c>
      <c r="D395" s="134" t="s">
        <v>239</v>
      </c>
      <c r="E395" s="135" t="s">
        <v>4208</v>
      </c>
      <c r="F395" s="136" t="s">
        <v>4209</v>
      </c>
      <c r="G395" s="137" t="s">
        <v>539</v>
      </c>
      <c r="H395" s="138">
        <v>55.264000000000003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2317</v>
      </c>
    </row>
    <row r="396" spans="2:65" s="1" customFormat="1" ht="11.25">
      <c r="B396" s="33"/>
      <c r="D396" s="147" t="s">
        <v>246</v>
      </c>
      <c r="F396" s="148" t="s">
        <v>4209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949</v>
      </c>
      <c r="D397" s="134" t="s">
        <v>239</v>
      </c>
      <c r="E397" s="135" t="s">
        <v>1581</v>
      </c>
      <c r="F397" s="136" t="s">
        <v>1582</v>
      </c>
      <c r="G397" s="137" t="s">
        <v>539</v>
      </c>
      <c r="H397" s="138">
        <v>55.264000000000003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2320</v>
      </c>
    </row>
    <row r="398" spans="2:65" s="1" customFormat="1" ht="19.5">
      <c r="B398" s="33"/>
      <c r="D398" s="147" t="s">
        <v>246</v>
      </c>
      <c r="F398" s="148" t="s">
        <v>1582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37.9" customHeight="1">
      <c r="B399" s="133"/>
      <c r="C399" s="134" t="s">
        <v>955</v>
      </c>
      <c r="D399" s="134" t="s">
        <v>239</v>
      </c>
      <c r="E399" s="135" t="s">
        <v>3125</v>
      </c>
      <c r="F399" s="136" t="s">
        <v>3126</v>
      </c>
      <c r="G399" s="137" t="s">
        <v>539</v>
      </c>
      <c r="H399" s="138">
        <v>55.264000000000003</v>
      </c>
      <c r="I399" s="139"/>
      <c r="J399" s="140">
        <f>ROUND(I399*H399,2)</f>
        <v>0</v>
      </c>
      <c r="K399" s="136" t="s">
        <v>243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2323</v>
      </c>
    </row>
    <row r="400" spans="2:65" s="1" customFormat="1" ht="19.5">
      <c r="B400" s="33"/>
      <c r="D400" s="147" t="s">
        <v>246</v>
      </c>
      <c r="F400" s="148" t="s">
        <v>3126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65" s="11" customFormat="1" ht="22.9" customHeight="1">
      <c r="B401" s="121"/>
      <c r="D401" s="122" t="s">
        <v>72</v>
      </c>
      <c r="E401" s="131" t="s">
        <v>235</v>
      </c>
      <c r="F401" s="131" t="s">
        <v>636</v>
      </c>
      <c r="I401" s="124"/>
      <c r="J401" s="132">
        <f>BK401</f>
        <v>0</v>
      </c>
      <c r="L401" s="121"/>
      <c r="M401" s="126"/>
      <c r="P401" s="127">
        <f>SUM(P402:P407)</f>
        <v>0</v>
      </c>
      <c r="R401" s="127">
        <f>SUM(R402:R407)</f>
        <v>0</v>
      </c>
      <c r="T401" s="128">
        <f>SUM(T402:T407)</f>
        <v>0</v>
      </c>
      <c r="AR401" s="122" t="s">
        <v>81</v>
      </c>
      <c r="AT401" s="129" t="s">
        <v>72</v>
      </c>
      <c r="AU401" s="129" t="s">
        <v>81</v>
      </c>
      <c r="AY401" s="122" t="s">
        <v>236</v>
      </c>
      <c r="BK401" s="130">
        <f>SUM(BK402:BK407)</f>
        <v>0</v>
      </c>
    </row>
    <row r="402" spans="2:65" s="1" customFormat="1" ht="16.5" customHeight="1">
      <c r="B402" s="133"/>
      <c r="C402" s="134" t="s">
        <v>960</v>
      </c>
      <c r="D402" s="134" t="s">
        <v>239</v>
      </c>
      <c r="E402" s="135" t="s">
        <v>3343</v>
      </c>
      <c r="F402" s="136" t="s">
        <v>3344</v>
      </c>
      <c r="G402" s="137" t="s">
        <v>467</v>
      </c>
      <c r="H402" s="138">
        <v>361.31</v>
      </c>
      <c r="I402" s="139"/>
      <c r="J402" s="140">
        <f>ROUND(I402*H402,2)</f>
        <v>0</v>
      </c>
      <c r="K402" s="136" t="s">
        <v>2868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2326</v>
      </c>
    </row>
    <row r="403" spans="2:65" s="1" customFormat="1" ht="11.25">
      <c r="B403" s="33"/>
      <c r="D403" s="147" t="s">
        <v>246</v>
      </c>
      <c r="F403" s="148" t="s">
        <v>3344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" customFormat="1" ht="24.2" customHeight="1">
      <c r="B404" s="133"/>
      <c r="C404" s="134" t="s">
        <v>967</v>
      </c>
      <c r="D404" s="134" t="s">
        <v>239</v>
      </c>
      <c r="E404" s="135" t="s">
        <v>1581</v>
      </c>
      <c r="F404" s="136" t="s">
        <v>1582</v>
      </c>
      <c r="G404" s="137" t="s">
        <v>539</v>
      </c>
      <c r="H404" s="138">
        <v>72.262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2329</v>
      </c>
    </row>
    <row r="405" spans="2:65" s="1" customFormat="1" ht="19.5">
      <c r="B405" s="33"/>
      <c r="D405" s="147" t="s">
        <v>246</v>
      </c>
      <c r="F405" s="148" t="s">
        <v>1582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" customFormat="1" ht="37.9" customHeight="1">
      <c r="B406" s="133"/>
      <c r="C406" s="134" t="s">
        <v>2331</v>
      </c>
      <c r="D406" s="134" t="s">
        <v>239</v>
      </c>
      <c r="E406" s="135" t="s">
        <v>3125</v>
      </c>
      <c r="F406" s="136" t="s">
        <v>3126</v>
      </c>
      <c r="G406" s="137" t="s">
        <v>539</v>
      </c>
      <c r="H406" s="138">
        <v>72.262</v>
      </c>
      <c r="I406" s="139"/>
      <c r="J406" s="140">
        <f>ROUND(I406*H406,2)</f>
        <v>0</v>
      </c>
      <c r="K406" s="136" t="s">
        <v>243</v>
      </c>
      <c r="L406" s="33"/>
      <c r="M406" s="141" t="s">
        <v>1</v>
      </c>
      <c r="N406" s="142" t="s">
        <v>38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258</v>
      </c>
      <c r="AT406" s="145" t="s">
        <v>239</v>
      </c>
      <c r="AU406" s="145" t="s">
        <v>83</v>
      </c>
      <c r="AY406" s="18" t="s">
        <v>236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81</v>
      </c>
      <c r="BK406" s="146">
        <f>ROUND(I406*H406,2)</f>
        <v>0</v>
      </c>
      <c r="BL406" s="18" t="s">
        <v>258</v>
      </c>
      <c r="BM406" s="145" t="s">
        <v>2334</v>
      </c>
    </row>
    <row r="407" spans="2:65" s="1" customFormat="1" ht="19.5">
      <c r="B407" s="33"/>
      <c r="D407" s="147" t="s">
        <v>246</v>
      </c>
      <c r="F407" s="148" t="s">
        <v>3126</v>
      </c>
      <c r="I407" s="149"/>
      <c r="L407" s="33"/>
      <c r="M407" s="150"/>
      <c r="T407" s="57"/>
      <c r="AT407" s="18" t="s">
        <v>246</v>
      </c>
      <c r="AU407" s="18" t="s">
        <v>83</v>
      </c>
    </row>
    <row r="408" spans="2:65" s="11" customFormat="1" ht="22.9" customHeight="1">
      <c r="B408" s="121"/>
      <c r="D408" s="122" t="s">
        <v>72</v>
      </c>
      <c r="E408" s="131" t="s">
        <v>273</v>
      </c>
      <c r="F408" s="131" t="s">
        <v>724</v>
      </c>
      <c r="I408" s="124"/>
      <c r="J408" s="132">
        <f>BK408</f>
        <v>0</v>
      </c>
      <c r="L408" s="121"/>
      <c r="M408" s="126"/>
      <c r="P408" s="127">
        <f>SUM(P409:P626)</f>
        <v>0</v>
      </c>
      <c r="R408" s="127">
        <f>SUM(R409:R626)</f>
        <v>0</v>
      </c>
      <c r="T408" s="128">
        <f>SUM(T409:T626)</f>
        <v>0</v>
      </c>
      <c r="AR408" s="122" t="s">
        <v>81</v>
      </c>
      <c r="AT408" s="129" t="s">
        <v>72</v>
      </c>
      <c r="AU408" s="129" t="s">
        <v>81</v>
      </c>
      <c r="AY408" s="122" t="s">
        <v>236</v>
      </c>
      <c r="BK408" s="130">
        <f>SUM(BK409:BK626)</f>
        <v>0</v>
      </c>
    </row>
    <row r="409" spans="2:65" s="1" customFormat="1" ht="24.2" customHeight="1">
      <c r="B409" s="133"/>
      <c r="C409" s="134" t="s">
        <v>2162</v>
      </c>
      <c r="D409" s="134" t="s">
        <v>239</v>
      </c>
      <c r="E409" s="135" t="s">
        <v>4590</v>
      </c>
      <c r="F409" s="136" t="s">
        <v>4591</v>
      </c>
      <c r="G409" s="137" t="s">
        <v>528</v>
      </c>
      <c r="H409" s="138">
        <v>15.5</v>
      </c>
      <c r="I409" s="139"/>
      <c r="J409" s="140">
        <f>ROUND(I409*H409,2)</f>
        <v>0</v>
      </c>
      <c r="K409" s="136" t="s">
        <v>243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258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258</v>
      </c>
      <c r="BM409" s="145" t="s">
        <v>2337</v>
      </c>
    </row>
    <row r="410" spans="2:65" s="1" customFormat="1" ht="19.5">
      <c r="B410" s="33"/>
      <c r="D410" s="147" t="s">
        <v>246</v>
      </c>
      <c r="F410" s="148" t="s">
        <v>4591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2" customFormat="1" ht="11.25">
      <c r="B411" s="151"/>
      <c r="D411" s="147" t="s">
        <v>247</v>
      </c>
      <c r="E411" s="152" t="s">
        <v>1</v>
      </c>
      <c r="F411" s="153" t="s">
        <v>5418</v>
      </c>
      <c r="H411" s="154">
        <v>15.5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65" s="15" customFormat="1" ht="11.25">
      <c r="B412" s="173"/>
      <c r="D412" s="147" t="s">
        <v>247</v>
      </c>
      <c r="E412" s="174" t="s">
        <v>1</v>
      </c>
      <c r="F412" s="175" t="s">
        <v>344</v>
      </c>
      <c r="H412" s="176">
        <v>15.5</v>
      </c>
      <c r="I412" s="177"/>
      <c r="L412" s="173"/>
      <c r="M412" s="178"/>
      <c r="T412" s="179"/>
      <c r="AT412" s="174" t="s">
        <v>247</v>
      </c>
      <c r="AU412" s="174" t="s">
        <v>83</v>
      </c>
      <c r="AV412" s="15" t="s">
        <v>258</v>
      </c>
      <c r="AW412" s="15" t="s">
        <v>30</v>
      </c>
      <c r="AX412" s="15" t="s">
        <v>81</v>
      </c>
      <c r="AY412" s="174" t="s">
        <v>236</v>
      </c>
    </row>
    <row r="413" spans="2:65" s="1" customFormat="1" ht="49.15" customHeight="1">
      <c r="B413" s="133"/>
      <c r="C413" s="180" t="s">
        <v>2338</v>
      </c>
      <c r="D413" s="180" t="s">
        <v>333</v>
      </c>
      <c r="E413" s="181" t="s">
        <v>4593</v>
      </c>
      <c r="F413" s="182" t="s">
        <v>4594</v>
      </c>
      <c r="G413" s="183" t="s">
        <v>528</v>
      </c>
      <c r="H413" s="184">
        <v>15.733000000000001</v>
      </c>
      <c r="I413" s="185"/>
      <c r="J413" s="186">
        <f>ROUND(I413*H413,2)</f>
        <v>0</v>
      </c>
      <c r="K413" s="182" t="s">
        <v>2868</v>
      </c>
      <c r="L413" s="187"/>
      <c r="M413" s="188" t="s">
        <v>1</v>
      </c>
      <c r="N413" s="189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273</v>
      </c>
      <c r="AT413" s="145" t="s">
        <v>333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258</v>
      </c>
      <c r="BM413" s="145" t="s">
        <v>2341</v>
      </c>
    </row>
    <row r="414" spans="2:65" s="1" customFormat="1" ht="29.25">
      <c r="B414" s="33"/>
      <c r="D414" s="147" t="s">
        <v>246</v>
      </c>
      <c r="F414" s="148" t="s">
        <v>4594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2" customFormat="1" ht="11.25">
      <c r="B415" s="151"/>
      <c r="D415" s="147" t="s">
        <v>247</v>
      </c>
      <c r="E415" s="152" t="s">
        <v>1</v>
      </c>
      <c r="F415" s="153" t="s">
        <v>5419</v>
      </c>
      <c r="H415" s="154">
        <v>15.733000000000001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236</v>
      </c>
    </row>
    <row r="416" spans="2:65" s="15" customFormat="1" ht="11.25">
      <c r="B416" s="173"/>
      <c r="D416" s="147" t="s">
        <v>247</v>
      </c>
      <c r="E416" s="174" t="s">
        <v>1</v>
      </c>
      <c r="F416" s="175" t="s">
        <v>344</v>
      </c>
      <c r="H416" s="176">
        <v>15.733000000000001</v>
      </c>
      <c r="I416" s="177"/>
      <c r="L416" s="173"/>
      <c r="M416" s="178"/>
      <c r="T416" s="179"/>
      <c r="AT416" s="174" t="s">
        <v>247</v>
      </c>
      <c r="AU416" s="174" t="s">
        <v>83</v>
      </c>
      <c r="AV416" s="15" t="s">
        <v>258</v>
      </c>
      <c r="AW416" s="15" t="s">
        <v>30</v>
      </c>
      <c r="AX416" s="15" t="s">
        <v>81</v>
      </c>
      <c r="AY416" s="174" t="s">
        <v>236</v>
      </c>
    </row>
    <row r="417" spans="2:65" s="1" customFormat="1" ht="21.75" customHeight="1">
      <c r="B417" s="133"/>
      <c r="C417" s="180" t="s">
        <v>2167</v>
      </c>
      <c r="D417" s="180" t="s">
        <v>333</v>
      </c>
      <c r="E417" s="181" t="s">
        <v>4596</v>
      </c>
      <c r="F417" s="182" t="s">
        <v>4597</v>
      </c>
      <c r="G417" s="183" t="s">
        <v>340</v>
      </c>
      <c r="H417" s="184">
        <v>3.06</v>
      </c>
      <c r="I417" s="185"/>
      <c r="J417" s="186">
        <f>ROUND(I417*H417,2)</f>
        <v>0</v>
      </c>
      <c r="K417" s="182" t="s">
        <v>2868</v>
      </c>
      <c r="L417" s="187"/>
      <c r="M417" s="188" t="s">
        <v>1</v>
      </c>
      <c r="N417" s="189" t="s">
        <v>38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273</v>
      </c>
      <c r="AT417" s="145" t="s">
        <v>333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258</v>
      </c>
      <c r="BM417" s="145" t="s">
        <v>2342</v>
      </c>
    </row>
    <row r="418" spans="2:65" s="1" customFormat="1" ht="11.25">
      <c r="B418" s="33"/>
      <c r="D418" s="147" t="s">
        <v>246</v>
      </c>
      <c r="F418" s="148" t="s">
        <v>4597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2" customFormat="1" ht="11.25">
      <c r="B419" s="151"/>
      <c r="D419" s="147" t="s">
        <v>247</v>
      </c>
      <c r="E419" s="152" t="s">
        <v>1</v>
      </c>
      <c r="F419" s="153" t="s">
        <v>4788</v>
      </c>
      <c r="H419" s="154">
        <v>3.06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236</v>
      </c>
    </row>
    <row r="420" spans="2:65" s="15" customFormat="1" ht="11.25">
      <c r="B420" s="173"/>
      <c r="D420" s="147" t="s">
        <v>247</v>
      </c>
      <c r="E420" s="174" t="s">
        <v>1</v>
      </c>
      <c r="F420" s="175" t="s">
        <v>344</v>
      </c>
      <c r="H420" s="176">
        <v>3.06</v>
      </c>
      <c r="I420" s="177"/>
      <c r="L420" s="173"/>
      <c r="M420" s="178"/>
      <c r="T420" s="179"/>
      <c r="AT420" s="174" t="s">
        <v>247</v>
      </c>
      <c r="AU420" s="174" t="s">
        <v>83</v>
      </c>
      <c r="AV420" s="15" t="s">
        <v>258</v>
      </c>
      <c r="AW420" s="15" t="s">
        <v>30</v>
      </c>
      <c r="AX420" s="15" t="s">
        <v>81</v>
      </c>
      <c r="AY420" s="174" t="s">
        <v>236</v>
      </c>
    </row>
    <row r="421" spans="2:65" s="1" customFormat="1" ht="24.2" customHeight="1">
      <c r="B421" s="133"/>
      <c r="C421" s="180" t="s">
        <v>2343</v>
      </c>
      <c r="D421" s="180" t="s">
        <v>333</v>
      </c>
      <c r="E421" s="181" t="s">
        <v>4598</v>
      </c>
      <c r="F421" s="182" t="s">
        <v>4599</v>
      </c>
      <c r="G421" s="183" t="s">
        <v>340</v>
      </c>
      <c r="H421" s="184">
        <v>3.06</v>
      </c>
      <c r="I421" s="185"/>
      <c r="J421" s="186">
        <f>ROUND(I421*H421,2)</f>
        <v>0</v>
      </c>
      <c r="K421" s="182" t="s">
        <v>2868</v>
      </c>
      <c r="L421" s="187"/>
      <c r="M421" s="188" t="s">
        <v>1</v>
      </c>
      <c r="N421" s="189" t="s">
        <v>38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273</v>
      </c>
      <c r="AT421" s="145" t="s">
        <v>333</v>
      </c>
      <c r="AU421" s="145" t="s">
        <v>83</v>
      </c>
      <c r="AY421" s="18" t="s">
        <v>236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81</v>
      </c>
      <c r="BK421" s="146">
        <f>ROUND(I421*H421,2)</f>
        <v>0</v>
      </c>
      <c r="BL421" s="18" t="s">
        <v>258</v>
      </c>
      <c r="BM421" s="145" t="s">
        <v>2346</v>
      </c>
    </row>
    <row r="422" spans="2:65" s="1" customFormat="1" ht="11.25">
      <c r="B422" s="33"/>
      <c r="D422" s="147" t="s">
        <v>246</v>
      </c>
      <c r="F422" s="148" t="s">
        <v>4599</v>
      </c>
      <c r="I422" s="149"/>
      <c r="L422" s="33"/>
      <c r="M422" s="150"/>
      <c r="T422" s="57"/>
      <c r="AT422" s="18" t="s">
        <v>246</v>
      </c>
      <c r="AU422" s="18" t="s">
        <v>83</v>
      </c>
    </row>
    <row r="423" spans="2:65" s="12" customFormat="1" ht="11.25">
      <c r="B423" s="151"/>
      <c r="D423" s="147" t="s">
        <v>247</v>
      </c>
      <c r="E423" s="152" t="s">
        <v>1</v>
      </c>
      <c r="F423" s="153" t="s">
        <v>4788</v>
      </c>
      <c r="H423" s="154">
        <v>3.06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65" s="15" customFormat="1" ht="11.25">
      <c r="B424" s="173"/>
      <c r="D424" s="147" t="s">
        <v>247</v>
      </c>
      <c r="E424" s="174" t="s">
        <v>1</v>
      </c>
      <c r="F424" s="175" t="s">
        <v>344</v>
      </c>
      <c r="H424" s="176">
        <v>3.06</v>
      </c>
      <c r="I424" s="177"/>
      <c r="L424" s="173"/>
      <c r="M424" s="178"/>
      <c r="T424" s="179"/>
      <c r="AT424" s="174" t="s">
        <v>247</v>
      </c>
      <c r="AU424" s="174" t="s">
        <v>83</v>
      </c>
      <c r="AV424" s="15" t="s">
        <v>258</v>
      </c>
      <c r="AW424" s="15" t="s">
        <v>30</v>
      </c>
      <c r="AX424" s="15" t="s">
        <v>81</v>
      </c>
      <c r="AY424" s="174" t="s">
        <v>236</v>
      </c>
    </row>
    <row r="425" spans="2:65" s="1" customFormat="1" ht="24.2" customHeight="1">
      <c r="B425" s="133"/>
      <c r="C425" s="180" t="s">
        <v>2170</v>
      </c>
      <c r="D425" s="180" t="s">
        <v>333</v>
      </c>
      <c r="E425" s="181" t="s">
        <v>4600</v>
      </c>
      <c r="F425" s="182" t="s">
        <v>4601</v>
      </c>
      <c r="G425" s="183" t="s">
        <v>340</v>
      </c>
      <c r="H425" s="184">
        <v>3.06</v>
      </c>
      <c r="I425" s="185"/>
      <c r="J425" s="186">
        <f>ROUND(I425*H425,2)</f>
        <v>0</v>
      </c>
      <c r="K425" s="182" t="s">
        <v>2868</v>
      </c>
      <c r="L425" s="187"/>
      <c r="M425" s="188" t="s">
        <v>1</v>
      </c>
      <c r="N425" s="189" t="s">
        <v>38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273</v>
      </c>
      <c r="AT425" s="145" t="s">
        <v>333</v>
      </c>
      <c r="AU425" s="145" t="s">
        <v>83</v>
      </c>
      <c r="AY425" s="18" t="s">
        <v>236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81</v>
      </c>
      <c r="BK425" s="146">
        <f>ROUND(I425*H425,2)</f>
        <v>0</v>
      </c>
      <c r="BL425" s="18" t="s">
        <v>258</v>
      </c>
      <c r="BM425" s="145" t="s">
        <v>2350</v>
      </c>
    </row>
    <row r="426" spans="2:65" s="1" customFormat="1" ht="19.5">
      <c r="B426" s="33"/>
      <c r="D426" s="147" t="s">
        <v>246</v>
      </c>
      <c r="F426" s="148" t="s">
        <v>4601</v>
      </c>
      <c r="I426" s="149"/>
      <c r="L426" s="33"/>
      <c r="M426" s="150"/>
      <c r="T426" s="57"/>
      <c r="AT426" s="18" t="s">
        <v>246</v>
      </c>
      <c r="AU426" s="18" t="s">
        <v>83</v>
      </c>
    </row>
    <row r="427" spans="2:65" s="12" customFormat="1" ht="11.25">
      <c r="B427" s="151"/>
      <c r="D427" s="147" t="s">
        <v>247</v>
      </c>
      <c r="E427" s="152" t="s">
        <v>1</v>
      </c>
      <c r="F427" s="153" t="s">
        <v>4788</v>
      </c>
      <c r="H427" s="154">
        <v>3.06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5" customFormat="1" ht="11.25">
      <c r="B428" s="173"/>
      <c r="D428" s="147" t="s">
        <v>247</v>
      </c>
      <c r="E428" s="174" t="s">
        <v>1</v>
      </c>
      <c r="F428" s="175" t="s">
        <v>344</v>
      </c>
      <c r="H428" s="176">
        <v>3.06</v>
      </c>
      <c r="I428" s="177"/>
      <c r="L428" s="173"/>
      <c r="M428" s="178"/>
      <c r="T428" s="179"/>
      <c r="AT428" s="174" t="s">
        <v>247</v>
      </c>
      <c r="AU428" s="174" t="s">
        <v>83</v>
      </c>
      <c r="AV428" s="15" t="s">
        <v>258</v>
      </c>
      <c r="AW428" s="15" t="s">
        <v>30</v>
      </c>
      <c r="AX428" s="15" t="s">
        <v>81</v>
      </c>
      <c r="AY428" s="174" t="s">
        <v>236</v>
      </c>
    </row>
    <row r="429" spans="2:65" s="1" customFormat="1" ht="24.2" customHeight="1">
      <c r="B429" s="133"/>
      <c r="C429" s="134" t="s">
        <v>2351</v>
      </c>
      <c r="D429" s="134" t="s">
        <v>239</v>
      </c>
      <c r="E429" s="135" t="s">
        <v>4602</v>
      </c>
      <c r="F429" s="136" t="s">
        <v>4603</v>
      </c>
      <c r="G429" s="137" t="s">
        <v>528</v>
      </c>
      <c r="H429" s="138">
        <v>69.099999999999994</v>
      </c>
      <c r="I429" s="139"/>
      <c r="J429" s="140">
        <f>ROUND(I429*H429,2)</f>
        <v>0</v>
      </c>
      <c r="K429" s="136" t="s">
        <v>243</v>
      </c>
      <c r="L429" s="33"/>
      <c r="M429" s="141" t="s">
        <v>1</v>
      </c>
      <c r="N429" s="142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258</v>
      </c>
      <c r="AT429" s="145" t="s">
        <v>239</v>
      </c>
      <c r="AU429" s="145" t="s">
        <v>83</v>
      </c>
      <c r="AY429" s="18" t="s">
        <v>236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81</v>
      </c>
      <c r="BK429" s="146">
        <f>ROUND(I429*H429,2)</f>
        <v>0</v>
      </c>
      <c r="BL429" s="18" t="s">
        <v>258</v>
      </c>
      <c r="BM429" s="145" t="s">
        <v>2355</v>
      </c>
    </row>
    <row r="430" spans="2:65" s="1" customFormat="1" ht="19.5">
      <c r="B430" s="33"/>
      <c r="D430" s="147" t="s">
        <v>246</v>
      </c>
      <c r="F430" s="148" t="s">
        <v>4603</v>
      </c>
      <c r="I430" s="149"/>
      <c r="L430" s="33"/>
      <c r="M430" s="150"/>
      <c r="T430" s="57"/>
      <c r="AT430" s="18" t="s">
        <v>246</v>
      </c>
      <c r="AU430" s="18" t="s">
        <v>83</v>
      </c>
    </row>
    <row r="431" spans="2:65" s="12" customFormat="1" ht="11.25">
      <c r="B431" s="151"/>
      <c r="D431" s="147" t="s">
        <v>247</v>
      </c>
      <c r="E431" s="152" t="s">
        <v>1</v>
      </c>
      <c r="F431" s="153" t="s">
        <v>5420</v>
      </c>
      <c r="H431" s="154">
        <v>69.099999999999994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236</v>
      </c>
    </row>
    <row r="432" spans="2:65" s="15" customFormat="1" ht="11.25">
      <c r="B432" s="173"/>
      <c r="D432" s="147" t="s">
        <v>247</v>
      </c>
      <c r="E432" s="174" t="s">
        <v>1</v>
      </c>
      <c r="F432" s="175" t="s">
        <v>344</v>
      </c>
      <c r="H432" s="176">
        <v>69.099999999999994</v>
      </c>
      <c r="I432" s="177"/>
      <c r="L432" s="173"/>
      <c r="M432" s="178"/>
      <c r="T432" s="179"/>
      <c r="AT432" s="174" t="s">
        <v>247</v>
      </c>
      <c r="AU432" s="174" t="s">
        <v>83</v>
      </c>
      <c r="AV432" s="15" t="s">
        <v>258</v>
      </c>
      <c r="AW432" s="15" t="s">
        <v>30</v>
      </c>
      <c r="AX432" s="15" t="s">
        <v>81</v>
      </c>
      <c r="AY432" s="174" t="s">
        <v>236</v>
      </c>
    </row>
    <row r="433" spans="2:65" s="1" customFormat="1" ht="49.15" customHeight="1">
      <c r="B433" s="133"/>
      <c r="C433" s="180" t="s">
        <v>2171</v>
      </c>
      <c r="D433" s="180" t="s">
        <v>333</v>
      </c>
      <c r="E433" s="181" t="s">
        <v>4604</v>
      </c>
      <c r="F433" s="182" t="s">
        <v>4605</v>
      </c>
      <c r="G433" s="183" t="s">
        <v>528</v>
      </c>
      <c r="H433" s="184">
        <v>70.137</v>
      </c>
      <c r="I433" s="185"/>
      <c r="J433" s="186">
        <f>ROUND(I433*H433,2)</f>
        <v>0</v>
      </c>
      <c r="K433" s="182" t="s">
        <v>2868</v>
      </c>
      <c r="L433" s="187"/>
      <c r="M433" s="188" t="s">
        <v>1</v>
      </c>
      <c r="N433" s="189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273</v>
      </c>
      <c r="AT433" s="145" t="s">
        <v>333</v>
      </c>
      <c r="AU433" s="145" t="s">
        <v>83</v>
      </c>
      <c r="AY433" s="18" t="s">
        <v>236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81</v>
      </c>
      <c r="BK433" s="146">
        <f>ROUND(I433*H433,2)</f>
        <v>0</v>
      </c>
      <c r="BL433" s="18" t="s">
        <v>258</v>
      </c>
      <c r="BM433" s="145" t="s">
        <v>2358</v>
      </c>
    </row>
    <row r="434" spans="2:65" s="1" customFormat="1" ht="29.25">
      <c r="B434" s="33"/>
      <c r="D434" s="147" t="s">
        <v>246</v>
      </c>
      <c r="F434" s="148" t="s">
        <v>4605</v>
      </c>
      <c r="I434" s="149"/>
      <c r="L434" s="33"/>
      <c r="M434" s="150"/>
      <c r="T434" s="57"/>
      <c r="AT434" s="18" t="s">
        <v>246</v>
      </c>
      <c r="AU434" s="18" t="s">
        <v>83</v>
      </c>
    </row>
    <row r="435" spans="2:65" s="12" customFormat="1" ht="11.25">
      <c r="B435" s="151"/>
      <c r="D435" s="147" t="s">
        <v>247</v>
      </c>
      <c r="E435" s="152" t="s">
        <v>1</v>
      </c>
      <c r="F435" s="153" t="s">
        <v>5421</v>
      </c>
      <c r="H435" s="154">
        <v>70.137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5" customFormat="1" ht="11.25">
      <c r="B436" s="173"/>
      <c r="D436" s="147" t="s">
        <v>247</v>
      </c>
      <c r="E436" s="174" t="s">
        <v>1</v>
      </c>
      <c r="F436" s="175" t="s">
        <v>344</v>
      </c>
      <c r="H436" s="176">
        <v>70.137</v>
      </c>
      <c r="I436" s="177"/>
      <c r="L436" s="173"/>
      <c r="M436" s="178"/>
      <c r="T436" s="179"/>
      <c r="AT436" s="174" t="s">
        <v>247</v>
      </c>
      <c r="AU436" s="174" t="s">
        <v>83</v>
      </c>
      <c r="AV436" s="15" t="s">
        <v>258</v>
      </c>
      <c r="AW436" s="15" t="s">
        <v>30</v>
      </c>
      <c r="AX436" s="15" t="s">
        <v>81</v>
      </c>
      <c r="AY436" s="174" t="s">
        <v>236</v>
      </c>
    </row>
    <row r="437" spans="2:65" s="1" customFormat="1" ht="21.75" customHeight="1">
      <c r="B437" s="133"/>
      <c r="C437" s="180" t="s">
        <v>2359</v>
      </c>
      <c r="D437" s="180" t="s">
        <v>333</v>
      </c>
      <c r="E437" s="181" t="s">
        <v>4607</v>
      </c>
      <c r="F437" s="182" t="s">
        <v>4608</v>
      </c>
      <c r="G437" s="183" t="s">
        <v>340</v>
      </c>
      <c r="H437" s="184">
        <v>15.3</v>
      </c>
      <c r="I437" s="185"/>
      <c r="J437" s="186">
        <f>ROUND(I437*H437,2)</f>
        <v>0</v>
      </c>
      <c r="K437" s="182" t="s">
        <v>2868</v>
      </c>
      <c r="L437" s="187"/>
      <c r="M437" s="188" t="s">
        <v>1</v>
      </c>
      <c r="N437" s="189" t="s">
        <v>38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273</v>
      </c>
      <c r="AT437" s="145" t="s">
        <v>333</v>
      </c>
      <c r="AU437" s="145" t="s">
        <v>83</v>
      </c>
      <c r="AY437" s="18" t="s">
        <v>236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81</v>
      </c>
      <c r="BK437" s="146">
        <f>ROUND(I437*H437,2)</f>
        <v>0</v>
      </c>
      <c r="BL437" s="18" t="s">
        <v>258</v>
      </c>
      <c r="BM437" s="145" t="s">
        <v>2362</v>
      </c>
    </row>
    <row r="438" spans="2:65" s="1" customFormat="1" ht="11.25">
      <c r="B438" s="33"/>
      <c r="D438" s="147" t="s">
        <v>246</v>
      </c>
      <c r="F438" s="148" t="s">
        <v>4608</v>
      </c>
      <c r="I438" s="149"/>
      <c r="L438" s="33"/>
      <c r="M438" s="150"/>
      <c r="T438" s="57"/>
      <c r="AT438" s="18" t="s">
        <v>246</v>
      </c>
      <c r="AU438" s="18" t="s">
        <v>83</v>
      </c>
    </row>
    <row r="439" spans="2:65" s="12" customFormat="1" ht="11.25">
      <c r="B439" s="151"/>
      <c r="D439" s="147" t="s">
        <v>247</v>
      </c>
      <c r="E439" s="152" t="s">
        <v>1</v>
      </c>
      <c r="F439" s="153" t="s">
        <v>3921</v>
      </c>
      <c r="H439" s="154">
        <v>15.3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236</v>
      </c>
    </row>
    <row r="440" spans="2:65" s="15" customFormat="1" ht="11.25">
      <c r="B440" s="173"/>
      <c r="D440" s="147" t="s">
        <v>247</v>
      </c>
      <c r="E440" s="174" t="s">
        <v>1</v>
      </c>
      <c r="F440" s="175" t="s">
        <v>344</v>
      </c>
      <c r="H440" s="176">
        <v>15.3</v>
      </c>
      <c r="I440" s="177"/>
      <c r="L440" s="173"/>
      <c r="M440" s="178"/>
      <c r="T440" s="179"/>
      <c r="AT440" s="174" t="s">
        <v>247</v>
      </c>
      <c r="AU440" s="174" t="s">
        <v>83</v>
      </c>
      <c r="AV440" s="15" t="s">
        <v>258</v>
      </c>
      <c r="AW440" s="15" t="s">
        <v>30</v>
      </c>
      <c r="AX440" s="15" t="s">
        <v>81</v>
      </c>
      <c r="AY440" s="174" t="s">
        <v>236</v>
      </c>
    </row>
    <row r="441" spans="2:65" s="1" customFormat="1" ht="24.2" customHeight="1">
      <c r="B441" s="133"/>
      <c r="C441" s="180" t="s">
        <v>2174</v>
      </c>
      <c r="D441" s="180" t="s">
        <v>333</v>
      </c>
      <c r="E441" s="181" t="s">
        <v>4610</v>
      </c>
      <c r="F441" s="182" t="s">
        <v>4611</v>
      </c>
      <c r="G441" s="183" t="s">
        <v>340</v>
      </c>
      <c r="H441" s="184">
        <v>15.3</v>
      </c>
      <c r="I441" s="185"/>
      <c r="J441" s="186">
        <f>ROUND(I441*H441,2)</f>
        <v>0</v>
      </c>
      <c r="K441" s="182" t="s">
        <v>2868</v>
      </c>
      <c r="L441" s="187"/>
      <c r="M441" s="188" t="s">
        <v>1</v>
      </c>
      <c r="N441" s="189" t="s">
        <v>38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273</v>
      </c>
      <c r="AT441" s="145" t="s">
        <v>333</v>
      </c>
      <c r="AU441" s="145" t="s">
        <v>83</v>
      </c>
      <c r="AY441" s="18" t="s">
        <v>236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81</v>
      </c>
      <c r="BK441" s="146">
        <f>ROUND(I441*H441,2)</f>
        <v>0</v>
      </c>
      <c r="BL441" s="18" t="s">
        <v>258</v>
      </c>
      <c r="BM441" s="145" t="s">
        <v>2369</v>
      </c>
    </row>
    <row r="442" spans="2:65" s="1" customFormat="1" ht="11.25">
      <c r="B442" s="33"/>
      <c r="D442" s="147" t="s">
        <v>246</v>
      </c>
      <c r="F442" s="148" t="s">
        <v>4611</v>
      </c>
      <c r="I442" s="149"/>
      <c r="L442" s="33"/>
      <c r="M442" s="150"/>
      <c r="T442" s="57"/>
      <c r="AT442" s="18" t="s">
        <v>246</v>
      </c>
      <c r="AU442" s="18" t="s">
        <v>83</v>
      </c>
    </row>
    <row r="443" spans="2:65" s="12" customFormat="1" ht="11.25">
      <c r="B443" s="151"/>
      <c r="D443" s="147" t="s">
        <v>247</v>
      </c>
      <c r="E443" s="152" t="s">
        <v>1</v>
      </c>
      <c r="F443" s="153" t="s">
        <v>3921</v>
      </c>
      <c r="H443" s="154">
        <v>15.3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65" s="15" customFormat="1" ht="11.25">
      <c r="B444" s="173"/>
      <c r="D444" s="147" t="s">
        <v>247</v>
      </c>
      <c r="E444" s="174" t="s">
        <v>1</v>
      </c>
      <c r="F444" s="175" t="s">
        <v>344</v>
      </c>
      <c r="H444" s="176">
        <v>15.3</v>
      </c>
      <c r="I444" s="177"/>
      <c r="L444" s="173"/>
      <c r="M444" s="178"/>
      <c r="T444" s="179"/>
      <c r="AT444" s="174" t="s">
        <v>247</v>
      </c>
      <c r="AU444" s="174" t="s">
        <v>83</v>
      </c>
      <c r="AV444" s="15" t="s">
        <v>258</v>
      </c>
      <c r="AW444" s="15" t="s">
        <v>30</v>
      </c>
      <c r="AX444" s="15" t="s">
        <v>81</v>
      </c>
      <c r="AY444" s="174" t="s">
        <v>236</v>
      </c>
    </row>
    <row r="445" spans="2:65" s="1" customFormat="1" ht="24.2" customHeight="1">
      <c r="B445" s="133"/>
      <c r="C445" s="180" t="s">
        <v>2373</v>
      </c>
      <c r="D445" s="180" t="s">
        <v>333</v>
      </c>
      <c r="E445" s="181" t="s">
        <v>4612</v>
      </c>
      <c r="F445" s="182" t="s">
        <v>4613</v>
      </c>
      <c r="G445" s="183" t="s">
        <v>340</v>
      </c>
      <c r="H445" s="184">
        <v>15.3</v>
      </c>
      <c r="I445" s="185"/>
      <c r="J445" s="186">
        <f>ROUND(I445*H445,2)</f>
        <v>0</v>
      </c>
      <c r="K445" s="182" t="s">
        <v>2868</v>
      </c>
      <c r="L445" s="187"/>
      <c r="M445" s="188" t="s">
        <v>1</v>
      </c>
      <c r="N445" s="189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273</v>
      </c>
      <c r="AT445" s="145" t="s">
        <v>333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258</v>
      </c>
      <c r="BM445" s="145" t="s">
        <v>2376</v>
      </c>
    </row>
    <row r="446" spans="2:65" s="1" customFormat="1" ht="19.5">
      <c r="B446" s="33"/>
      <c r="D446" s="147" t="s">
        <v>246</v>
      </c>
      <c r="F446" s="148" t="s">
        <v>4613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2" customFormat="1" ht="11.25">
      <c r="B447" s="151"/>
      <c r="D447" s="147" t="s">
        <v>247</v>
      </c>
      <c r="E447" s="152" t="s">
        <v>1</v>
      </c>
      <c r="F447" s="153" t="s">
        <v>3921</v>
      </c>
      <c r="H447" s="154">
        <v>15.3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65" s="15" customFormat="1" ht="11.25">
      <c r="B448" s="173"/>
      <c r="D448" s="147" t="s">
        <v>247</v>
      </c>
      <c r="E448" s="174" t="s">
        <v>1</v>
      </c>
      <c r="F448" s="175" t="s">
        <v>344</v>
      </c>
      <c r="H448" s="176">
        <v>15.3</v>
      </c>
      <c r="I448" s="177"/>
      <c r="L448" s="173"/>
      <c r="M448" s="178"/>
      <c r="T448" s="179"/>
      <c r="AT448" s="174" t="s">
        <v>247</v>
      </c>
      <c r="AU448" s="174" t="s">
        <v>83</v>
      </c>
      <c r="AV448" s="15" t="s">
        <v>258</v>
      </c>
      <c r="AW448" s="15" t="s">
        <v>30</v>
      </c>
      <c r="AX448" s="15" t="s">
        <v>81</v>
      </c>
      <c r="AY448" s="174" t="s">
        <v>236</v>
      </c>
    </row>
    <row r="449" spans="2:65" s="1" customFormat="1" ht="44.25" customHeight="1">
      <c r="B449" s="133"/>
      <c r="C449" s="134" t="s">
        <v>2178</v>
      </c>
      <c r="D449" s="134" t="s">
        <v>239</v>
      </c>
      <c r="E449" s="135" t="s">
        <v>5422</v>
      </c>
      <c r="F449" s="136" t="s">
        <v>5423</v>
      </c>
      <c r="G449" s="137" t="s">
        <v>340</v>
      </c>
      <c r="H449" s="138">
        <v>7</v>
      </c>
      <c r="I449" s="139"/>
      <c r="J449" s="140">
        <f>ROUND(I449*H449,2)</f>
        <v>0</v>
      </c>
      <c r="K449" s="136" t="s">
        <v>2868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2379</v>
      </c>
    </row>
    <row r="450" spans="2:65" s="1" customFormat="1" ht="29.25">
      <c r="B450" s="33"/>
      <c r="D450" s="147" t="s">
        <v>246</v>
      </c>
      <c r="F450" s="148" t="s">
        <v>5423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" customFormat="1" ht="24.2" customHeight="1">
      <c r="B451" s="133"/>
      <c r="C451" s="180" t="s">
        <v>2380</v>
      </c>
      <c r="D451" s="180" t="s">
        <v>333</v>
      </c>
      <c r="E451" s="181" t="s">
        <v>5424</v>
      </c>
      <c r="F451" s="182" t="s">
        <v>5425</v>
      </c>
      <c r="G451" s="183" t="s">
        <v>340</v>
      </c>
      <c r="H451" s="184">
        <v>7</v>
      </c>
      <c r="I451" s="185"/>
      <c r="J451" s="186">
        <f>ROUND(I451*H451,2)</f>
        <v>0</v>
      </c>
      <c r="K451" s="182" t="s">
        <v>243</v>
      </c>
      <c r="L451" s="187"/>
      <c r="M451" s="188" t="s">
        <v>1</v>
      </c>
      <c r="N451" s="189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273</v>
      </c>
      <c r="AT451" s="145" t="s">
        <v>333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258</v>
      </c>
      <c r="BM451" s="145" t="s">
        <v>2383</v>
      </c>
    </row>
    <row r="452" spans="2:65" s="1" customFormat="1" ht="11.25">
      <c r="B452" s="33"/>
      <c r="D452" s="147" t="s">
        <v>246</v>
      </c>
      <c r="F452" s="148" t="s">
        <v>5425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" customFormat="1" ht="24.2" customHeight="1">
      <c r="B453" s="133"/>
      <c r="C453" s="134" t="s">
        <v>2182</v>
      </c>
      <c r="D453" s="134" t="s">
        <v>239</v>
      </c>
      <c r="E453" s="135" t="s">
        <v>5426</v>
      </c>
      <c r="F453" s="136" t="s">
        <v>5427</v>
      </c>
      <c r="G453" s="137" t="s">
        <v>340</v>
      </c>
      <c r="H453" s="138">
        <v>43</v>
      </c>
      <c r="I453" s="139"/>
      <c r="J453" s="140">
        <f>ROUND(I453*H453,2)</f>
        <v>0</v>
      </c>
      <c r="K453" s="136" t="s">
        <v>243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2386</v>
      </c>
    </row>
    <row r="454" spans="2:65" s="1" customFormat="1" ht="19.5">
      <c r="B454" s="33"/>
      <c r="D454" s="147" t="s">
        <v>246</v>
      </c>
      <c r="F454" s="148" t="s">
        <v>5427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16.5" customHeight="1">
      <c r="B455" s="133"/>
      <c r="C455" s="180" t="s">
        <v>2387</v>
      </c>
      <c r="D455" s="180" t="s">
        <v>333</v>
      </c>
      <c r="E455" s="181" t="s">
        <v>5428</v>
      </c>
      <c r="F455" s="182" t="s">
        <v>5429</v>
      </c>
      <c r="G455" s="183" t="s">
        <v>5430</v>
      </c>
      <c r="H455" s="184">
        <v>42</v>
      </c>
      <c r="I455" s="185"/>
      <c r="J455" s="186">
        <f>ROUND(I455*H455,2)</f>
        <v>0</v>
      </c>
      <c r="K455" s="182" t="s">
        <v>2868</v>
      </c>
      <c r="L455" s="187"/>
      <c r="M455" s="188" t="s">
        <v>1</v>
      </c>
      <c r="N455" s="189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273</v>
      </c>
      <c r="AT455" s="145" t="s">
        <v>333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2390</v>
      </c>
    </row>
    <row r="456" spans="2:65" s="1" customFormat="1" ht="11.25">
      <c r="B456" s="33"/>
      <c r="D456" s="147" t="s">
        <v>246</v>
      </c>
      <c r="F456" s="148" t="s">
        <v>5429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16.5" customHeight="1">
      <c r="B457" s="133"/>
      <c r="C457" s="180" t="s">
        <v>2191</v>
      </c>
      <c r="D457" s="180" t="s">
        <v>333</v>
      </c>
      <c r="E457" s="181" t="s">
        <v>5431</v>
      </c>
      <c r="F457" s="182" t="s">
        <v>5432</v>
      </c>
      <c r="G457" s="183" t="s">
        <v>340</v>
      </c>
      <c r="H457" s="184">
        <v>1</v>
      </c>
      <c r="I457" s="185"/>
      <c r="J457" s="186">
        <f>ROUND(I457*H457,2)</f>
        <v>0</v>
      </c>
      <c r="K457" s="182" t="s">
        <v>2868</v>
      </c>
      <c r="L457" s="187"/>
      <c r="M457" s="188" t="s">
        <v>1</v>
      </c>
      <c r="N457" s="189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273</v>
      </c>
      <c r="AT457" s="145" t="s">
        <v>333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2393</v>
      </c>
    </row>
    <row r="458" spans="2:65" s="1" customFormat="1" ht="11.25">
      <c r="B458" s="33"/>
      <c r="D458" s="147" t="s">
        <v>246</v>
      </c>
      <c r="F458" s="148" t="s">
        <v>5432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" customFormat="1" ht="24.2" customHeight="1">
      <c r="B459" s="133"/>
      <c r="C459" s="180" t="s">
        <v>1416</v>
      </c>
      <c r="D459" s="180" t="s">
        <v>333</v>
      </c>
      <c r="E459" s="181" t="s">
        <v>4600</v>
      </c>
      <c r="F459" s="182" t="s">
        <v>4601</v>
      </c>
      <c r="G459" s="183" t="s">
        <v>340</v>
      </c>
      <c r="H459" s="184">
        <v>43.92</v>
      </c>
      <c r="I459" s="185"/>
      <c r="J459" s="186">
        <f>ROUND(I459*H459,2)</f>
        <v>0</v>
      </c>
      <c r="K459" s="182" t="s">
        <v>2868</v>
      </c>
      <c r="L459" s="187"/>
      <c r="M459" s="188" t="s">
        <v>1</v>
      </c>
      <c r="N459" s="189" t="s">
        <v>38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273</v>
      </c>
      <c r="AT459" s="145" t="s">
        <v>333</v>
      </c>
      <c r="AU459" s="145" t="s">
        <v>83</v>
      </c>
      <c r="AY459" s="18" t="s">
        <v>236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81</v>
      </c>
      <c r="BK459" s="146">
        <f>ROUND(I459*H459,2)</f>
        <v>0</v>
      </c>
      <c r="BL459" s="18" t="s">
        <v>258</v>
      </c>
      <c r="BM459" s="145" t="s">
        <v>2396</v>
      </c>
    </row>
    <row r="460" spans="2:65" s="1" customFormat="1" ht="19.5">
      <c r="B460" s="33"/>
      <c r="D460" s="147" t="s">
        <v>246</v>
      </c>
      <c r="F460" s="148" t="s">
        <v>4601</v>
      </c>
      <c r="I460" s="149"/>
      <c r="L460" s="33"/>
      <c r="M460" s="150"/>
      <c r="T460" s="57"/>
      <c r="AT460" s="18" t="s">
        <v>246</v>
      </c>
      <c r="AU460" s="18" t="s">
        <v>83</v>
      </c>
    </row>
    <row r="461" spans="2:65" s="12" customFormat="1" ht="22.5">
      <c r="B461" s="151"/>
      <c r="D461" s="147" t="s">
        <v>247</v>
      </c>
      <c r="E461" s="152" t="s">
        <v>1</v>
      </c>
      <c r="F461" s="153" t="s">
        <v>5433</v>
      </c>
      <c r="H461" s="154">
        <v>43.92</v>
      </c>
      <c r="I461" s="155"/>
      <c r="L461" s="151"/>
      <c r="M461" s="156"/>
      <c r="T461" s="157"/>
      <c r="AT461" s="152" t="s">
        <v>247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236</v>
      </c>
    </row>
    <row r="462" spans="2:65" s="15" customFormat="1" ht="11.25">
      <c r="B462" s="173"/>
      <c r="D462" s="147" t="s">
        <v>247</v>
      </c>
      <c r="E462" s="174" t="s">
        <v>1</v>
      </c>
      <c r="F462" s="175" t="s">
        <v>344</v>
      </c>
      <c r="H462" s="176">
        <v>43.92</v>
      </c>
      <c r="I462" s="177"/>
      <c r="L462" s="173"/>
      <c r="M462" s="178"/>
      <c r="T462" s="179"/>
      <c r="AT462" s="174" t="s">
        <v>247</v>
      </c>
      <c r="AU462" s="174" t="s">
        <v>83</v>
      </c>
      <c r="AV462" s="15" t="s">
        <v>258</v>
      </c>
      <c r="AW462" s="15" t="s">
        <v>30</v>
      </c>
      <c r="AX462" s="15" t="s">
        <v>81</v>
      </c>
      <c r="AY462" s="174" t="s">
        <v>236</v>
      </c>
    </row>
    <row r="463" spans="2:65" s="1" customFormat="1" ht="44.25" customHeight="1">
      <c r="B463" s="133"/>
      <c r="C463" s="134" t="s">
        <v>2195</v>
      </c>
      <c r="D463" s="134" t="s">
        <v>239</v>
      </c>
      <c r="E463" s="135" t="s">
        <v>5434</v>
      </c>
      <c r="F463" s="136" t="s">
        <v>5435</v>
      </c>
      <c r="G463" s="137" t="s">
        <v>340</v>
      </c>
      <c r="H463" s="138">
        <v>2</v>
      </c>
      <c r="I463" s="139"/>
      <c r="J463" s="140">
        <f>ROUND(I463*H463,2)</f>
        <v>0</v>
      </c>
      <c r="K463" s="136" t="s">
        <v>2868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239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258</v>
      </c>
      <c r="BM463" s="145" t="s">
        <v>2399</v>
      </c>
    </row>
    <row r="464" spans="2:65" s="1" customFormat="1" ht="29.25">
      <c r="B464" s="33"/>
      <c r="D464" s="147" t="s">
        <v>246</v>
      </c>
      <c r="F464" s="148" t="s">
        <v>5435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" customFormat="1" ht="24.2" customHeight="1">
      <c r="B465" s="133"/>
      <c r="C465" s="180" t="s">
        <v>2400</v>
      </c>
      <c r="D465" s="180" t="s">
        <v>333</v>
      </c>
      <c r="E465" s="181" t="s">
        <v>5436</v>
      </c>
      <c r="F465" s="182" t="s">
        <v>5437</v>
      </c>
      <c r="G465" s="183" t="s">
        <v>340</v>
      </c>
      <c r="H465" s="184">
        <v>2</v>
      </c>
      <c r="I465" s="185"/>
      <c r="J465" s="186">
        <f>ROUND(I465*H465,2)</f>
        <v>0</v>
      </c>
      <c r="K465" s="182" t="s">
        <v>2868</v>
      </c>
      <c r="L465" s="187"/>
      <c r="M465" s="188" t="s">
        <v>1</v>
      </c>
      <c r="N465" s="189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273</v>
      </c>
      <c r="AT465" s="145" t="s">
        <v>333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2401</v>
      </c>
    </row>
    <row r="466" spans="2:65" s="1" customFormat="1" ht="19.5">
      <c r="B466" s="33"/>
      <c r="D466" s="147" t="s">
        <v>246</v>
      </c>
      <c r="F466" s="148" t="s">
        <v>5437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2" customFormat="1" ht="22.5">
      <c r="B467" s="151"/>
      <c r="D467" s="147" t="s">
        <v>247</v>
      </c>
      <c r="E467" s="152" t="s">
        <v>1</v>
      </c>
      <c r="F467" s="153" t="s">
        <v>5438</v>
      </c>
      <c r="H467" s="154">
        <v>2</v>
      </c>
      <c r="I467" s="155"/>
      <c r="L467" s="151"/>
      <c r="M467" s="156"/>
      <c r="T467" s="157"/>
      <c r="AT467" s="152" t="s">
        <v>247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65" s="15" customFormat="1" ht="11.25">
      <c r="B468" s="173"/>
      <c r="D468" s="147" t="s">
        <v>247</v>
      </c>
      <c r="E468" s="174" t="s">
        <v>1</v>
      </c>
      <c r="F468" s="175" t="s">
        <v>344</v>
      </c>
      <c r="H468" s="176">
        <v>2</v>
      </c>
      <c r="I468" s="177"/>
      <c r="L468" s="173"/>
      <c r="M468" s="178"/>
      <c r="T468" s="179"/>
      <c r="AT468" s="174" t="s">
        <v>247</v>
      </c>
      <c r="AU468" s="174" t="s">
        <v>83</v>
      </c>
      <c r="AV468" s="15" t="s">
        <v>258</v>
      </c>
      <c r="AW468" s="15" t="s">
        <v>30</v>
      </c>
      <c r="AX468" s="15" t="s">
        <v>81</v>
      </c>
      <c r="AY468" s="174" t="s">
        <v>236</v>
      </c>
    </row>
    <row r="469" spans="2:65" s="1" customFormat="1" ht="24.2" customHeight="1">
      <c r="B469" s="133"/>
      <c r="C469" s="180" t="s">
        <v>2199</v>
      </c>
      <c r="D469" s="180" t="s">
        <v>333</v>
      </c>
      <c r="E469" s="181" t="s">
        <v>4612</v>
      </c>
      <c r="F469" s="182" t="s">
        <v>4613</v>
      </c>
      <c r="G469" s="183" t="s">
        <v>340</v>
      </c>
      <c r="H469" s="184">
        <v>2.04</v>
      </c>
      <c r="I469" s="185"/>
      <c r="J469" s="186">
        <f>ROUND(I469*H469,2)</f>
        <v>0</v>
      </c>
      <c r="K469" s="182" t="s">
        <v>2868</v>
      </c>
      <c r="L469" s="187"/>
      <c r="M469" s="188" t="s">
        <v>1</v>
      </c>
      <c r="N469" s="189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273</v>
      </c>
      <c r="AT469" s="145" t="s">
        <v>333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258</v>
      </c>
      <c r="BM469" s="145" t="s">
        <v>2402</v>
      </c>
    </row>
    <row r="470" spans="2:65" s="1" customFormat="1" ht="19.5">
      <c r="B470" s="33"/>
      <c r="D470" s="147" t="s">
        <v>246</v>
      </c>
      <c r="F470" s="148" t="s">
        <v>4613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2" customFormat="1" ht="11.25">
      <c r="B471" s="151"/>
      <c r="D471" s="147" t="s">
        <v>247</v>
      </c>
      <c r="E471" s="152" t="s">
        <v>1</v>
      </c>
      <c r="F471" s="153" t="s">
        <v>4779</v>
      </c>
      <c r="H471" s="154">
        <v>2.04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5" customFormat="1" ht="11.25">
      <c r="B472" s="173"/>
      <c r="D472" s="147" t="s">
        <v>247</v>
      </c>
      <c r="E472" s="174" t="s">
        <v>1</v>
      </c>
      <c r="F472" s="175" t="s">
        <v>344</v>
      </c>
      <c r="H472" s="176">
        <v>2.04</v>
      </c>
      <c r="I472" s="177"/>
      <c r="L472" s="173"/>
      <c r="M472" s="178"/>
      <c r="T472" s="179"/>
      <c r="AT472" s="174" t="s">
        <v>247</v>
      </c>
      <c r="AU472" s="174" t="s">
        <v>83</v>
      </c>
      <c r="AV472" s="15" t="s">
        <v>258</v>
      </c>
      <c r="AW472" s="15" t="s">
        <v>30</v>
      </c>
      <c r="AX472" s="15" t="s">
        <v>81</v>
      </c>
      <c r="AY472" s="174" t="s">
        <v>236</v>
      </c>
    </row>
    <row r="473" spans="2:65" s="1" customFormat="1" ht="37.9" customHeight="1">
      <c r="B473" s="133"/>
      <c r="C473" s="134" t="s">
        <v>2403</v>
      </c>
      <c r="D473" s="134" t="s">
        <v>239</v>
      </c>
      <c r="E473" s="135" t="s">
        <v>4771</v>
      </c>
      <c r="F473" s="136" t="s">
        <v>4772</v>
      </c>
      <c r="G473" s="137" t="s">
        <v>340</v>
      </c>
      <c r="H473" s="138">
        <v>3</v>
      </c>
      <c r="I473" s="139"/>
      <c r="J473" s="140">
        <f>ROUND(I473*H473,2)</f>
        <v>0</v>
      </c>
      <c r="K473" s="136" t="s">
        <v>2868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258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258</v>
      </c>
      <c r="BM473" s="145" t="s">
        <v>2404</v>
      </c>
    </row>
    <row r="474" spans="2:65" s="1" customFormat="1" ht="29.25">
      <c r="B474" s="33"/>
      <c r="D474" s="147" t="s">
        <v>246</v>
      </c>
      <c r="F474" s="148" t="s">
        <v>4772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" customFormat="1" ht="24.2" customHeight="1">
      <c r="B475" s="133"/>
      <c r="C475" s="180" t="s">
        <v>2138</v>
      </c>
      <c r="D475" s="180" t="s">
        <v>333</v>
      </c>
      <c r="E475" s="181" t="s">
        <v>4775</v>
      </c>
      <c r="F475" s="182" t="s">
        <v>4776</v>
      </c>
      <c r="G475" s="183" t="s">
        <v>340</v>
      </c>
      <c r="H475" s="184">
        <v>1</v>
      </c>
      <c r="I475" s="185"/>
      <c r="J475" s="186">
        <f>ROUND(I475*H475,2)</f>
        <v>0</v>
      </c>
      <c r="K475" s="182" t="s">
        <v>2868</v>
      </c>
      <c r="L475" s="187"/>
      <c r="M475" s="188" t="s">
        <v>1</v>
      </c>
      <c r="N475" s="189" t="s">
        <v>38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273</v>
      </c>
      <c r="AT475" s="145" t="s">
        <v>333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258</v>
      </c>
      <c r="BM475" s="145" t="s">
        <v>2407</v>
      </c>
    </row>
    <row r="476" spans="2:65" s="1" customFormat="1" ht="11.25">
      <c r="B476" s="33"/>
      <c r="D476" s="147" t="s">
        <v>246</v>
      </c>
      <c r="F476" s="148" t="s">
        <v>4776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" customFormat="1" ht="16.5" customHeight="1">
      <c r="B477" s="133"/>
      <c r="C477" s="180" t="s">
        <v>2409</v>
      </c>
      <c r="D477" s="180" t="s">
        <v>333</v>
      </c>
      <c r="E477" s="181" t="s">
        <v>4777</v>
      </c>
      <c r="F477" s="182" t="s">
        <v>4778</v>
      </c>
      <c r="G477" s="183" t="s">
        <v>340</v>
      </c>
      <c r="H477" s="184">
        <v>1.02</v>
      </c>
      <c r="I477" s="185"/>
      <c r="J477" s="186">
        <f>ROUND(I477*H477,2)</f>
        <v>0</v>
      </c>
      <c r="K477" s="182" t="s">
        <v>2868</v>
      </c>
      <c r="L477" s="187"/>
      <c r="M477" s="188" t="s">
        <v>1</v>
      </c>
      <c r="N477" s="189" t="s">
        <v>38</v>
      </c>
      <c r="P477" s="143">
        <f>O477*H477</f>
        <v>0</v>
      </c>
      <c r="Q477" s="143">
        <v>0</v>
      </c>
      <c r="R477" s="143">
        <f>Q477*H477</f>
        <v>0</v>
      </c>
      <c r="S477" s="143">
        <v>0</v>
      </c>
      <c r="T477" s="144">
        <f>S477*H477</f>
        <v>0</v>
      </c>
      <c r="AR477" s="145" t="s">
        <v>273</v>
      </c>
      <c r="AT477" s="145" t="s">
        <v>333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2412</v>
      </c>
    </row>
    <row r="478" spans="2:65" s="1" customFormat="1" ht="11.25">
      <c r="B478" s="33"/>
      <c r="D478" s="147" t="s">
        <v>246</v>
      </c>
      <c r="F478" s="148" t="s">
        <v>4778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 ht="11.25">
      <c r="B479" s="151"/>
      <c r="D479" s="147" t="s">
        <v>247</v>
      </c>
      <c r="E479" s="152" t="s">
        <v>1</v>
      </c>
      <c r="F479" s="153" t="s">
        <v>4367</v>
      </c>
      <c r="H479" s="154">
        <v>1.02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 ht="11.25">
      <c r="B480" s="173"/>
      <c r="D480" s="147" t="s">
        <v>247</v>
      </c>
      <c r="E480" s="174" t="s">
        <v>1</v>
      </c>
      <c r="F480" s="175" t="s">
        <v>344</v>
      </c>
      <c r="H480" s="176">
        <v>1.02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24.2" customHeight="1">
      <c r="B481" s="133"/>
      <c r="C481" s="180" t="s">
        <v>2206</v>
      </c>
      <c r="D481" s="180" t="s">
        <v>333</v>
      </c>
      <c r="E481" s="181" t="s">
        <v>5439</v>
      </c>
      <c r="F481" s="182" t="s">
        <v>5440</v>
      </c>
      <c r="G481" s="183" t="s">
        <v>340</v>
      </c>
      <c r="H481" s="184">
        <v>1</v>
      </c>
      <c r="I481" s="185"/>
      <c r="J481" s="186">
        <f>ROUND(I481*H481,2)</f>
        <v>0</v>
      </c>
      <c r="K481" s="182" t="s">
        <v>2868</v>
      </c>
      <c r="L481" s="187"/>
      <c r="M481" s="188" t="s">
        <v>1</v>
      </c>
      <c r="N481" s="189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273</v>
      </c>
      <c r="AT481" s="145" t="s">
        <v>333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2416</v>
      </c>
    </row>
    <row r="482" spans="2:65" s="1" customFormat="1" ht="19.5">
      <c r="B482" s="33"/>
      <c r="D482" s="147" t="s">
        <v>246</v>
      </c>
      <c r="F482" s="148" t="s">
        <v>5440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" customFormat="1" ht="16.5" customHeight="1">
      <c r="B483" s="133"/>
      <c r="C483" s="180" t="s">
        <v>2417</v>
      </c>
      <c r="D483" s="180" t="s">
        <v>333</v>
      </c>
      <c r="E483" s="181" t="s">
        <v>5441</v>
      </c>
      <c r="F483" s="182" t="s">
        <v>5442</v>
      </c>
      <c r="G483" s="183" t="s">
        <v>340</v>
      </c>
      <c r="H483" s="184">
        <v>1</v>
      </c>
      <c r="I483" s="185"/>
      <c r="J483" s="186">
        <f>ROUND(I483*H483,2)</f>
        <v>0</v>
      </c>
      <c r="K483" s="182" t="s">
        <v>2868</v>
      </c>
      <c r="L483" s="187"/>
      <c r="M483" s="188" t="s">
        <v>1</v>
      </c>
      <c r="N483" s="189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273</v>
      </c>
      <c r="AT483" s="145" t="s">
        <v>333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2418</v>
      </c>
    </row>
    <row r="484" spans="2:65" s="1" customFormat="1" ht="11.25">
      <c r="B484" s="33"/>
      <c r="D484" s="147" t="s">
        <v>246</v>
      </c>
      <c r="F484" s="148" t="s">
        <v>5442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" customFormat="1" ht="37.9" customHeight="1">
      <c r="B485" s="133"/>
      <c r="C485" s="134" t="s">
        <v>2215</v>
      </c>
      <c r="D485" s="134" t="s">
        <v>239</v>
      </c>
      <c r="E485" s="135" t="s">
        <v>4780</v>
      </c>
      <c r="F485" s="136" t="s">
        <v>4781</v>
      </c>
      <c r="G485" s="137" t="s">
        <v>340</v>
      </c>
      <c r="H485" s="138">
        <v>22</v>
      </c>
      <c r="I485" s="139"/>
      <c r="J485" s="140">
        <f>ROUND(I485*H485,2)</f>
        <v>0</v>
      </c>
      <c r="K485" s="136" t="s">
        <v>2868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258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2421</v>
      </c>
    </row>
    <row r="486" spans="2:65" s="1" customFormat="1" ht="29.25">
      <c r="B486" s="33"/>
      <c r="D486" s="147" t="s">
        <v>246</v>
      </c>
      <c r="F486" s="148" t="s">
        <v>4781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24.2" customHeight="1">
      <c r="B487" s="133"/>
      <c r="C487" s="180" t="s">
        <v>2423</v>
      </c>
      <c r="D487" s="180" t="s">
        <v>333</v>
      </c>
      <c r="E487" s="181" t="s">
        <v>4782</v>
      </c>
      <c r="F487" s="182" t="s">
        <v>4783</v>
      </c>
      <c r="G487" s="183" t="s">
        <v>340</v>
      </c>
      <c r="H487" s="184">
        <v>6</v>
      </c>
      <c r="I487" s="185"/>
      <c r="J487" s="186">
        <f>ROUND(I487*H487,2)</f>
        <v>0</v>
      </c>
      <c r="K487" s="182" t="s">
        <v>2868</v>
      </c>
      <c r="L487" s="187"/>
      <c r="M487" s="188" t="s">
        <v>1</v>
      </c>
      <c r="N487" s="189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273</v>
      </c>
      <c r="AT487" s="145" t="s">
        <v>333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2426</v>
      </c>
    </row>
    <row r="488" spans="2:65" s="1" customFormat="1" ht="19.5">
      <c r="B488" s="33"/>
      <c r="D488" s="147" t="s">
        <v>246</v>
      </c>
      <c r="F488" s="148" t="s">
        <v>4783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" customFormat="1" ht="16.5" customHeight="1">
      <c r="B489" s="133"/>
      <c r="C489" s="180" t="s">
        <v>2224</v>
      </c>
      <c r="D489" s="180" t="s">
        <v>333</v>
      </c>
      <c r="E489" s="181" t="s">
        <v>4695</v>
      </c>
      <c r="F489" s="182" t="s">
        <v>4696</v>
      </c>
      <c r="G489" s="183" t="s">
        <v>340</v>
      </c>
      <c r="H489" s="184">
        <v>6.12</v>
      </c>
      <c r="I489" s="185"/>
      <c r="J489" s="186">
        <f>ROUND(I489*H489,2)</f>
        <v>0</v>
      </c>
      <c r="K489" s="182" t="s">
        <v>2868</v>
      </c>
      <c r="L489" s="187"/>
      <c r="M489" s="188" t="s">
        <v>1</v>
      </c>
      <c r="N489" s="189" t="s">
        <v>38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273</v>
      </c>
      <c r="AT489" s="145" t="s">
        <v>333</v>
      </c>
      <c r="AU489" s="145" t="s">
        <v>83</v>
      </c>
      <c r="AY489" s="18" t="s">
        <v>236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81</v>
      </c>
      <c r="BK489" s="146">
        <f>ROUND(I489*H489,2)</f>
        <v>0</v>
      </c>
      <c r="BL489" s="18" t="s">
        <v>258</v>
      </c>
      <c r="BM489" s="145" t="s">
        <v>2430</v>
      </c>
    </row>
    <row r="490" spans="2:65" s="1" customFormat="1" ht="11.25">
      <c r="B490" s="33"/>
      <c r="D490" s="147" t="s">
        <v>246</v>
      </c>
      <c r="F490" s="148" t="s">
        <v>4696</v>
      </c>
      <c r="I490" s="149"/>
      <c r="L490" s="33"/>
      <c r="M490" s="150"/>
      <c r="T490" s="57"/>
      <c r="AT490" s="18" t="s">
        <v>246</v>
      </c>
      <c r="AU490" s="18" t="s">
        <v>83</v>
      </c>
    </row>
    <row r="491" spans="2:65" s="12" customFormat="1" ht="11.25">
      <c r="B491" s="151"/>
      <c r="D491" s="147" t="s">
        <v>247</v>
      </c>
      <c r="E491" s="152" t="s">
        <v>1</v>
      </c>
      <c r="F491" s="153" t="s">
        <v>4727</v>
      </c>
      <c r="H491" s="154">
        <v>6.12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5" customFormat="1" ht="11.25">
      <c r="B492" s="173"/>
      <c r="D492" s="147" t="s">
        <v>247</v>
      </c>
      <c r="E492" s="174" t="s">
        <v>1</v>
      </c>
      <c r="F492" s="175" t="s">
        <v>344</v>
      </c>
      <c r="H492" s="176">
        <v>6.12</v>
      </c>
      <c r="I492" s="177"/>
      <c r="L492" s="173"/>
      <c r="M492" s="178"/>
      <c r="T492" s="179"/>
      <c r="AT492" s="174" t="s">
        <v>247</v>
      </c>
      <c r="AU492" s="174" t="s">
        <v>83</v>
      </c>
      <c r="AV492" s="15" t="s">
        <v>258</v>
      </c>
      <c r="AW492" s="15" t="s">
        <v>30</v>
      </c>
      <c r="AX492" s="15" t="s">
        <v>81</v>
      </c>
      <c r="AY492" s="174" t="s">
        <v>236</v>
      </c>
    </row>
    <row r="493" spans="2:65" s="1" customFormat="1" ht="24.2" customHeight="1">
      <c r="B493" s="133"/>
      <c r="C493" s="180" t="s">
        <v>2432</v>
      </c>
      <c r="D493" s="180" t="s">
        <v>333</v>
      </c>
      <c r="E493" s="181" t="s">
        <v>5443</v>
      </c>
      <c r="F493" s="182" t="s">
        <v>5444</v>
      </c>
      <c r="G493" s="183" t="s">
        <v>340</v>
      </c>
      <c r="H493" s="184">
        <v>6</v>
      </c>
      <c r="I493" s="185"/>
      <c r="J493" s="186">
        <f>ROUND(I493*H493,2)</f>
        <v>0</v>
      </c>
      <c r="K493" s="182" t="s">
        <v>2868</v>
      </c>
      <c r="L493" s="187"/>
      <c r="M493" s="188" t="s">
        <v>1</v>
      </c>
      <c r="N493" s="189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273</v>
      </c>
      <c r="AT493" s="145" t="s">
        <v>333</v>
      </c>
      <c r="AU493" s="145" t="s">
        <v>83</v>
      </c>
      <c r="AY493" s="18" t="s">
        <v>236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258</v>
      </c>
      <c r="BM493" s="145" t="s">
        <v>2435</v>
      </c>
    </row>
    <row r="494" spans="2:65" s="1" customFormat="1" ht="19.5">
      <c r="B494" s="33"/>
      <c r="D494" s="147" t="s">
        <v>246</v>
      </c>
      <c r="F494" s="148" t="s">
        <v>5444</v>
      </c>
      <c r="I494" s="149"/>
      <c r="L494" s="33"/>
      <c r="M494" s="150"/>
      <c r="T494" s="57"/>
      <c r="AT494" s="18" t="s">
        <v>246</v>
      </c>
      <c r="AU494" s="18" t="s">
        <v>83</v>
      </c>
    </row>
    <row r="495" spans="2:65" s="1" customFormat="1" ht="16.5" customHeight="1">
      <c r="B495" s="133"/>
      <c r="C495" s="180" t="s">
        <v>2229</v>
      </c>
      <c r="D495" s="180" t="s">
        <v>333</v>
      </c>
      <c r="E495" s="181" t="s">
        <v>5445</v>
      </c>
      <c r="F495" s="182" t="s">
        <v>5446</v>
      </c>
      <c r="G495" s="183" t="s">
        <v>340</v>
      </c>
      <c r="H495" s="184">
        <v>6</v>
      </c>
      <c r="I495" s="185"/>
      <c r="J495" s="186">
        <f>ROUND(I495*H495,2)</f>
        <v>0</v>
      </c>
      <c r="K495" s="182" t="s">
        <v>2868</v>
      </c>
      <c r="L495" s="187"/>
      <c r="M495" s="188" t="s">
        <v>1</v>
      </c>
      <c r="N495" s="189" t="s">
        <v>38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273</v>
      </c>
      <c r="AT495" s="145" t="s">
        <v>333</v>
      </c>
      <c r="AU495" s="145" t="s">
        <v>83</v>
      </c>
      <c r="AY495" s="18" t="s">
        <v>236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81</v>
      </c>
      <c r="BK495" s="146">
        <f>ROUND(I495*H495,2)</f>
        <v>0</v>
      </c>
      <c r="BL495" s="18" t="s">
        <v>258</v>
      </c>
      <c r="BM495" s="145" t="s">
        <v>2440</v>
      </c>
    </row>
    <row r="496" spans="2:65" s="1" customFormat="1" ht="11.25">
      <c r="B496" s="33"/>
      <c r="D496" s="147" t="s">
        <v>246</v>
      </c>
      <c r="F496" s="148" t="s">
        <v>5446</v>
      </c>
      <c r="I496" s="149"/>
      <c r="L496" s="33"/>
      <c r="M496" s="150"/>
      <c r="T496" s="57"/>
      <c r="AT496" s="18" t="s">
        <v>246</v>
      </c>
      <c r="AU496" s="18" t="s">
        <v>83</v>
      </c>
    </row>
    <row r="497" spans="2:65" s="1" customFormat="1" ht="24.2" customHeight="1">
      <c r="B497" s="133"/>
      <c r="C497" s="180" t="s">
        <v>2442</v>
      </c>
      <c r="D497" s="180" t="s">
        <v>333</v>
      </c>
      <c r="E497" s="181" t="s">
        <v>5447</v>
      </c>
      <c r="F497" s="182" t="s">
        <v>5448</v>
      </c>
      <c r="G497" s="183" t="s">
        <v>340</v>
      </c>
      <c r="H497" s="184">
        <v>4</v>
      </c>
      <c r="I497" s="185"/>
      <c r="J497" s="186">
        <f>ROUND(I497*H497,2)</f>
        <v>0</v>
      </c>
      <c r="K497" s="182" t="s">
        <v>243</v>
      </c>
      <c r="L497" s="187"/>
      <c r="M497" s="188" t="s">
        <v>1</v>
      </c>
      <c r="N497" s="189" t="s">
        <v>38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273</v>
      </c>
      <c r="AT497" s="145" t="s">
        <v>333</v>
      </c>
      <c r="AU497" s="145" t="s">
        <v>83</v>
      </c>
      <c r="AY497" s="18" t="s">
        <v>236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81</v>
      </c>
      <c r="BK497" s="146">
        <f>ROUND(I497*H497,2)</f>
        <v>0</v>
      </c>
      <c r="BL497" s="18" t="s">
        <v>258</v>
      </c>
      <c r="BM497" s="145" t="s">
        <v>2445</v>
      </c>
    </row>
    <row r="498" spans="2:65" s="1" customFormat="1" ht="19.5">
      <c r="B498" s="33"/>
      <c r="D498" s="147" t="s">
        <v>246</v>
      </c>
      <c r="F498" s="148" t="s">
        <v>5448</v>
      </c>
      <c r="I498" s="149"/>
      <c r="L498" s="33"/>
      <c r="M498" s="150"/>
      <c r="T498" s="57"/>
      <c r="AT498" s="18" t="s">
        <v>246</v>
      </c>
      <c r="AU498" s="18" t="s">
        <v>83</v>
      </c>
    </row>
    <row r="499" spans="2:65" s="1" customFormat="1" ht="37.9" customHeight="1">
      <c r="B499" s="133"/>
      <c r="C499" s="134" t="s">
        <v>2095</v>
      </c>
      <c r="D499" s="134" t="s">
        <v>239</v>
      </c>
      <c r="E499" s="135" t="s">
        <v>5449</v>
      </c>
      <c r="F499" s="136" t="s">
        <v>5450</v>
      </c>
      <c r="G499" s="137" t="s">
        <v>340</v>
      </c>
      <c r="H499" s="138">
        <v>1</v>
      </c>
      <c r="I499" s="139"/>
      <c r="J499" s="140">
        <f>ROUND(I499*H499,2)</f>
        <v>0</v>
      </c>
      <c r="K499" s="136" t="s">
        <v>2868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258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258</v>
      </c>
      <c r="BM499" s="145" t="s">
        <v>2449</v>
      </c>
    </row>
    <row r="500" spans="2:65" s="1" customFormat="1" ht="19.5">
      <c r="B500" s="33"/>
      <c r="D500" s="147" t="s">
        <v>246</v>
      </c>
      <c r="F500" s="148" t="s">
        <v>5450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" customFormat="1" ht="21.75" customHeight="1">
      <c r="B501" s="133"/>
      <c r="C501" s="180" t="s">
        <v>2451</v>
      </c>
      <c r="D501" s="180" t="s">
        <v>333</v>
      </c>
      <c r="E501" s="181" t="s">
        <v>5451</v>
      </c>
      <c r="F501" s="182" t="s">
        <v>5452</v>
      </c>
      <c r="G501" s="183" t="s">
        <v>340</v>
      </c>
      <c r="H501" s="184">
        <v>1</v>
      </c>
      <c r="I501" s="185"/>
      <c r="J501" s="186">
        <f>ROUND(I501*H501,2)</f>
        <v>0</v>
      </c>
      <c r="K501" s="182" t="s">
        <v>2868</v>
      </c>
      <c r="L501" s="187"/>
      <c r="M501" s="188" t="s">
        <v>1</v>
      </c>
      <c r="N501" s="189" t="s">
        <v>38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273</v>
      </c>
      <c r="AT501" s="145" t="s">
        <v>333</v>
      </c>
      <c r="AU501" s="145" t="s">
        <v>83</v>
      </c>
      <c r="AY501" s="18" t="s">
        <v>236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81</v>
      </c>
      <c r="BK501" s="146">
        <f>ROUND(I501*H501,2)</f>
        <v>0</v>
      </c>
      <c r="BL501" s="18" t="s">
        <v>258</v>
      </c>
      <c r="BM501" s="145" t="s">
        <v>2454</v>
      </c>
    </row>
    <row r="502" spans="2:65" s="1" customFormat="1" ht="11.25">
      <c r="B502" s="33"/>
      <c r="D502" s="147" t="s">
        <v>246</v>
      </c>
      <c r="F502" s="148" t="s">
        <v>5452</v>
      </c>
      <c r="I502" s="149"/>
      <c r="L502" s="33"/>
      <c r="M502" s="150"/>
      <c r="T502" s="57"/>
      <c r="AT502" s="18" t="s">
        <v>246</v>
      </c>
      <c r="AU502" s="18" t="s">
        <v>83</v>
      </c>
    </row>
    <row r="503" spans="2:65" s="1" customFormat="1" ht="37.9" customHeight="1">
      <c r="B503" s="133"/>
      <c r="C503" s="134" t="s">
        <v>2237</v>
      </c>
      <c r="D503" s="134" t="s">
        <v>239</v>
      </c>
      <c r="E503" s="135" t="s">
        <v>5137</v>
      </c>
      <c r="F503" s="136" t="s">
        <v>5138</v>
      </c>
      <c r="G503" s="137" t="s">
        <v>340</v>
      </c>
      <c r="H503" s="138">
        <v>6</v>
      </c>
      <c r="I503" s="139"/>
      <c r="J503" s="140">
        <f>ROUND(I503*H503,2)</f>
        <v>0</v>
      </c>
      <c r="K503" s="136" t="s">
        <v>2868</v>
      </c>
      <c r="L503" s="33"/>
      <c r="M503" s="141" t="s">
        <v>1</v>
      </c>
      <c r="N503" s="142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258</v>
      </c>
      <c r="AT503" s="145" t="s">
        <v>239</v>
      </c>
      <c r="AU503" s="145" t="s">
        <v>83</v>
      </c>
      <c r="AY503" s="18" t="s">
        <v>236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258</v>
      </c>
      <c r="BM503" s="145" t="s">
        <v>2458</v>
      </c>
    </row>
    <row r="504" spans="2:65" s="1" customFormat="1" ht="19.5">
      <c r="B504" s="33"/>
      <c r="D504" s="147" t="s">
        <v>246</v>
      </c>
      <c r="F504" s="148" t="s">
        <v>5138</v>
      </c>
      <c r="I504" s="149"/>
      <c r="L504" s="33"/>
      <c r="M504" s="150"/>
      <c r="T504" s="57"/>
      <c r="AT504" s="18" t="s">
        <v>246</v>
      </c>
      <c r="AU504" s="18" t="s">
        <v>83</v>
      </c>
    </row>
    <row r="505" spans="2:65" s="1" customFormat="1" ht="21.75" customHeight="1">
      <c r="B505" s="133"/>
      <c r="C505" s="180" t="s">
        <v>2460</v>
      </c>
      <c r="D505" s="180" t="s">
        <v>333</v>
      </c>
      <c r="E505" s="181" t="s">
        <v>5453</v>
      </c>
      <c r="F505" s="182" t="s">
        <v>5454</v>
      </c>
      <c r="G505" s="183" t="s">
        <v>340</v>
      </c>
      <c r="H505" s="184">
        <v>6</v>
      </c>
      <c r="I505" s="185"/>
      <c r="J505" s="186">
        <f>ROUND(I505*H505,2)</f>
        <v>0</v>
      </c>
      <c r="K505" s="182" t="s">
        <v>2868</v>
      </c>
      <c r="L505" s="187"/>
      <c r="M505" s="188" t="s">
        <v>1</v>
      </c>
      <c r="N505" s="189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273</v>
      </c>
      <c r="AT505" s="145" t="s">
        <v>333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258</v>
      </c>
      <c r="BM505" s="145" t="s">
        <v>2463</v>
      </c>
    </row>
    <row r="506" spans="2:65" s="1" customFormat="1" ht="11.25">
      <c r="B506" s="33"/>
      <c r="D506" s="147" t="s">
        <v>246</v>
      </c>
      <c r="F506" s="148" t="s">
        <v>5454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" customFormat="1" ht="37.9" customHeight="1">
      <c r="B507" s="133"/>
      <c r="C507" s="134" t="s">
        <v>2241</v>
      </c>
      <c r="D507" s="134" t="s">
        <v>239</v>
      </c>
      <c r="E507" s="135" t="s">
        <v>5455</v>
      </c>
      <c r="F507" s="136" t="s">
        <v>5456</v>
      </c>
      <c r="G507" s="137" t="s">
        <v>340</v>
      </c>
      <c r="H507" s="138">
        <v>1</v>
      </c>
      <c r="I507" s="139"/>
      <c r="J507" s="140">
        <f>ROUND(I507*H507,2)</f>
        <v>0</v>
      </c>
      <c r="K507" s="136" t="s">
        <v>2868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2468</v>
      </c>
    </row>
    <row r="508" spans="2:65" s="1" customFormat="1" ht="19.5">
      <c r="B508" s="33"/>
      <c r="D508" s="147" t="s">
        <v>246</v>
      </c>
      <c r="F508" s="148" t="s">
        <v>5456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" customFormat="1" ht="16.5" customHeight="1">
      <c r="B509" s="133"/>
      <c r="C509" s="180" t="s">
        <v>2469</v>
      </c>
      <c r="D509" s="180" t="s">
        <v>333</v>
      </c>
      <c r="E509" s="181" t="s">
        <v>4865</v>
      </c>
      <c r="F509" s="182" t="s">
        <v>4866</v>
      </c>
      <c r="G509" s="183" t="s">
        <v>340</v>
      </c>
      <c r="H509" s="184">
        <v>1</v>
      </c>
      <c r="I509" s="185"/>
      <c r="J509" s="186">
        <f>ROUND(I509*H509,2)</f>
        <v>0</v>
      </c>
      <c r="K509" s="182" t="s">
        <v>2868</v>
      </c>
      <c r="L509" s="187"/>
      <c r="M509" s="188" t="s">
        <v>1</v>
      </c>
      <c r="N509" s="189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273</v>
      </c>
      <c r="AT509" s="145" t="s">
        <v>333</v>
      </c>
      <c r="AU509" s="145" t="s">
        <v>83</v>
      </c>
      <c r="AY509" s="18" t="s">
        <v>236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258</v>
      </c>
      <c r="BM509" s="145" t="s">
        <v>2472</v>
      </c>
    </row>
    <row r="510" spans="2:65" s="1" customFormat="1" ht="11.25">
      <c r="B510" s="33"/>
      <c r="D510" s="147" t="s">
        <v>246</v>
      </c>
      <c r="F510" s="148" t="s">
        <v>4866</v>
      </c>
      <c r="I510" s="149"/>
      <c r="L510" s="33"/>
      <c r="M510" s="150"/>
      <c r="T510" s="57"/>
      <c r="AT510" s="18" t="s">
        <v>246</v>
      </c>
      <c r="AU510" s="18" t="s">
        <v>83</v>
      </c>
    </row>
    <row r="511" spans="2:65" s="1" customFormat="1" ht="37.9" customHeight="1">
      <c r="B511" s="133"/>
      <c r="C511" s="134" t="s">
        <v>2249</v>
      </c>
      <c r="D511" s="134" t="s">
        <v>239</v>
      </c>
      <c r="E511" s="135" t="s">
        <v>5457</v>
      </c>
      <c r="F511" s="136" t="s">
        <v>5458</v>
      </c>
      <c r="G511" s="137" t="s">
        <v>340</v>
      </c>
      <c r="H511" s="138">
        <v>6</v>
      </c>
      <c r="I511" s="139"/>
      <c r="J511" s="140">
        <f>ROUND(I511*H511,2)</f>
        <v>0</v>
      </c>
      <c r="K511" s="136" t="s">
        <v>2868</v>
      </c>
      <c r="L511" s="33"/>
      <c r="M511" s="141" t="s">
        <v>1</v>
      </c>
      <c r="N511" s="142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258</v>
      </c>
      <c r="AT511" s="145" t="s">
        <v>239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258</v>
      </c>
      <c r="BM511" s="145" t="s">
        <v>2476</v>
      </c>
    </row>
    <row r="512" spans="2:65" s="1" customFormat="1" ht="19.5">
      <c r="B512" s="33"/>
      <c r="D512" s="147" t="s">
        <v>246</v>
      </c>
      <c r="F512" s="148" t="s">
        <v>5458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" customFormat="1" ht="16.5" customHeight="1">
      <c r="B513" s="133"/>
      <c r="C513" s="180" t="s">
        <v>2478</v>
      </c>
      <c r="D513" s="180" t="s">
        <v>333</v>
      </c>
      <c r="E513" s="181" t="s">
        <v>4871</v>
      </c>
      <c r="F513" s="182" t="s">
        <v>4872</v>
      </c>
      <c r="G513" s="183" t="s">
        <v>340</v>
      </c>
      <c r="H513" s="184">
        <v>6</v>
      </c>
      <c r="I513" s="185"/>
      <c r="J513" s="186">
        <f>ROUND(I513*H513,2)</f>
        <v>0</v>
      </c>
      <c r="K513" s="182" t="s">
        <v>2868</v>
      </c>
      <c r="L513" s="187"/>
      <c r="M513" s="188" t="s">
        <v>1</v>
      </c>
      <c r="N513" s="189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273</v>
      </c>
      <c r="AT513" s="145" t="s">
        <v>333</v>
      </c>
      <c r="AU513" s="145" t="s">
        <v>83</v>
      </c>
      <c r="AY513" s="18" t="s">
        <v>236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258</v>
      </c>
      <c r="BM513" s="145" t="s">
        <v>2481</v>
      </c>
    </row>
    <row r="514" spans="2:65" s="1" customFormat="1" ht="11.25">
      <c r="B514" s="33"/>
      <c r="D514" s="147" t="s">
        <v>246</v>
      </c>
      <c r="F514" s="148" t="s">
        <v>4872</v>
      </c>
      <c r="I514" s="149"/>
      <c r="L514" s="33"/>
      <c r="M514" s="150"/>
      <c r="T514" s="57"/>
      <c r="AT514" s="18" t="s">
        <v>246</v>
      </c>
      <c r="AU514" s="18" t="s">
        <v>83</v>
      </c>
    </row>
    <row r="515" spans="2:65" s="1" customFormat="1" ht="16.5" customHeight="1">
      <c r="B515" s="133"/>
      <c r="C515" s="134" t="s">
        <v>2255</v>
      </c>
      <c r="D515" s="134" t="s">
        <v>239</v>
      </c>
      <c r="E515" s="135" t="s">
        <v>4928</v>
      </c>
      <c r="F515" s="136" t="s">
        <v>4929</v>
      </c>
      <c r="G515" s="137" t="s">
        <v>340</v>
      </c>
      <c r="H515" s="138">
        <v>50</v>
      </c>
      <c r="I515" s="139"/>
      <c r="J515" s="140">
        <f>ROUND(I515*H515,2)</f>
        <v>0</v>
      </c>
      <c r="K515" s="136" t="s">
        <v>2868</v>
      </c>
      <c r="L515" s="33"/>
      <c r="M515" s="141" t="s">
        <v>1</v>
      </c>
      <c r="N515" s="142" t="s">
        <v>38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258</v>
      </c>
      <c r="AT515" s="145" t="s">
        <v>239</v>
      </c>
      <c r="AU515" s="145" t="s">
        <v>83</v>
      </c>
      <c r="AY515" s="18" t="s">
        <v>236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81</v>
      </c>
      <c r="BK515" s="146">
        <f>ROUND(I515*H515,2)</f>
        <v>0</v>
      </c>
      <c r="BL515" s="18" t="s">
        <v>258</v>
      </c>
      <c r="BM515" s="145" t="s">
        <v>2485</v>
      </c>
    </row>
    <row r="516" spans="2:65" s="1" customFormat="1" ht="11.25">
      <c r="B516" s="33"/>
      <c r="D516" s="147" t="s">
        <v>246</v>
      </c>
      <c r="F516" s="148" t="s">
        <v>4929</v>
      </c>
      <c r="I516" s="149"/>
      <c r="L516" s="33"/>
      <c r="M516" s="150"/>
      <c r="T516" s="57"/>
      <c r="AT516" s="18" t="s">
        <v>246</v>
      </c>
      <c r="AU516" s="18" t="s">
        <v>83</v>
      </c>
    </row>
    <row r="517" spans="2:65" s="1" customFormat="1" ht="24.2" customHeight="1">
      <c r="B517" s="133"/>
      <c r="C517" s="134" t="s">
        <v>2489</v>
      </c>
      <c r="D517" s="134" t="s">
        <v>239</v>
      </c>
      <c r="E517" s="135" t="s">
        <v>5041</v>
      </c>
      <c r="F517" s="136" t="s">
        <v>5042</v>
      </c>
      <c r="G517" s="137" t="s">
        <v>528</v>
      </c>
      <c r="H517" s="138">
        <v>501.2</v>
      </c>
      <c r="I517" s="139"/>
      <c r="J517" s="140">
        <f>ROUND(I517*H517,2)</f>
        <v>0</v>
      </c>
      <c r="K517" s="136" t="s">
        <v>243</v>
      </c>
      <c r="L517" s="33"/>
      <c r="M517" s="141" t="s">
        <v>1</v>
      </c>
      <c r="N517" s="142" t="s">
        <v>38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258</v>
      </c>
      <c r="AT517" s="145" t="s">
        <v>239</v>
      </c>
      <c r="AU517" s="145" t="s">
        <v>83</v>
      </c>
      <c r="AY517" s="18" t="s">
        <v>236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81</v>
      </c>
      <c r="BK517" s="146">
        <f>ROUND(I517*H517,2)</f>
        <v>0</v>
      </c>
      <c r="BL517" s="18" t="s">
        <v>258</v>
      </c>
      <c r="BM517" s="145" t="s">
        <v>2492</v>
      </c>
    </row>
    <row r="518" spans="2:65" s="1" customFormat="1" ht="19.5">
      <c r="B518" s="33"/>
      <c r="D518" s="147" t="s">
        <v>246</v>
      </c>
      <c r="F518" s="148" t="s">
        <v>5042</v>
      </c>
      <c r="I518" s="149"/>
      <c r="L518" s="33"/>
      <c r="M518" s="150"/>
      <c r="T518" s="57"/>
      <c r="AT518" s="18" t="s">
        <v>246</v>
      </c>
      <c r="AU518" s="18" t="s">
        <v>83</v>
      </c>
    </row>
    <row r="519" spans="2:65" s="12" customFormat="1" ht="11.25">
      <c r="B519" s="151"/>
      <c r="D519" s="147" t="s">
        <v>247</v>
      </c>
      <c r="E519" s="152" t="s">
        <v>1</v>
      </c>
      <c r="F519" s="153" t="s">
        <v>5459</v>
      </c>
      <c r="H519" s="154">
        <v>501.2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5" customFormat="1" ht="11.25">
      <c r="B520" s="173"/>
      <c r="D520" s="147" t="s">
        <v>247</v>
      </c>
      <c r="E520" s="174" t="s">
        <v>1</v>
      </c>
      <c r="F520" s="175" t="s">
        <v>344</v>
      </c>
      <c r="H520" s="176">
        <v>501.2</v>
      </c>
      <c r="I520" s="177"/>
      <c r="L520" s="173"/>
      <c r="M520" s="178"/>
      <c r="T520" s="179"/>
      <c r="AT520" s="174" t="s">
        <v>247</v>
      </c>
      <c r="AU520" s="174" t="s">
        <v>83</v>
      </c>
      <c r="AV520" s="15" t="s">
        <v>258</v>
      </c>
      <c r="AW520" s="15" t="s">
        <v>30</v>
      </c>
      <c r="AX520" s="15" t="s">
        <v>81</v>
      </c>
      <c r="AY520" s="174" t="s">
        <v>236</v>
      </c>
    </row>
    <row r="521" spans="2:65" s="1" customFormat="1" ht="21.75" customHeight="1">
      <c r="B521" s="133"/>
      <c r="C521" s="180" t="s">
        <v>2260</v>
      </c>
      <c r="D521" s="180" t="s">
        <v>333</v>
      </c>
      <c r="E521" s="181" t="s">
        <v>5045</v>
      </c>
      <c r="F521" s="182" t="s">
        <v>5046</v>
      </c>
      <c r="G521" s="183" t="s">
        <v>528</v>
      </c>
      <c r="H521" s="184">
        <v>508.71800000000002</v>
      </c>
      <c r="I521" s="185"/>
      <c r="J521" s="186">
        <f>ROUND(I521*H521,2)</f>
        <v>0</v>
      </c>
      <c r="K521" s="182" t="s">
        <v>243</v>
      </c>
      <c r="L521" s="187"/>
      <c r="M521" s="188" t="s">
        <v>1</v>
      </c>
      <c r="N521" s="189" t="s">
        <v>38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273</v>
      </c>
      <c r="AT521" s="145" t="s">
        <v>333</v>
      </c>
      <c r="AU521" s="145" t="s">
        <v>83</v>
      </c>
      <c r="AY521" s="18" t="s">
        <v>236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81</v>
      </c>
      <c r="BK521" s="146">
        <f>ROUND(I521*H521,2)</f>
        <v>0</v>
      </c>
      <c r="BL521" s="18" t="s">
        <v>258</v>
      </c>
      <c r="BM521" s="145" t="s">
        <v>2501</v>
      </c>
    </row>
    <row r="522" spans="2:65" s="1" customFormat="1" ht="11.25">
      <c r="B522" s="33"/>
      <c r="D522" s="147" t="s">
        <v>246</v>
      </c>
      <c r="F522" s="148" t="s">
        <v>5046</v>
      </c>
      <c r="I522" s="149"/>
      <c r="L522" s="33"/>
      <c r="M522" s="150"/>
      <c r="T522" s="57"/>
      <c r="AT522" s="18" t="s">
        <v>246</v>
      </c>
      <c r="AU522" s="18" t="s">
        <v>83</v>
      </c>
    </row>
    <row r="523" spans="2:65" s="12" customFormat="1" ht="11.25">
      <c r="B523" s="151"/>
      <c r="D523" s="147" t="s">
        <v>247</v>
      </c>
      <c r="E523" s="152" t="s">
        <v>1</v>
      </c>
      <c r="F523" s="153" t="s">
        <v>5460</v>
      </c>
      <c r="H523" s="154">
        <v>508.71800000000002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 ht="11.25">
      <c r="B524" s="173"/>
      <c r="D524" s="147" t="s">
        <v>247</v>
      </c>
      <c r="E524" s="174" t="s">
        <v>1</v>
      </c>
      <c r="F524" s="175" t="s">
        <v>344</v>
      </c>
      <c r="H524" s="176">
        <v>508.71800000000002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16.5" customHeight="1">
      <c r="B525" s="133"/>
      <c r="C525" s="134" t="s">
        <v>2502</v>
      </c>
      <c r="D525" s="134" t="s">
        <v>239</v>
      </c>
      <c r="E525" s="135" t="s">
        <v>5461</v>
      </c>
      <c r="F525" s="136" t="s">
        <v>5462</v>
      </c>
      <c r="G525" s="137" t="s">
        <v>340</v>
      </c>
      <c r="H525" s="138">
        <v>84</v>
      </c>
      <c r="I525" s="139"/>
      <c r="J525" s="140">
        <f>ROUND(I525*H525,2)</f>
        <v>0</v>
      </c>
      <c r="K525" s="136" t="s">
        <v>2868</v>
      </c>
      <c r="L525" s="33"/>
      <c r="M525" s="141" t="s">
        <v>1</v>
      </c>
      <c r="N525" s="142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258</v>
      </c>
      <c r="AT525" s="145" t="s">
        <v>239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258</v>
      </c>
      <c r="BM525" s="145" t="s">
        <v>2505</v>
      </c>
    </row>
    <row r="526" spans="2:65" s="1" customFormat="1" ht="11.25">
      <c r="B526" s="33"/>
      <c r="D526" s="147" t="s">
        <v>246</v>
      </c>
      <c r="F526" s="148" t="s">
        <v>5462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" customFormat="1" ht="16.5" customHeight="1">
      <c r="B527" s="133"/>
      <c r="C527" s="180" t="s">
        <v>2268</v>
      </c>
      <c r="D527" s="180" t="s">
        <v>333</v>
      </c>
      <c r="E527" s="181" t="s">
        <v>5463</v>
      </c>
      <c r="F527" s="182" t="s">
        <v>5464</v>
      </c>
      <c r="G527" s="183" t="s">
        <v>340</v>
      </c>
      <c r="H527" s="184">
        <v>84</v>
      </c>
      <c r="I527" s="185"/>
      <c r="J527" s="186">
        <f>ROUND(I527*H527,2)</f>
        <v>0</v>
      </c>
      <c r="K527" s="182" t="s">
        <v>2868</v>
      </c>
      <c r="L527" s="187"/>
      <c r="M527" s="188" t="s">
        <v>1</v>
      </c>
      <c r="N527" s="189" t="s">
        <v>38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273</v>
      </c>
      <c r="AT527" s="145" t="s">
        <v>333</v>
      </c>
      <c r="AU527" s="145" t="s">
        <v>83</v>
      </c>
      <c r="AY527" s="18" t="s">
        <v>236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81</v>
      </c>
      <c r="BK527" s="146">
        <f>ROUND(I527*H527,2)</f>
        <v>0</v>
      </c>
      <c r="BL527" s="18" t="s">
        <v>258</v>
      </c>
      <c r="BM527" s="145" t="s">
        <v>2512</v>
      </c>
    </row>
    <row r="528" spans="2:65" s="1" customFormat="1" ht="11.25">
      <c r="B528" s="33"/>
      <c r="D528" s="147" t="s">
        <v>246</v>
      </c>
      <c r="F528" s="148" t="s">
        <v>5464</v>
      </c>
      <c r="I528" s="149"/>
      <c r="L528" s="33"/>
      <c r="M528" s="150"/>
      <c r="T528" s="57"/>
      <c r="AT528" s="18" t="s">
        <v>246</v>
      </c>
      <c r="AU528" s="18" t="s">
        <v>83</v>
      </c>
    </row>
    <row r="529" spans="2:65" s="1" customFormat="1" ht="24.2" customHeight="1">
      <c r="B529" s="133"/>
      <c r="C529" s="134" t="s">
        <v>2514</v>
      </c>
      <c r="D529" s="134" t="s">
        <v>239</v>
      </c>
      <c r="E529" s="135" t="s">
        <v>5048</v>
      </c>
      <c r="F529" s="136" t="s">
        <v>5049</v>
      </c>
      <c r="G529" s="137" t="s">
        <v>528</v>
      </c>
      <c r="H529" s="138">
        <v>9.1999999999999993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2517</v>
      </c>
    </row>
    <row r="530" spans="2:65" s="1" customFormat="1" ht="19.5">
      <c r="B530" s="33"/>
      <c r="D530" s="147" t="s">
        <v>246</v>
      </c>
      <c r="F530" s="148" t="s">
        <v>5049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2" customFormat="1" ht="11.25">
      <c r="B531" s="151"/>
      <c r="D531" s="147" t="s">
        <v>247</v>
      </c>
      <c r="E531" s="152" t="s">
        <v>1</v>
      </c>
      <c r="F531" s="153" t="s">
        <v>5465</v>
      </c>
      <c r="H531" s="154">
        <v>9.1999999999999993</v>
      </c>
      <c r="I531" s="155"/>
      <c r="L531" s="151"/>
      <c r="M531" s="156"/>
      <c r="T531" s="157"/>
      <c r="AT531" s="152" t="s">
        <v>247</v>
      </c>
      <c r="AU531" s="152" t="s">
        <v>83</v>
      </c>
      <c r="AV531" s="12" t="s">
        <v>83</v>
      </c>
      <c r="AW531" s="12" t="s">
        <v>30</v>
      </c>
      <c r="AX531" s="12" t="s">
        <v>73</v>
      </c>
      <c r="AY531" s="152" t="s">
        <v>236</v>
      </c>
    </row>
    <row r="532" spans="2:65" s="15" customFormat="1" ht="11.25">
      <c r="B532" s="173"/>
      <c r="D532" s="147" t="s">
        <v>247</v>
      </c>
      <c r="E532" s="174" t="s">
        <v>1</v>
      </c>
      <c r="F532" s="175" t="s">
        <v>344</v>
      </c>
      <c r="H532" s="176">
        <v>9.1999999999999993</v>
      </c>
      <c r="I532" s="177"/>
      <c r="L532" s="173"/>
      <c r="M532" s="178"/>
      <c r="T532" s="179"/>
      <c r="AT532" s="174" t="s">
        <v>247</v>
      </c>
      <c r="AU532" s="174" t="s">
        <v>83</v>
      </c>
      <c r="AV532" s="15" t="s">
        <v>258</v>
      </c>
      <c r="AW532" s="15" t="s">
        <v>30</v>
      </c>
      <c r="AX532" s="15" t="s">
        <v>81</v>
      </c>
      <c r="AY532" s="174" t="s">
        <v>236</v>
      </c>
    </row>
    <row r="533" spans="2:65" s="1" customFormat="1" ht="21.75" customHeight="1">
      <c r="B533" s="133"/>
      <c r="C533" s="180" t="s">
        <v>2273</v>
      </c>
      <c r="D533" s="180" t="s">
        <v>333</v>
      </c>
      <c r="E533" s="181" t="s">
        <v>5053</v>
      </c>
      <c r="F533" s="182" t="s">
        <v>5054</v>
      </c>
      <c r="G533" s="183" t="s">
        <v>528</v>
      </c>
      <c r="H533" s="184">
        <v>9.3379999999999992</v>
      </c>
      <c r="I533" s="185"/>
      <c r="J533" s="186">
        <f>ROUND(I533*H533,2)</f>
        <v>0</v>
      </c>
      <c r="K533" s="182" t="s">
        <v>243</v>
      </c>
      <c r="L533" s="187"/>
      <c r="M533" s="188" t="s">
        <v>1</v>
      </c>
      <c r="N533" s="189" t="s">
        <v>38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273</v>
      </c>
      <c r="AT533" s="145" t="s">
        <v>333</v>
      </c>
      <c r="AU533" s="145" t="s">
        <v>83</v>
      </c>
      <c r="AY533" s="18" t="s">
        <v>236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81</v>
      </c>
      <c r="BK533" s="146">
        <f>ROUND(I533*H533,2)</f>
        <v>0</v>
      </c>
      <c r="BL533" s="18" t="s">
        <v>258</v>
      </c>
      <c r="BM533" s="145" t="s">
        <v>2521</v>
      </c>
    </row>
    <row r="534" spans="2:65" s="1" customFormat="1" ht="11.25">
      <c r="B534" s="33"/>
      <c r="D534" s="147" t="s">
        <v>246</v>
      </c>
      <c r="F534" s="148" t="s">
        <v>5054</v>
      </c>
      <c r="I534" s="149"/>
      <c r="L534" s="33"/>
      <c r="M534" s="150"/>
      <c r="T534" s="57"/>
      <c r="AT534" s="18" t="s">
        <v>246</v>
      </c>
      <c r="AU534" s="18" t="s">
        <v>83</v>
      </c>
    </row>
    <row r="535" spans="2:65" s="12" customFormat="1" ht="11.25">
      <c r="B535" s="151"/>
      <c r="D535" s="147" t="s">
        <v>247</v>
      </c>
      <c r="E535" s="152" t="s">
        <v>1</v>
      </c>
      <c r="F535" s="153" t="s">
        <v>5466</v>
      </c>
      <c r="H535" s="154">
        <v>9.3379999999999992</v>
      </c>
      <c r="I535" s="155"/>
      <c r="L535" s="151"/>
      <c r="M535" s="156"/>
      <c r="T535" s="157"/>
      <c r="AT535" s="152" t="s">
        <v>247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5" customFormat="1" ht="11.25">
      <c r="B536" s="173"/>
      <c r="D536" s="147" t="s">
        <v>247</v>
      </c>
      <c r="E536" s="174" t="s">
        <v>1</v>
      </c>
      <c r="F536" s="175" t="s">
        <v>344</v>
      </c>
      <c r="H536" s="176">
        <v>9.3379999999999992</v>
      </c>
      <c r="I536" s="177"/>
      <c r="L536" s="173"/>
      <c r="M536" s="178"/>
      <c r="T536" s="179"/>
      <c r="AT536" s="174" t="s">
        <v>247</v>
      </c>
      <c r="AU536" s="174" t="s">
        <v>83</v>
      </c>
      <c r="AV536" s="15" t="s">
        <v>258</v>
      </c>
      <c r="AW536" s="15" t="s">
        <v>30</v>
      </c>
      <c r="AX536" s="15" t="s">
        <v>81</v>
      </c>
      <c r="AY536" s="174" t="s">
        <v>236</v>
      </c>
    </row>
    <row r="537" spans="2:65" s="1" customFormat="1" ht="21.75" customHeight="1">
      <c r="B537" s="133"/>
      <c r="C537" s="134" t="s">
        <v>2522</v>
      </c>
      <c r="D537" s="134" t="s">
        <v>239</v>
      </c>
      <c r="E537" s="135" t="s">
        <v>5467</v>
      </c>
      <c r="F537" s="136" t="s">
        <v>5468</v>
      </c>
      <c r="G537" s="137" t="s">
        <v>340</v>
      </c>
      <c r="H537" s="138">
        <v>2</v>
      </c>
      <c r="I537" s="139"/>
      <c r="J537" s="140">
        <f>ROUND(I537*H537,2)</f>
        <v>0</v>
      </c>
      <c r="K537" s="136" t="s">
        <v>2868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258</v>
      </c>
      <c r="AT537" s="145" t="s">
        <v>239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2525</v>
      </c>
    </row>
    <row r="538" spans="2:65" s="1" customFormat="1" ht="11.25">
      <c r="B538" s="33"/>
      <c r="D538" s="147" t="s">
        <v>246</v>
      </c>
      <c r="F538" s="148" t="s">
        <v>5468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" customFormat="1" ht="16.5" customHeight="1">
      <c r="B539" s="133"/>
      <c r="C539" s="180" t="s">
        <v>2277</v>
      </c>
      <c r="D539" s="180" t="s">
        <v>333</v>
      </c>
      <c r="E539" s="181" t="s">
        <v>5469</v>
      </c>
      <c r="F539" s="182" t="s">
        <v>5470</v>
      </c>
      <c r="G539" s="183" t="s">
        <v>340</v>
      </c>
      <c r="H539" s="184">
        <v>2</v>
      </c>
      <c r="I539" s="185"/>
      <c r="J539" s="186">
        <f>ROUND(I539*H539,2)</f>
        <v>0</v>
      </c>
      <c r="K539" s="182" t="s">
        <v>2868</v>
      </c>
      <c r="L539" s="187"/>
      <c r="M539" s="188" t="s">
        <v>1</v>
      </c>
      <c r="N539" s="189" t="s">
        <v>38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273</v>
      </c>
      <c r="AT539" s="145" t="s">
        <v>333</v>
      </c>
      <c r="AU539" s="145" t="s">
        <v>83</v>
      </c>
      <c r="AY539" s="18" t="s">
        <v>236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81</v>
      </c>
      <c r="BK539" s="146">
        <f>ROUND(I539*H539,2)</f>
        <v>0</v>
      </c>
      <c r="BL539" s="18" t="s">
        <v>258</v>
      </c>
      <c r="BM539" s="145" t="s">
        <v>2529</v>
      </c>
    </row>
    <row r="540" spans="2:65" s="1" customFormat="1" ht="11.25">
      <c r="B540" s="33"/>
      <c r="D540" s="147" t="s">
        <v>246</v>
      </c>
      <c r="F540" s="148" t="s">
        <v>5470</v>
      </c>
      <c r="I540" s="149"/>
      <c r="L540" s="33"/>
      <c r="M540" s="150"/>
      <c r="T540" s="57"/>
      <c r="AT540" s="18" t="s">
        <v>246</v>
      </c>
      <c r="AU540" s="18" t="s">
        <v>83</v>
      </c>
    </row>
    <row r="541" spans="2:65" s="1" customFormat="1" ht="24.2" customHeight="1">
      <c r="B541" s="133"/>
      <c r="C541" s="134" t="s">
        <v>2531</v>
      </c>
      <c r="D541" s="134" t="s">
        <v>239</v>
      </c>
      <c r="E541" s="135" t="s">
        <v>5065</v>
      </c>
      <c r="F541" s="136" t="s">
        <v>5066</v>
      </c>
      <c r="G541" s="137" t="s">
        <v>528</v>
      </c>
      <c r="H541" s="138">
        <v>417.8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258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258</v>
      </c>
      <c r="BM541" s="145" t="s">
        <v>2534</v>
      </c>
    </row>
    <row r="542" spans="2:65" s="1" customFormat="1" ht="19.5">
      <c r="B542" s="33"/>
      <c r="D542" s="147" t="s">
        <v>246</v>
      </c>
      <c r="F542" s="148" t="s">
        <v>5066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2" customFormat="1" ht="11.25">
      <c r="B543" s="151"/>
      <c r="D543" s="147" t="s">
        <v>247</v>
      </c>
      <c r="E543" s="152" t="s">
        <v>1</v>
      </c>
      <c r="F543" s="153" t="s">
        <v>5471</v>
      </c>
      <c r="H543" s="154">
        <v>417.8</v>
      </c>
      <c r="I543" s="155"/>
      <c r="L543" s="151"/>
      <c r="M543" s="156"/>
      <c r="T543" s="157"/>
      <c r="AT543" s="152" t="s">
        <v>247</v>
      </c>
      <c r="AU543" s="152" t="s">
        <v>83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5" customFormat="1" ht="11.25">
      <c r="B544" s="173"/>
      <c r="D544" s="147" t="s">
        <v>247</v>
      </c>
      <c r="E544" s="174" t="s">
        <v>1</v>
      </c>
      <c r="F544" s="175" t="s">
        <v>344</v>
      </c>
      <c r="H544" s="176">
        <v>417.8</v>
      </c>
      <c r="I544" s="177"/>
      <c r="L544" s="173"/>
      <c r="M544" s="178"/>
      <c r="T544" s="179"/>
      <c r="AT544" s="174" t="s">
        <v>247</v>
      </c>
      <c r="AU544" s="174" t="s">
        <v>83</v>
      </c>
      <c r="AV544" s="15" t="s">
        <v>258</v>
      </c>
      <c r="AW544" s="15" t="s">
        <v>30</v>
      </c>
      <c r="AX544" s="15" t="s">
        <v>81</v>
      </c>
      <c r="AY544" s="174" t="s">
        <v>236</v>
      </c>
    </row>
    <row r="545" spans="2:65" s="1" customFormat="1" ht="24.2" customHeight="1">
      <c r="B545" s="133"/>
      <c r="C545" s="180" t="s">
        <v>2283</v>
      </c>
      <c r="D545" s="180" t="s">
        <v>333</v>
      </c>
      <c r="E545" s="181" t="s">
        <v>5069</v>
      </c>
      <c r="F545" s="182" t="s">
        <v>5070</v>
      </c>
      <c r="G545" s="183" t="s">
        <v>528</v>
      </c>
      <c r="H545" s="184">
        <v>424.06700000000001</v>
      </c>
      <c r="I545" s="185"/>
      <c r="J545" s="186">
        <f>ROUND(I545*H545,2)</f>
        <v>0</v>
      </c>
      <c r="K545" s="182" t="s">
        <v>243</v>
      </c>
      <c r="L545" s="187"/>
      <c r="M545" s="188" t="s">
        <v>1</v>
      </c>
      <c r="N545" s="189" t="s">
        <v>38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273</v>
      </c>
      <c r="AT545" s="145" t="s">
        <v>333</v>
      </c>
      <c r="AU545" s="145" t="s">
        <v>83</v>
      </c>
      <c r="AY545" s="18" t="s">
        <v>236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81</v>
      </c>
      <c r="BK545" s="146">
        <f>ROUND(I545*H545,2)</f>
        <v>0</v>
      </c>
      <c r="BL545" s="18" t="s">
        <v>258</v>
      </c>
      <c r="BM545" s="145" t="s">
        <v>348</v>
      </c>
    </row>
    <row r="546" spans="2:65" s="1" customFormat="1" ht="11.25">
      <c r="B546" s="33"/>
      <c r="D546" s="147" t="s">
        <v>246</v>
      </c>
      <c r="F546" s="148" t="s">
        <v>5070</v>
      </c>
      <c r="I546" s="149"/>
      <c r="L546" s="33"/>
      <c r="M546" s="150"/>
      <c r="T546" s="57"/>
      <c r="AT546" s="18" t="s">
        <v>246</v>
      </c>
      <c r="AU546" s="18" t="s">
        <v>83</v>
      </c>
    </row>
    <row r="547" spans="2:65" s="12" customFormat="1" ht="11.25">
      <c r="B547" s="151"/>
      <c r="D547" s="147" t="s">
        <v>247</v>
      </c>
      <c r="E547" s="152" t="s">
        <v>1</v>
      </c>
      <c r="F547" s="153" t="s">
        <v>5472</v>
      </c>
      <c r="H547" s="154">
        <v>424.06700000000001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5" customFormat="1" ht="11.25">
      <c r="B548" s="173"/>
      <c r="D548" s="147" t="s">
        <v>247</v>
      </c>
      <c r="E548" s="174" t="s">
        <v>1</v>
      </c>
      <c r="F548" s="175" t="s">
        <v>344</v>
      </c>
      <c r="H548" s="176">
        <v>424.06700000000001</v>
      </c>
      <c r="I548" s="177"/>
      <c r="L548" s="173"/>
      <c r="M548" s="178"/>
      <c r="T548" s="179"/>
      <c r="AT548" s="174" t="s">
        <v>247</v>
      </c>
      <c r="AU548" s="174" t="s">
        <v>83</v>
      </c>
      <c r="AV548" s="15" t="s">
        <v>258</v>
      </c>
      <c r="AW548" s="15" t="s">
        <v>30</v>
      </c>
      <c r="AX548" s="15" t="s">
        <v>81</v>
      </c>
      <c r="AY548" s="174" t="s">
        <v>236</v>
      </c>
    </row>
    <row r="549" spans="2:65" s="1" customFormat="1" ht="24.2" customHeight="1">
      <c r="B549" s="133"/>
      <c r="C549" s="134" t="s">
        <v>2539</v>
      </c>
      <c r="D549" s="134" t="s">
        <v>239</v>
      </c>
      <c r="E549" s="135" t="s">
        <v>5210</v>
      </c>
      <c r="F549" s="136" t="s">
        <v>5211</v>
      </c>
      <c r="G549" s="137" t="s">
        <v>340</v>
      </c>
      <c r="H549" s="138">
        <v>36</v>
      </c>
      <c r="I549" s="139"/>
      <c r="J549" s="140">
        <f>ROUND(I549*H549,2)</f>
        <v>0</v>
      </c>
      <c r="K549" s="136" t="s">
        <v>243</v>
      </c>
      <c r="L549" s="33"/>
      <c r="M549" s="141" t="s">
        <v>1</v>
      </c>
      <c r="N549" s="142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258</v>
      </c>
      <c r="AT549" s="145" t="s">
        <v>239</v>
      </c>
      <c r="AU549" s="145" t="s">
        <v>83</v>
      </c>
      <c r="AY549" s="18" t="s">
        <v>236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258</v>
      </c>
      <c r="BM549" s="145" t="s">
        <v>2542</v>
      </c>
    </row>
    <row r="550" spans="2:65" s="1" customFormat="1" ht="19.5">
      <c r="B550" s="33"/>
      <c r="D550" s="147" t="s">
        <v>246</v>
      </c>
      <c r="F550" s="148" t="s">
        <v>5211</v>
      </c>
      <c r="I550" s="149"/>
      <c r="L550" s="33"/>
      <c r="M550" s="150"/>
      <c r="T550" s="57"/>
      <c r="AT550" s="18" t="s">
        <v>246</v>
      </c>
      <c r="AU550" s="18" t="s">
        <v>83</v>
      </c>
    </row>
    <row r="551" spans="2:65" s="1" customFormat="1" ht="24.2" customHeight="1">
      <c r="B551" s="133"/>
      <c r="C551" s="180" t="s">
        <v>2288</v>
      </c>
      <c r="D551" s="180" t="s">
        <v>333</v>
      </c>
      <c r="E551" s="181" t="s">
        <v>5213</v>
      </c>
      <c r="F551" s="182" t="s">
        <v>5214</v>
      </c>
      <c r="G551" s="183" t="s">
        <v>340</v>
      </c>
      <c r="H551" s="184">
        <v>20</v>
      </c>
      <c r="I551" s="185"/>
      <c r="J551" s="186">
        <f>ROUND(I551*H551,2)</f>
        <v>0</v>
      </c>
      <c r="K551" s="182" t="s">
        <v>2868</v>
      </c>
      <c r="L551" s="187"/>
      <c r="M551" s="188" t="s">
        <v>1</v>
      </c>
      <c r="N551" s="189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273</v>
      </c>
      <c r="AT551" s="145" t="s">
        <v>333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258</v>
      </c>
      <c r="BM551" s="145" t="s">
        <v>2547</v>
      </c>
    </row>
    <row r="552" spans="2:65" s="1" customFormat="1" ht="11.25">
      <c r="B552" s="33"/>
      <c r="D552" s="147" t="s">
        <v>246</v>
      </c>
      <c r="F552" s="148" t="s">
        <v>5214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" customFormat="1" ht="24.2" customHeight="1">
      <c r="B553" s="133"/>
      <c r="C553" s="180" t="s">
        <v>2550</v>
      </c>
      <c r="D553" s="180" t="s">
        <v>333</v>
      </c>
      <c r="E553" s="181" t="s">
        <v>5217</v>
      </c>
      <c r="F553" s="182" t="s">
        <v>5218</v>
      </c>
      <c r="G553" s="183" t="s">
        <v>340</v>
      </c>
      <c r="H553" s="184">
        <v>11</v>
      </c>
      <c r="I553" s="185"/>
      <c r="J553" s="186">
        <f>ROUND(I553*H553,2)</f>
        <v>0</v>
      </c>
      <c r="K553" s="182" t="s">
        <v>2868</v>
      </c>
      <c r="L553" s="187"/>
      <c r="M553" s="188" t="s">
        <v>1</v>
      </c>
      <c r="N553" s="189" t="s">
        <v>38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273</v>
      </c>
      <c r="AT553" s="145" t="s">
        <v>333</v>
      </c>
      <c r="AU553" s="145" t="s">
        <v>83</v>
      </c>
      <c r="AY553" s="18" t="s">
        <v>236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258</v>
      </c>
      <c r="BM553" s="145" t="s">
        <v>2553</v>
      </c>
    </row>
    <row r="554" spans="2:65" s="1" customFormat="1" ht="11.25">
      <c r="B554" s="33"/>
      <c r="D554" s="147" t="s">
        <v>246</v>
      </c>
      <c r="F554" s="148" t="s">
        <v>5218</v>
      </c>
      <c r="I554" s="149"/>
      <c r="L554" s="33"/>
      <c r="M554" s="150"/>
      <c r="T554" s="57"/>
      <c r="AT554" s="18" t="s">
        <v>246</v>
      </c>
      <c r="AU554" s="18" t="s">
        <v>83</v>
      </c>
    </row>
    <row r="555" spans="2:65" s="1" customFormat="1" ht="24.2" customHeight="1">
      <c r="B555" s="133"/>
      <c r="C555" s="180" t="s">
        <v>2291</v>
      </c>
      <c r="D555" s="180" t="s">
        <v>333</v>
      </c>
      <c r="E555" s="181" t="s">
        <v>5220</v>
      </c>
      <c r="F555" s="182" t="s">
        <v>5221</v>
      </c>
      <c r="G555" s="183" t="s">
        <v>340</v>
      </c>
      <c r="H555" s="184">
        <v>5</v>
      </c>
      <c r="I555" s="185"/>
      <c r="J555" s="186">
        <f>ROUND(I555*H555,2)</f>
        <v>0</v>
      </c>
      <c r="K555" s="182" t="s">
        <v>243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273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258</v>
      </c>
      <c r="BM555" s="145" t="s">
        <v>2556</v>
      </c>
    </row>
    <row r="556" spans="2:65" s="1" customFormat="1" ht="11.25">
      <c r="B556" s="33"/>
      <c r="D556" s="147" t="s">
        <v>246</v>
      </c>
      <c r="F556" s="148" t="s">
        <v>5221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" customFormat="1" ht="24.2" customHeight="1">
      <c r="B557" s="133"/>
      <c r="C557" s="134" t="s">
        <v>2558</v>
      </c>
      <c r="D557" s="134" t="s">
        <v>239</v>
      </c>
      <c r="E557" s="135" t="s">
        <v>5230</v>
      </c>
      <c r="F557" s="136" t="s">
        <v>5231</v>
      </c>
      <c r="G557" s="137" t="s">
        <v>340</v>
      </c>
      <c r="H557" s="138">
        <v>12</v>
      </c>
      <c r="I557" s="139"/>
      <c r="J557" s="140">
        <f>ROUND(I557*H557,2)</f>
        <v>0</v>
      </c>
      <c r="K557" s="136" t="s">
        <v>243</v>
      </c>
      <c r="L557" s="33"/>
      <c r="M557" s="141" t="s">
        <v>1</v>
      </c>
      <c r="N557" s="142" t="s">
        <v>38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258</v>
      </c>
      <c r="AT557" s="145" t="s">
        <v>239</v>
      </c>
      <c r="AU557" s="145" t="s">
        <v>83</v>
      </c>
      <c r="AY557" s="18" t="s">
        <v>236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81</v>
      </c>
      <c r="BK557" s="146">
        <f>ROUND(I557*H557,2)</f>
        <v>0</v>
      </c>
      <c r="BL557" s="18" t="s">
        <v>258</v>
      </c>
      <c r="BM557" s="145" t="s">
        <v>2561</v>
      </c>
    </row>
    <row r="558" spans="2:65" s="1" customFormat="1" ht="19.5">
      <c r="B558" s="33"/>
      <c r="D558" s="147" t="s">
        <v>246</v>
      </c>
      <c r="F558" s="148" t="s">
        <v>5231</v>
      </c>
      <c r="I558" s="149"/>
      <c r="L558" s="33"/>
      <c r="M558" s="150"/>
      <c r="T558" s="57"/>
      <c r="AT558" s="18" t="s">
        <v>246</v>
      </c>
      <c r="AU558" s="18" t="s">
        <v>83</v>
      </c>
    </row>
    <row r="559" spans="2:65" s="1" customFormat="1" ht="16.5" customHeight="1">
      <c r="B559" s="133"/>
      <c r="C559" s="180" t="s">
        <v>2295</v>
      </c>
      <c r="D559" s="180" t="s">
        <v>333</v>
      </c>
      <c r="E559" s="181" t="s">
        <v>5233</v>
      </c>
      <c r="F559" s="182" t="s">
        <v>5234</v>
      </c>
      <c r="G559" s="183" t="s">
        <v>340</v>
      </c>
      <c r="H559" s="184">
        <v>12</v>
      </c>
      <c r="I559" s="185"/>
      <c r="J559" s="186">
        <f>ROUND(I559*H559,2)</f>
        <v>0</v>
      </c>
      <c r="K559" s="182" t="s">
        <v>243</v>
      </c>
      <c r="L559" s="187"/>
      <c r="M559" s="188" t="s">
        <v>1</v>
      </c>
      <c r="N559" s="189" t="s">
        <v>38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273</v>
      </c>
      <c r="AT559" s="145" t="s">
        <v>333</v>
      </c>
      <c r="AU559" s="145" t="s">
        <v>83</v>
      </c>
      <c r="AY559" s="18" t="s">
        <v>236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81</v>
      </c>
      <c r="BK559" s="146">
        <f>ROUND(I559*H559,2)</f>
        <v>0</v>
      </c>
      <c r="BL559" s="18" t="s">
        <v>258</v>
      </c>
      <c r="BM559" s="145" t="s">
        <v>2564</v>
      </c>
    </row>
    <row r="560" spans="2:65" s="1" customFormat="1" ht="11.25">
      <c r="B560" s="33"/>
      <c r="D560" s="147" t="s">
        <v>246</v>
      </c>
      <c r="F560" s="148" t="s">
        <v>5234</v>
      </c>
      <c r="I560" s="149"/>
      <c r="L560" s="33"/>
      <c r="M560" s="150"/>
      <c r="T560" s="57"/>
      <c r="AT560" s="18" t="s">
        <v>246</v>
      </c>
      <c r="AU560" s="18" t="s">
        <v>83</v>
      </c>
    </row>
    <row r="561" spans="2:65" s="1" customFormat="1" ht="24.2" customHeight="1">
      <c r="B561" s="133"/>
      <c r="C561" s="134" t="s">
        <v>2567</v>
      </c>
      <c r="D561" s="134" t="s">
        <v>239</v>
      </c>
      <c r="E561" s="135" t="s">
        <v>5251</v>
      </c>
      <c r="F561" s="136" t="s">
        <v>5252</v>
      </c>
      <c r="G561" s="137" t="s">
        <v>340</v>
      </c>
      <c r="H561" s="138">
        <v>2</v>
      </c>
      <c r="I561" s="139"/>
      <c r="J561" s="140">
        <f>ROUND(I561*H561,2)</f>
        <v>0</v>
      </c>
      <c r="K561" s="136" t="s">
        <v>243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258</v>
      </c>
      <c r="AT561" s="145" t="s">
        <v>239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258</v>
      </c>
      <c r="BM561" s="145" t="s">
        <v>2570</v>
      </c>
    </row>
    <row r="562" spans="2:65" s="1" customFormat="1" ht="19.5">
      <c r="B562" s="33"/>
      <c r="D562" s="147" t="s">
        <v>246</v>
      </c>
      <c r="F562" s="148" t="s">
        <v>5252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" customFormat="1" ht="16.5" customHeight="1">
      <c r="B563" s="133"/>
      <c r="C563" s="180" t="s">
        <v>2298</v>
      </c>
      <c r="D563" s="180" t="s">
        <v>333</v>
      </c>
      <c r="E563" s="181" t="s">
        <v>5254</v>
      </c>
      <c r="F563" s="182" t="s">
        <v>5255</v>
      </c>
      <c r="G563" s="183" t="s">
        <v>340</v>
      </c>
      <c r="H563" s="184">
        <v>2</v>
      </c>
      <c r="I563" s="185"/>
      <c r="J563" s="186">
        <f>ROUND(I563*H563,2)</f>
        <v>0</v>
      </c>
      <c r="K563" s="182" t="s">
        <v>243</v>
      </c>
      <c r="L563" s="187"/>
      <c r="M563" s="188" t="s">
        <v>1</v>
      </c>
      <c r="N563" s="189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273</v>
      </c>
      <c r="AT563" s="145" t="s">
        <v>333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2573</v>
      </c>
    </row>
    <row r="564" spans="2:65" s="1" customFormat="1" ht="11.25">
      <c r="B564" s="33"/>
      <c r="D564" s="147" t="s">
        <v>246</v>
      </c>
      <c r="F564" s="148" t="s">
        <v>5255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" customFormat="1" ht="24.2" customHeight="1">
      <c r="B565" s="133"/>
      <c r="C565" s="134" t="s">
        <v>2574</v>
      </c>
      <c r="D565" s="134" t="s">
        <v>239</v>
      </c>
      <c r="E565" s="135" t="s">
        <v>5258</v>
      </c>
      <c r="F565" s="136" t="s">
        <v>5259</v>
      </c>
      <c r="G565" s="137" t="s">
        <v>340</v>
      </c>
      <c r="H565" s="138">
        <v>8</v>
      </c>
      <c r="I565" s="139"/>
      <c r="J565" s="140">
        <f>ROUND(I565*H565,2)</f>
        <v>0</v>
      </c>
      <c r="K565" s="136" t="s">
        <v>243</v>
      </c>
      <c r="L565" s="33"/>
      <c r="M565" s="141" t="s">
        <v>1</v>
      </c>
      <c r="N565" s="142" t="s">
        <v>38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258</v>
      </c>
      <c r="AT565" s="145" t="s">
        <v>239</v>
      </c>
      <c r="AU565" s="145" t="s">
        <v>83</v>
      </c>
      <c r="AY565" s="18" t="s">
        <v>236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81</v>
      </c>
      <c r="BK565" s="146">
        <f>ROUND(I565*H565,2)</f>
        <v>0</v>
      </c>
      <c r="BL565" s="18" t="s">
        <v>258</v>
      </c>
      <c r="BM565" s="145" t="s">
        <v>2577</v>
      </c>
    </row>
    <row r="566" spans="2:65" s="1" customFormat="1" ht="19.5">
      <c r="B566" s="33"/>
      <c r="D566" s="147" t="s">
        <v>246</v>
      </c>
      <c r="F566" s="148" t="s">
        <v>5259</v>
      </c>
      <c r="I566" s="149"/>
      <c r="L566" s="33"/>
      <c r="M566" s="150"/>
      <c r="T566" s="57"/>
      <c r="AT566" s="18" t="s">
        <v>246</v>
      </c>
      <c r="AU566" s="18" t="s">
        <v>83</v>
      </c>
    </row>
    <row r="567" spans="2:65" s="1" customFormat="1" ht="16.5" customHeight="1">
      <c r="B567" s="133"/>
      <c r="C567" s="180" t="s">
        <v>2301</v>
      </c>
      <c r="D567" s="180" t="s">
        <v>333</v>
      </c>
      <c r="E567" s="181" t="s">
        <v>5261</v>
      </c>
      <c r="F567" s="182" t="s">
        <v>5262</v>
      </c>
      <c r="G567" s="183" t="s">
        <v>340</v>
      </c>
      <c r="H567" s="184">
        <v>8</v>
      </c>
      <c r="I567" s="185"/>
      <c r="J567" s="186">
        <f>ROUND(I567*H567,2)</f>
        <v>0</v>
      </c>
      <c r="K567" s="182" t="s">
        <v>243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273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2581</v>
      </c>
    </row>
    <row r="568" spans="2:65" s="1" customFormat="1" ht="11.25">
      <c r="B568" s="33"/>
      <c r="D568" s="147" t="s">
        <v>246</v>
      </c>
      <c r="F568" s="148" t="s">
        <v>5262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" customFormat="1" ht="24.2" customHeight="1">
      <c r="B569" s="133"/>
      <c r="C569" s="134" t="s">
        <v>2583</v>
      </c>
      <c r="D569" s="134" t="s">
        <v>239</v>
      </c>
      <c r="E569" s="135" t="s">
        <v>5265</v>
      </c>
      <c r="F569" s="136" t="s">
        <v>5266</v>
      </c>
      <c r="G569" s="137" t="s">
        <v>340</v>
      </c>
      <c r="H569" s="138">
        <v>8</v>
      </c>
      <c r="I569" s="139"/>
      <c r="J569" s="140">
        <f>ROUND(I569*H569,2)</f>
        <v>0</v>
      </c>
      <c r="K569" s="136" t="s">
        <v>243</v>
      </c>
      <c r="L569" s="33"/>
      <c r="M569" s="141" t="s">
        <v>1</v>
      </c>
      <c r="N569" s="142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258</v>
      </c>
      <c r="AT569" s="145" t="s">
        <v>239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258</v>
      </c>
      <c r="BM569" s="145" t="s">
        <v>2585</v>
      </c>
    </row>
    <row r="570" spans="2:65" s="1" customFormat="1" ht="19.5">
      <c r="B570" s="33"/>
      <c r="D570" s="147" t="s">
        <v>246</v>
      </c>
      <c r="F570" s="148" t="s">
        <v>5266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" customFormat="1" ht="16.5" customHeight="1">
      <c r="B571" s="133"/>
      <c r="C571" s="180" t="s">
        <v>2304</v>
      </c>
      <c r="D571" s="180" t="s">
        <v>333</v>
      </c>
      <c r="E571" s="181" t="s">
        <v>5268</v>
      </c>
      <c r="F571" s="182" t="s">
        <v>5269</v>
      </c>
      <c r="G571" s="183" t="s">
        <v>340</v>
      </c>
      <c r="H571" s="184">
        <v>8</v>
      </c>
      <c r="I571" s="185"/>
      <c r="J571" s="186">
        <f>ROUND(I571*H571,2)</f>
        <v>0</v>
      </c>
      <c r="K571" s="182" t="s">
        <v>243</v>
      </c>
      <c r="L571" s="187"/>
      <c r="M571" s="188" t="s">
        <v>1</v>
      </c>
      <c r="N571" s="189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273</v>
      </c>
      <c r="AT571" s="145" t="s">
        <v>333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2588</v>
      </c>
    </row>
    <row r="572" spans="2:65" s="1" customFormat="1" ht="11.25">
      <c r="B572" s="33"/>
      <c r="D572" s="147" t="s">
        <v>246</v>
      </c>
      <c r="F572" s="148" t="s">
        <v>5269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" customFormat="1" ht="21.75" customHeight="1">
      <c r="B573" s="133"/>
      <c r="C573" s="134" t="s">
        <v>2590</v>
      </c>
      <c r="D573" s="134" t="s">
        <v>239</v>
      </c>
      <c r="E573" s="135" t="s">
        <v>4947</v>
      </c>
      <c r="F573" s="136" t="s">
        <v>4948</v>
      </c>
      <c r="G573" s="137" t="s">
        <v>528</v>
      </c>
      <c r="H573" s="138">
        <v>502.4</v>
      </c>
      <c r="I573" s="139"/>
      <c r="J573" s="140">
        <f>ROUND(I573*H573,2)</f>
        <v>0</v>
      </c>
      <c r="K573" s="136" t="s">
        <v>243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258</v>
      </c>
      <c r="AT573" s="145" t="s">
        <v>239</v>
      </c>
      <c r="AU573" s="145" t="s">
        <v>83</v>
      </c>
      <c r="AY573" s="18" t="s">
        <v>236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258</v>
      </c>
      <c r="BM573" s="145" t="s">
        <v>2592</v>
      </c>
    </row>
    <row r="574" spans="2:65" s="1" customFormat="1" ht="11.25">
      <c r="B574" s="33"/>
      <c r="D574" s="147" t="s">
        <v>246</v>
      </c>
      <c r="F574" s="148" t="s">
        <v>4948</v>
      </c>
      <c r="I574" s="149"/>
      <c r="L574" s="33"/>
      <c r="M574" s="150"/>
      <c r="T574" s="57"/>
      <c r="AT574" s="18" t="s">
        <v>246</v>
      </c>
      <c r="AU574" s="18" t="s">
        <v>83</v>
      </c>
    </row>
    <row r="575" spans="2:65" s="1" customFormat="1" ht="24.2" customHeight="1">
      <c r="B575" s="133"/>
      <c r="C575" s="134" t="s">
        <v>2307</v>
      </c>
      <c r="D575" s="134" t="s">
        <v>239</v>
      </c>
      <c r="E575" s="135" t="s">
        <v>4958</v>
      </c>
      <c r="F575" s="136" t="s">
        <v>4959</v>
      </c>
      <c r="G575" s="137" t="s">
        <v>340</v>
      </c>
      <c r="H575" s="138">
        <v>50</v>
      </c>
      <c r="I575" s="139"/>
      <c r="J575" s="140">
        <f>ROUND(I575*H575,2)</f>
        <v>0</v>
      </c>
      <c r="K575" s="136" t="s">
        <v>2868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258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258</v>
      </c>
      <c r="BM575" s="145" t="s">
        <v>2594</v>
      </c>
    </row>
    <row r="576" spans="2:65" s="1" customFormat="1" ht="11.25">
      <c r="B576" s="33"/>
      <c r="D576" s="147" t="s">
        <v>246</v>
      </c>
      <c r="F576" s="148" t="s">
        <v>4959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65" s="12" customFormat="1" ht="11.25">
      <c r="B577" s="151"/>
      <c r="D577" s="147" t="s">
        <v>247</v>
      </c>
      <c r="E577" s="152" t="s">
        <v>1</v>
      </c>
      <c r="F577" s="153" t="s">
        <v>5473</v>
      </c>
      <c r="H577" s="154">
        <v>24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2" customFormat="1" ht="11.25">
      <c r="B578" s="151"/>
      <c r="D578" s="147" t="s">
        <v>247</v>
      </c>
      <c r="E578" s="152" t="s">
        <v>1</v>
      </c>
      <c r="F578" s="153" t="s">
        <v>5474</v>
      </c>
      <c r="H578" s="154">
        <v>26</v>
      </c>
      <c r="I578" s="155"/>
      <c r="L578" s="151"/>
      <c r="M578" s="156"/>
      <c r="T578" s="157"/>
      <c r="AT578" s="152" t="s">
        <v>247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236</v>
      </c>
    </row>
    <row r="579" spans="2:65" s="15" customFormat="1" ht="11.25">
      <c r="B579" s="173"/>
      <c r="D579" s="147" t="s">
        <v>247</v>
      </c>
      <c r="E579" s="174" t="s">
        <v>1</v>
      </c>
      <c r="F579" s="175" t="s">
        <v>344</v>
      </c>
      <c r="H579" s="176">
        <v>50</v>
      </c>
      <c r="I579" s="177"/>
      <c r="L579" s="173"/>
      <c r="M579" s="178"/>
      <c r="T579" s="179"/>
      <c r="AT579" s="174" t="s">
        <v>247</v>
      </c>
      <c r="AU579" s="174" t="s">
        <v>83</v>
      </c>
      <c r="AV579" s="15" t="s">
        <v>258</v>
      </c>
      <c r="AW579" s="15" t="s">
        <v>30</v>
      </c>
      <c r="AX579" s="15" t="s">
        <v>81</v>
      </c>
      <c r="AY579" s="174" t="s">
        <v>236</v>
      </c>
    </row>
    <row r="580" spans="2:65" s="1" customFormat="1" ht="16.5" customHeight="1">
      <c r="B580" s="133"/>
      <c r="C580" s="134" t="s">
        <v>2597</v>
      </c>
      <c r="D580" s="134" t="s">
        <v>239</v>
      </c>
      <c r="E580" s="135" t="s">
        <v>4963</v>
      </c>
      <c r="F580" s="136" t="s">
        <v>4964</v>
      </c>
      <c r="G580" s="137" t="s">
        <v>340</v>
      </c>
      <c r="H580" s="138">
        <v>50</v>
      </c>
      <c r="I580" s="139"/>
      <c r="J580" s="140">
        <f>ROUND(I580*H580,2)</f>
        <v>0</v>
      </c>
      <c r="K580" s="136" t="s">
        <v>2868</v>
      </c>
      <c r="L580" s="33"/>
      <c r="M580" s="141" t="s">
        <v>1</v>
      </c>
      <c r="N580" s="142" t="s">
        <v>38</v>
      </c>
      <c r="P580" s="143">
        <f>O580*H580</f>
        <v>0</v>
      </c>
      <c r="Q580" s="143">
        <v>0</v>
      </c>
      <c r="R580" s="143">
        <f>Q580*H580</f>
        <v>0</v>
      </c>
      <c r="S580" s="143">
        <v>0</v>
      </c>
      <c r="T580" s="144">
        <f>S580*H580</f>
        <v>0</v>
      </c>
      <c r="AR580" s="145" t="s">
        <v>258</v>
      </c>
      <c r="AT580" s="145" t="s">
        <v>239</v>
      </c>
      <c r="AU580" s="145" t="s">
        <v>83</v>
      </c>
      <c r="AY580" s="18" t="s">
        <v>236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81</v>
      </c>
      <c r="BK580" s="146">
        <f>ROUND(I580*H580,2)</f>
        <v>0</v>
      </c>
      <c r="BL580" s="18" t="s">
        <v>258</v>
      </c>
      <c r="BM580" s="145" t="s">
        <v>2600</v>
      </c>
    </row>
    <row r="581" spans="2:65" s="1" customFormat="1" ht="11.25">
      <c r="B581" s="33"/>
      <c r="D581" s="147" t="s">
        <v>246</v>
      </c>
      <c r="F581" s="148" t="s">
        <v>4964</v>
      </c>
      <c r="I581" s="149"/>
      <c r="L581" s="33"/>
      <c r="M581" s="150"/>
      <c r="T581" s="57"/>
      <c r="AT581" s="18" t="s">
        <v>246</v>
      </c>
      <c r="AU581" s="18" t="s">
        <v>83</v>
      </c>
    </row>
    <row r="582" spans="2:65" s="1" customFormat="1" ht="24.2" customHeight="1">
      <c r="B582" s="133"/>
      <c r="C582" s="134" t="s">
        <v>2310</v>
      </c>
      <c r="D582" s="134" t="s">
        <v>239</v>
      </c>
      <c r="E582" s="135" t="s">
        <v>4967</v>
      </c>
      <c r="F582" s="136" t="s">
        <v>4968</v>
      </c>
      <c r="G582" s="137" t="s">
        <v>340</v>
      </c>
      <c r="H582" s="138">
        <v>50</v>
      </c>
      <c r="I582" s="139"/>
      <c r="J582" s="140">
        <f>ROUND(I582*H582,2)</f>
        <v>0</v>
      </c>
      <c r="K582" s="136" t="s">
        <v>2868</v>
      </c>
      <c r="L582" s="33"/>
      <c r="M582" s="141" t="s">
        <v>1</v>
      </c>
      <c r="N582" s="142" t="s">
        <v>38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258</v>
      </c>
      <c r="AT582" s="145" t="s">
        <v>239</v>
      </c>
      <c r="AU582" s="145" t="s">
        <v>83</v>
      </c>
      <c r="AY582" s="18" t="s">
        <v>236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81</v>
      </c>
      <c r="BK582" s="146">
        <f>ROUND(I582*H582,2)</f>
        <v>0</v>
      </c>
      <c r="BL582" s="18" t="s">
        <v>258</v>
      </c>
      <c r="BM582" s="145" t="s">
        <v>3289</v>
      </c>
    </row>
    <row r="583" spans="2:65" s="1" customFormat="1" ht="11.25">
      <c r="B583" s="33"/>
      <c r="D583" s="147" t="s">
        <v>246</v>
      </c>
      <c r="F583" s="148" t="s">
        <v>4968</v>
      </c>
      <c r="I583" s="149"/>
      <c r="L583" s="33"/>
      <c r="M583" s="150"/>
      <c r="T583" s="57"/>
      <c r="AT583" s="18" t="s">
        <v>246</v>
      </c>
      <c r="AU583" s="18" t="s">
        <v>83</v>
      </c>
    </row>
    <row r="584" spans="2:65" s="1" customFormat="1" ht="24.2" customHeight="1">
      <c r="B584" s="133"/>
      <c r="C584" s="134" t="s">
        <v>3290</v>
      </c>
      <c r="D584" s="134" t="s">
        <v>239</v>
      </c>
      <c r="E584" s="135" t="s">
        <v>3144</v>
      </c>
      <c r="F584" s="136" t="s">
        <v>3145</v>
      </c>
      <c r="G584" s="137" t="s">
        <v>424</v>
      </c>
      <c r="H584" s="138">
        <v>0.98499999999999999</v>
      </c>
      <c r="I584" s="139"/>
      <c r="J584" s="140">
        <f>ROUND(I584*H584,2)</f>
        <v>0</v>
      </c>
      <c r="K584" s="136" t="s">
        <v>243</v>
      </c>
      <c r="L584" s="33"/>
      <c r="M584" s="141" t="s">
        <v>1</v>
      </c>
      <c r="N584" s="142" t="s">
        <v>38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258</v>
      </c>
      <c r="AT584" s="145" t="s">
        <v>239</v>
      </c>
      <c r="AU584" s="145" t="s">
        <v>83</v>
      </c>
      <c r="AY584" s="18" t="s">
        <v>236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8" t="s">
        <v>81</v>
      </c>
      <c r="BK584" s="146">
        <f>ROUND(I584*H584,2)</f>
        <v>0</v>
      </c>
      <c r="BL584" s="18" t="s">
        <v>258</v>
      </c>
      <c r="BM584" s="145" t="s">
        <v>3293</v>
      </c>
    </row>
    <row r="585" spans="2:65" s="1" customFormat="1" ht="19.5">
      <c r="B585" s="33"/>
      <c r="D585" s="147" t="s">
        <v>246</v>
      </c>
      <c r="F585" s="148" t="s">
        <v>3145</v>
      </c>
      <c r="I585" s="149"/>
      <c r="L585" s="33"/>
      <c r="M585" s="150"/>
      <c r="T585" s="57"/>
      <c r="AT585" s="18" t="s">
        <v>246</v>
      </c>
      <c r="AU585" s="18" t="s">
        <v>83</v>
      </c>
    </row>
    <row r="586" spans="2:65" s="12" customFormat="1" ht="11.25">
      <c r="B586" s="151"/>
      <c r="D586" s="147" t="s">
        <v>247</v>
      </c>
      <c r="E586" s="152" t="s">
        <v>1</v>
      </c>
      <c r="F586" s="153" t="s">
        <v>5475</v>
      </c>
      <c r="H586" s="154">
        <v>0.98499999999999999</v>
      </c>
      <c r="I586" s="155"/>
      <c r="L586" s="151"/>
      <c r="M586" s="156"/>
      <c r="T586" s="157"/>
      <c r="AT586" s="152" t="s">
        <v>247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236</v>
      </c>
    </row>
    <row r="587" spans="2:65" s="15" customFormat="1" ht="11.25">
      <c r="B587" s="173"/>
      <c r="D587" s="147" t="s">
        <v>247</v>
      </c>
      <c r="E587" s="174" t="s">
        <v>1</v>
      </c>
      <c r="F587" s="175" t="s">
        <v>344</v>
      </c>
      <c r="H587" s="176">
        <v>0.98499999999999999</v>
      </c>
      <c r="I587" s="177"/>
      <c r="L587" s="173"/>
      <c r="M587" s="178"/>
      <c r="T587" s="179"/>
      <c r="AT587" s="174" t="s">
        <v>247</v>
      </c>
      <c r="AU587" s="174" t="s">
        <v>83</v>
      </c>
      <c r="AV587" s="15" t="s">
        <v>258</v>
      </c>
      <c r="AW587" s="15" t="s">
        <v>30</v>
      </c>
      <c r="AX587" s="15" t="s">
        <v>81</v>
      </c>
      <c r="AY587" s="174" t="s">
        <v>236</v>
      </c>
    </row>
    <row r="588" spans="2:65" s="1" customFormat="1" ht="24.2" customHeight="1">
      <c r="B588" s="133"/>
      <c r="C588" s="134" t="s">
        <v>2313</v>
      </c>
      <c r="D588" s="134" t="s">
        <v>239</v>
      </c>
      <c r="E588" s="135" t="s">
        <v>3146</v>
      </c>
      <c r="F588" s="136" t="s">
        <v>3147</v>
      </c>
      <c r="G588" s="137" t="s">
        <v>424</v>
      </c>
      <c r="H588" s="138">
        <v>3.94</v>
      </c>
      <c r="I588" s="139"/>
      <c r="J588" s="140">
        <f>ROUND(I588*H588,2)</f>
        <v>0</v>
      </c>
      <c r="K588" s="136" t="s">
        <v>243</v>
      </c>
      <c r="L588" s="33"/>
      <c r="M588" s="141" t="s">
        <v>1</v>
      </c>
      <c r="N588" s="142" t="s">
        <v>38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258</v>
      </c>
      <c r="AT588" s="145" t="s">
        <v>239</v>
      </c>
      <c r="AU588" s="145" t="s">
        <v>83</v>
      </c>
      <c r="AY588" s="18" t="s">
        <v>236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81</v>
      </c>
      <c r="BK588" s="146">
        <f>ROUND(I588*H588,2)</f>
        <v>0</v>
      </c>
      <c r="BL588" s="18" t="s">
        <v>258</v>
      </c>
      <c r="BM588" s="145" t="s">
        <v>3296</v>
      </c>
    </row>
    <row r="589" spans="2:65" s="1" customFormat="1" ht="19.5">
      <c r="B589" s="33"/>
      <c r="D589" s="147" t="s">
        <v>246</v>
      </c>
      <c r="F589" s="148" t="s">
        <v>3147</v>
      </c>
      <c r="I589" s="149"/>
      <c r="L589" s="33"/>
      <c r="M589" s="150"/>
      <c r="T589" s="57"/>
      <c r="AT589" s="18" t="s">
        <v>246</v>
      </c>
      <c r="AU589" s="18" t="s">
        <v>83</v>
      </c>
    </row>
    <row r="590" spans="2:65" s="12" customFormat="1" ht="11.25">
      <c r="B590" s="151"/>
      <c r="D590" s="147" t="s">
        <v>247</v>
      </c>
      <c r="E590" s="152" t="s">
        <v>1</v>
      </c>
      <c r="F590" s="153" t="s">
        <v>5476</v>
      </c>
      <c r="H590" s="154">
        <v>3.94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5" customFormat="1" ht="11.25">
      <c r="B591" s="173"/>
      <c r="D591" s="147" t="s">
        <v>247</v>
      </c>
      <c r="E591" s="174" t="s">
        <v>1</v>
      </c>
      <c r="F591" s="175" t="s">
        <v>344</v>
      </c>
      <c r="H591" s="176">
        <v>3.94</v>
      </c>
      <c r="I591" s="177"/>
      <c r="L591" s="173"/>
      <c r="M591" s="178"/>
      <c r="T591" s="179"/>
      <c r="AT591" s="174" t="s">
        <v>247</v>
      </c>
      <c r="AU591" s="174" t="s">
        <v>83</v>
      </c>
      <c r="AV591" s="15" t="s">
        <v>258</v>
      </c>
      <c r="AW591" s="15" t="s">
        <v>30</v>
      </c>
      <c r="AX591" s="15" t="s">
        <v>81</v>
      </c>
      <c r="AY591" s="174" t="s">
        <v>236</v>
      </c>
    </row>
    <row r="592" spans="2:65" s="1" customFormat="1" ht="24.2" customHeight="1">
      <c r="B592" s="133"/>
      <c r="C592" s="134" t="s">
        <v>3297</v>
      </c>
      <c r="D592" s="134" t="s">
        <v>239</v>
      </c>
      <c r="E592" s="135" t="s">
        <v>5477</v>
      </c>
      <c r="F592" s="136" t="s">
        <v>5478</v>
      </c>
      <c r="G592" s="137" t="s">
        <v>528</v>
      </c>
      <c r="H592" s="138">
        <v>419.3</v>
      </c>
      <c r="I592" s="139"/>
      <c r="J592" s="140">
        <f>ROUND(I592*H592,2)</f>
        <v>0</v>
      </c>
      <c r="K592" s="136" t="s">
        <v>243</v>
      </c>
      <c r="L592" s="33"/>
      <c r="M592" s="141" t="s">
        <v>1</v>
      </c>
      <c r="N592" s="142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258</v>
      </c>
      <c r="AT592" s="145" t="s">
        <v>239</v>
      </c>
      <c r="AU592" s="145" t="s">
        <v>83</v>
      </c>
      <c r="AY592" s="18" t="s">
        <v>236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258</v>
      </c>
      <c r="BM592" s="145" t="s">
        <v>3298</v>
      </c>
    </row>
    <row r="593" spans="2:65" s="1" customFormat="1" ht="11.25">
      <c r="B593" s="33"/>
      <c r="D593" s="147" t="s">
        <v>246</v>
      </c>
      <c r="F593" s="148" t="s">
        <v>5478</v>
      </c>
      <c r="I593" s="149"/>
      <c r="L593" s="33"/>
      <c r="M593" s="150"/>
      <c r="T593" s="57"/>
      <c r="AT593" s="18" t="s">
        <v>246</v>
      </c>
      <c r="AU593" s="18" t="s">
        <v>83</v>
      </c>
    </row>
    <row r="594" spans="2:65" s="12" customFormat="1" ht="11.25">
      <c r="B594" s="151"/>
      <c r="D594" s="147" t="s">
        <v>247</v>
      </c>
      <c r="E594" s="152" t="s">
        <v>1</v>
      </c>
      <c r="F594" s="153" t="s">
        <v>5479</v>
      </c>
      <c r="H594" s="154">
        <v>414.1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2" customFormat="1" ht="11.25">
      <c r="B595" s="151"/>
      <c r="D595" s="147" t="s">
        <v>247</v>
      </c>
      <c r="E595" s="152" t="s">
        <v>1</v>
      </c>
      <c r="F595" s="153" t="s">
        <v>5480</v>
      </c>
      <c r="H595" s="154">
        <v>5.2</v>
      </c>
      <c r="I595" s="155"/>
      <c r="L595" s="151"/>
      <c r="M595" s="156"/>
      <c r="T595" s="157"/>
      <c r="AT595" s="152" t="s">
        <v>247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236</v>
      </c>
    </row>
    <row r="596" spans="2:65" s="15" customFormat="1" ht="11.25">
      <c r="B596" s="173"/>
      <c r="D596" s="147" t="s">
        <v>247</v>
      </c>
      <c r="E596" s="174" t="s">
        <v>1</v>
      </c>
      <c r="F596" s="175" t="s">
        <v>344</v>
      </c>
      <c r="H596" s="176">
        <v>419.3</v>
      </c>
      <c r="I596" s="177"/>
      <c r="L596" s="173"/>
      <c r="M596" s="178"/>
      <c r="T596" s="179"/>
      <c r="AT596" s="174" t="s">
        <v>247</v>
      </c>
      <c r="AU596" s="174" t="s">
        <v>83</v>
      </c>
      <c r="AV596" s="15" t="s">
        <v>258</v>
      </c>
      <c r="AW596" s="15" t="s">
        <v>30</v>
      </c>
      <c r="AX596" s="15" t="s">
        <v>81</v>
      </c>
      <c r="AY596" s="174" t="s">
        <v>236</v>
      </c>
    </row>
    <row r="597" spans="2:65" s="1" customFormat="1" ht="21.75" customHeight="1">
      <c r="B597" s="133"/>
      <c r="C597" s="134" t="s">
        <v>2317</v>
      </c>
      <c r="D597" s="134" t="s">
        <v>239</v>
      </c>
      <c r="E597" s="135" t="s">
        <v>4979</v>
      </c>
      <c r="F597" s="136" t="s">
        <v>4980</v>
      </c>
      <c r="G597" s="137" t="s">
        <v>528</v>
      </c>
      <c r="H597" s="138">
        <v>78.599999999999994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258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258</v>
      </c>
      <c r="BM597" s="145" t="s">
        <v>3299</v>
      </c>
    </row>
    <row r="598" spans="2:65" s="1" customFormat="1" ht="11.25">
      <c r="B598" s="33"/>
      <c r="D598" s="147" t="s">
        <v>246</v>
      </c>
      <c r="F598" s="148" t="s">
        <v>4980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2" customFormat="1" ht="11.25">
      <c r="B599" s="151"/>
      <c r="D599" s="147" t="s">
        <v>247</v>
      </c>
      <c r="E599" s="152" t="s">
        <v>1</v>
      </c>
      <c r="F599" s="153" t="s">
        <v>5481</v>
      </c>
      <c r="H599" s="154">
        <v>15.5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2" customFormat="1" ht="11.25">
      <c r="B600" s="151"/>
      <c r="D600" s="147" t="s">
        <v>247</v>
      </c>
      <c r="E600" s="152" t="s">
        <v>1</v>
      </c>
      <c r="F600" s="153" t="s">
        <v>5482</v>
      </c>
      <c r="H600" s="154">
        <v>63.1</v>
      </c>
      <c r="I600" s="155"/>
      <c r="L600" s="151"/>
      <c r="M600" s="156"/>
      <c r="T600" s="157"/>
      <c r="AT600" s="152" t="s">
        <v>247</v>
      </c>
      <c r="AU600" s="152" t="s">
        <v>83</v>
      </c>
      <c r="AV600" s="12" t="s">
        <v>83</v>
      </c>
      <c r="AW600" s="12" t="s">
        <v>30</v>
      </c>
      <c r="AX600" s="12" t="s">
        <v>73</v>
      </c>
      <c r="AY600" s="152" t="s">
        <v>236</v>
      </c>
    </row>
    <row r="601" spans="2:65" s="15" customFormat="1" ht="11.25">
      <c r="B601" s="173"/>
      <c r="D601" s="147" t="s">
        <v>247</v>
      </c>
      <c r="E601" s="174" t="s">
        <v>1</v>
      </c>
      <c r="F601" s="175" t="s">
        <v>344</v>
      </c>
      <c r="H601" s="176">
        <v>78.599999999999994</v>
      </c>
      <c r="I601" s="177"/>
      <c r="L601" s="173"/>
      <c r="M601" s="178"/>
      <c r="T601" s="179"/>
      <c r="AT601" s="174" t="s">
        <v>247</v>
      </c>
      <c r="AU601" s="174" t="s">
        <v>83</v>
      </c>
      <c r="AV601" s="15" t="s">
        <v>258</v>
      </c>
      <c r="AW601" s="15" t="s">
        <v>30</v>
      </c>
      <c r="AX601" s="15" t="s">
        <v>81</v>
      </c>
      <c r="AY601" s="174" t="s">
        <v>236</v>
      </c>
    </row>
    <row r="602" spans="2:65" s="1" customFormat="1" ht="24.2" customHeight="1">
      <c r="B602" s="133"/>
      <c r="C602" s="134" t="s">
        <v>3300</v>
      </c>
      <c r="D602" s="134" t="s">
        <v>239</v>
      </c>
      <c r="E602" s="135" t="s">
        <v>4041</v>
      </c>
      <c r="F602" s="136" t="s">
        <v>4042</v>
      </c>
      <c r="G602" s="137" t="s">
        <v>424</v>
      </c>
      <c r="H602" s="138">
        <v>4.5069999999999997</v>
      </c>
      <c r="I602" s="139"/>
      <c r="J602" s="140">
        <f>ROUND(I602*H602,2)</f>
        <v>0</v>
      </c>
      <c r="K602" s="136" t="s">
        <v>243</v>
      </c>
      <c r="L602" s="33"/>
      <c r="M602" s="141" t="s">
        <v>1</v>
      </c>
      <c r="N602" s="142" t="s">
        <v>38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258</v>
      </c>
      <c r="AT602" s="145" t="s">
        <v>239</v>
      </c>
      <c r="AU602" s="145" t="s">
        <v>83</v>
      </c>
      <c r="AY602" s="18" t="s">
        <v>236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81</v>
      </c>
      <c r="BK602" s="146">
        <f>ROUND(I602*H602,2)</f>
        <v>0</v>
      </c>
      <c r="BL602" s="18" t="s">
        <v>258</v>
      </c>
      <c r="BM602" s="145" t="s">
        <v>3303</v>
      </c>
    </row>
    <row r="603" spans="2:65" s="1" customFormat="1" ht="19.5">
      <c r="B603" s="33"/>
      <c r="D603" s="147" t="s">
        <v>246</v>
      </c>
      <c r="F603" s="148" t="s">
        <v>4042</v>
      </c>
      <c r="I603" s="149"/>
      <c r="L603" s="33"/>
      <c r="M603" s="150"/>
      <c r="T603" s="57"/>
      <c r="AT603" s="18" t="s">
        <v>246</v>
      </c>
      <c r="AU603" s="18" t="s">
        <v>83</v>
      </c>
    </row>
    <row r="604" spans="2:65" s="1" customFormat="1" ht="24.2" customHeight="1">
      <c r="B604" s="133"/>
      <c r="C604" s="134" t="s">
        <v>2320</v>
      </c>
      <c r="D604" s="134" t="s">
        <v>239</v>
      </c>
      <c r="E604" s="135" t="s">
        <v>3144</v>
      </c>
      <c r="F604" s="136" t="s">
        <v>3145</v>
      </c>
      <c r="G604" s="137" t="s">
        <v>424</v>
      </c>
      <c r="H604" s="138">
        <v>4.5069999999999997</v>
      </c>
      <c r="I604" s="139"/>
      <c r="J604" s="140">
        <f>ROUND(I604*H604,2)</f>
        <v>0</v>
      </c>
      <c r="K604" s="136" t="s">
        <v>243</v>
      </c>
      <c r="L604" s="33"/>
      <c r="M604" s="141" t="s">
        <v>1</v>
      </c>
      <c r="N604" s="142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258</v>
      </c>
      <c r="AT604" s="145" t="s">
        <v>239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3306</v>
      </c>
    </row>
    <row r="605" spans="2:65" s="1" customFormat="1" ht="19.5">
      <c r="B605" s="33"/>
      <c r="D605" s="147" t="s">
        <v>246</v>
      </c>
      <c r="F605" s="148" t="s">
        <v>3145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" customFormat="1" ht="24.2" customHeight="1">
      <c r="B606" s="133"/>
      <c r="C606" s="134" t="s">
        <v>3308</v>
      </c>
      <c r="D606" s="134" t="s">
        <v>239</v>
      </c>
      <c r="E606" s="135" t="s">
        <v>3146</v>
      </c>
      <c r="F606" s="136" t="s">
        <v>3147</v>
      </c>
      <c r="G606" s="137" t="s">
        <v>424</v>
      </c>
      <c r="H606" s="138">
        <v>40.563000000000002</v>
      </c>
      <c r="I606" s="139"/>
      <c r="J606" s="140">
        <f>ROUND(I606*H606,2)</f>
        <v>0</v>
      </c>
      <c r="K606" s="136" t="s">
        <v>243</v>
      </c>
      <c r="L606" s="33"/>
      <c r="M606" s="141" t="s">
        <v>1</v>
      </c>
      <c r="N606" s="142" t="s">
        <v>38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258</v>
      </c>
      <c r="AT606" s="145" t="s">
        <v>239</v>
      </c>
      <c r="AU606" s="145" t="s">
        <v>83</v>
      </c>
      <c r="AY606" s="18" t="s">
        <v>236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81</v>
      </c>
      <c r="BK606" s="146">
        <f>ROUND(I606*H606,2)</f>
        <v>0</v>
      </c>
      <c r="BL606" s="18" t="s">
        <v>258</v>
      </c>
      <c r="BM606" s="145" t="s">
        <v>3311</v>
      </c>
    </row>
    <row r="607" spans="2:65" s="1" customFormat="1" ht="19.5">
      <c r="B607" s="33"/>
      <c r="D607" s="147" t="s">
        <v>246</v>
      </c>
      <c r="F607" s="148" t="s">
        <v>3147</v>
      </c>
      <c r="I607" s="149"/>
      <c r="L607" s="33"/>
      <c r="M607" s="150"/>
      <c r="T607" s="57"/>
      <c r="AT607" s="18" t="s">
        <v>246</v>
      </c>
      <c r="AU607" s="18" t="s">
        <v>83</v>
      </c>
    </row>
    <row r="608" spans="2:65" s="12" customFormat="1" ht="11.25">
      <c r="B608" s="151"/>
      <c r="D608" s="147" t="s">
        <v>247</v>
      </c>
      <c r="E608" s="152" t="s">
        <v>1</v>
      </c>
      <c r="F608" s="153" t="s">
        <v>5483</v>
      </c>
      <c r="H608" s="154">
        <v>40.563000000000002</v>
      </c>
      <c r="I608" s="155"/>
      <c r="L608" s="151"/>
      <c r="M608" s="156"/>
      <c r="T608" s="157"/>
      <c r="AT608" s="152" t="s">
        <v>247</v>
      </c>
      <c r="AU608" s="152" t="s">
        <v>83</v>
      </c>
      <c r="AV608" s="12" t="s">
        <v>83</v>
      </c>
      <c r="AW608" s="12" t="s">
        <v>30</v>
      </c>
      <c r="AX608" s="12" t="s">
        <v>73</v>
      </c>
      <c r="AY608" s="152" t="s">
        <v>236</v>
      </c>
    </row>
    <row r="609" spans="2:65" s="15" customFormat="1" ht="11.25">
      <c r="B609" s="173"/>
      <c r="D609" s="147" t="s">
        <v>247</v>
      </c>
      <c r="E609" s="174" t="s">
        <v>1</v>
      </c>
      <c r="F609" s="175" t="s">
        <v>344</v>
      </c>
      <c r="H609" s="176">
        <v>40.563000000000002</v>
      </c>
      <c r="I609" s="177"/>
      <c r="L609" s="173"/>
      <c r="M609" s="178"/>
      <c r="T609" s="179"/>
      <c r="AT609" s="174" t="s">
        <v>247</v>
      </c>
      <c r="AU609" s="174" t="s">
        <v>83</v>
      </c>
      <c r="AV609" s="15" t="s">
        <v>258</v>
      </c>
      <c r="AW609" s="15" t="s">
        <v>30</v>
      </c>
      <c r="AX609" s="15" t="s">
        <v>81</v>
      </c>
      <c r="AY609" s="174" t="s">
        <v>236</v>
      </c>
    </row>
    <row r="610" spans="2:65" s="1" customFormat="1" ht="24.2" customHeight="1">
      <c r="B610" s="133"/>
      <c r="C610" s="134" t="s">
        <v>2323</v>
      </c>
      <c r="D610" s="134" t="s">
        <v>239</v>
      </c>
      <c r="E610" s="135" t="s">
        <v>4998</v>
      </c>
      <c r="F610" s="136" t="s">
        <v>4999</v>
      </c>
      <c r="G610" s="137" t="s">
        <v>424</v>
      </c>
      <c r="H610" s="138">
        <v>4.5069999999999997</v>
      </c>
      <c r="I610" s="139"/>
      <c r="J610" s="140">
        <f>ROUND(I610*H610,2)</f>
        <v>0</v>
      </c>
      <c r="K610" s="136" t="s">
        <v>2868</v>
      </c>
      <c r="L610" s="33"/>
      <c r="M610" s="141" t="s">
        <v>1</v>
      </c>
      <c r="N610" s="142" t="s">
        <v>38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258</v>
      </c>
      <c r="AT610" s="145" t="s">
        <v>239</v>
      </c>
      <c r="AU610" s="145" t="s">
        <v>83</v>
      </c>
      <c r="AY610" s="18" t="s">
        <v>236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81</v>
      </c>
      <c r="BK610" s="146">
        <f>ROUND(I610*H610,2)</f>
        <v>0</v>
      </c>
      <c r="BL610" s="18" t="s">
        <v>258</v>
      </c>
      <c r="BM610" s="145" t="s">
        <v>3315</v>
      </c>
    </row>
    <row r="611" spans="2:65" s="1" customFormat="1" ht="19.5">
      <c r="B611" s="33"/>
      <c r="D611" s="147" t="s">
        <v>246</v>
      </c>
      <c r="F611" s="148" t="s">
        <v>4999</v>
      </c>
      <c r="I611" s="149"/>
      <c r="L611" s="33"/>
      <c r="M611" s="150"/>
      <c r="T611" s="57"/>
      <c r="AT611" s="18" t="s">
        <v>246</v>
      </c>
      <c r="AU611" s="18" t="s">
        <v>83</v>
      </c>
    </row>
    <row r="612" spans="2:65" s="1" customFormat="1" ht="24.2" customHeight="1">
      <c r="B612" s="133"/>
      <c r="C612" s="134" t="s">
        <v>3316</v>
      </c>
      <c r="D612" s="134" t="s">
        <v>239</v>
      </c>
      <c r="E612" s="135" t="s">
        <v>4036</v>
      </c>
      <c r="F612" s="136" t="s">
        <v>4037</v>
      </c>
      <c r="G612" s="137" t="s">
        <v>539</v>
      </c>
      <c r="H612" s="138">
        <v>8.25</v>
      </c>
      <c r="I612" s="139"/>
      <c r="J612" s="140">
        <f>ROUND(I612*H612,2)</f>
        <v>0</v>
      </c>
      <c r="K612" s="136" t="s">
        <v>243</v>
      </c>
      <c r="L612" s="33"/>
      <c r="M612" s="141" t="s">
        <v>1</v>
      </c>
      <c r="N612" s="142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258</v>
      </c>
      <c r="AT612" s="145" t="s">
        <v>239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3319</v>
      </c>
    </row>
    <row r="613" spans="2:65" s="1" customFormat="1" ht="19.5">
      <c r="B613" s="33"/>
      <c r="D613" s="147" t="s">
        <v>246</v>
      </c>
      <c r="F613" s="148" t="s">
        <v>4037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4" customFormat="1" ht="11.25">
      <c r="B614" s="167"/>
      <c r="D614" s="147" t="s">
        <v>247</v>
      </c>
      <c r="E614" s="168" t="s">
        <v>1</v>
      </c>
      <c r="F614" s="169" t="s">
        <v>5484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 ht="11.25">
      <c r="B615" s="151"/>
      <c r="D615" s="147" t="s">
        <v>247</v>
      </c>
      <c r="E615" s="152" t="s">
        <v>1</v>
      </c>
      <c r="F615" s="153" t="s">
        <v>5485</v>
      </c>
      <c r="H615" s="154">
        <v>8.25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5" customFormat="1" ht="11.25">
      <c r="B616" s="173"/>
      <c r="D616" s="147" t="s">
        <v>247</v>
      </c>
      <c r="E616" s="174" t="s">
        <v>1</v>
      </c>
      <c r="F616" s="175" t="s">
        <v>344</v>
      </c>
      <c r="H616" s="176">
        <v>8.25</v>
      </c>
      <c r="I616" s="177"/>
      <c r="L616" s="173"/>
      <c r="M616" s="178"/>
      <c r="T616" s="179"/>
      <c r="AT616" s="174" t="s">
        <v>247</v>
      </c>
      <c r="AU616" s="174" t="s">
        <v>83</v>
      </c>
      <c r="AV616" s="15" t="s">
        <v>258</v>
      </c>
      <c r="AW616" s="15" t="s">
        <v>30</v>
      </c>
      <c r="AX616" s="15" t="s">
        <v>81</v>
      </c>
      <c r="AY616" s="174" t="s">
        <v>236</v>
      </c>
    </row>
    <row r="617" spans="2:65" s="1" customFormat="1" ht="24.2" customHeight="1">
      <c r="B617" s="133"/>
      <c r="C617" s="134" t="s">
        <v>2326</v>
      </c>
      <c r="D617" s="134" t="s">
        <v>239</v>
      </c>
      <c r="E617" s="135" t="s">
        <v>4041</v>
      </c>
      <c r="F617" s="136" t="s">
        <v>4042</v>
      </c>
      <c r="G617" s="137" t="s">
        <v>424</v>
      </c>
      <c r="H617" s="138">
        <v>19.8</v>
      </c>
      <c r="I617" s="139"/>
      <c r="J617" s="140">
        <f>ROUND(I617*H617,2)</f>
        <v>0</v>
      </c>
      <c r="K617" s="136" t="s">
        <v>243</v>
      </c>
      <c r="L617" s="33"/>
      <c r="M617" s="141" t="s">
        <v>1</v>
      </c>
      <c r="N617" s="142" t="s">
        <v>38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258</v>
      </c>
      <c r="AT617" s="145" t="s">
        <v>239</v>
      </c>
      <c r="AU617" s="145" t="s">
        <v>83</v>
      </c>
      <c r="AY617" s="18" t="s">
        <v>236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81</v>
      </c>
      <c r="BK617" s="146">
        <f>ROUND(I617*H617,2)</f>
        <v>0</v>
      </c>
      <c r="BL617" s="18" t="s">
        <v>258</v>
      </c>
      <c r="BM617" s="145" t="s">
        <v>3322</v>
      </c>
    </row>
    <row r="618" spans="2:65" s="1" customFormat="1" ht="19.5">
      <c r="B618" s="33"/>
      <c r="D618" s="147" t="s">
        <v>246</v>
      </c>
      <c r="F618" s="148" t="s">
        <v>4042</v>
      </c>
      <c r="I618" s="149"/>
      <c r="L618" s="33"/>
      <c r="M618" s="150"/>
      <c r="T618" s="57"/>
      <c r="AT618" s="18" t="s">
        <v>246</v>
      </c>
      <c r="AU618" s="18" t="s">
        <v>83</v>
      </c>
    </row>
    <row r="619" spans="2:65" s="1" customFormat="1" ht="24.2" customHeight="1">
      <c r="B619" s="133"/>
      <c r="C619" s="134" t="s">
        <v>3323</v>
      </c>
      <c r="D619" s="134" t="s">
        <v>239</v>
      </c>
      <c r="E619" s="135" t="s">
        <v>3144</v>
      </c>
      <c r="F619" s="136" t="s">
        <v>3145</v>
      </c>
      <c r="G619" s="137" t="s">
        <v>424</v>
      </c>
      <c r="H619" s="138">
        <v>19.8</v>
      </c>
      <c r="I619" s="139"/>
      <c r="J619" s="140">
        <f>ROUND(I619*H619,2)</f>
        <v>0</v>
      </c>
      <c r="K619" s="136" t="s">
        <v>243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258</v>
      </c>
      <c r="AT619" s="145" t="s">
        <v>239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3326</v>
      </c>
    </row>
    <row r="620" spans="2:65" s="1" customFormat="1" ht="19.5">
      <c r="B620" s="33"/>
      <c r="D620" s="147" t="s">
        <v>246</v>
      </c>
      <c r="F620" s="148" t="s">
        <v>3145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" customFormat="1" ht="24.2" customHeight="1">
      <c r="B621" s="133"/>
      <c r="C621" s="134" t="s">
        <v>2329</v>
      </c>
      <c r="D621" s="134" t="s">
        <v>239</v>
      </c>
      <c r="E621" s="135" t="s">
        <v>3146</v>
      </c>
      <c r="F621" s="136" t="s">
        <v>3147</v>
      </c>
      <c r="G621" s="137" t="s">
        <v>424</v>
      </c>
      <c r="H621" s="138">
        <v>178.2</v>
      </c>
      <c r="I621" s="139"/>
      <c r="J621" s="140">
        <f>ROUND(I621*H621,2)</f>
        <v>0</v>
      </c>
      <c r="K621" s="136" t="s">
        <v>243</v>
      </c>
      <c r="L621" s="33"/>
      <c r="M621" s="141" t="s">
        <v>1</v>
      </c>
      <c r="N621" s="142" t="s">
        <v>38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258</v>
      </c>
      <c r="AT621" s="145" t="s">
        <v>239</v>
      </c>
      <c r="AU621" s="145" t="s">
        <v>83</v>
      </c>
      <c r="AY621" s="18" t="s">
        <v>236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81</v>
      </c>
      <c r="BK621" s="146">
        <f>ROUND(I621*H621,2)</f>
        <v>0</v>
      </c>
      <c r="BL621" s="18" t="s">
        <v>258</v>
      </c>
      <c r="BM621" s="145" t="s">
        <v>3329</v>
      </c>
    </row>
    <row r="622" spans="2:65" s="1" customFormat="1" ht="19.5">
      <c r="B622" s="33"/>
      <c r="D622" s="147" t="s">
        <v>246</v>
      </c>
      <c r="F622" s="148" t="s">
        <v>3147</v>
      </c>
      <c r="I622" s="149"/>
      <c r="L622" s="33"/>
      <c r="M622" s="150"/>
      <c r="T622" s="57"/>
      <c r="AT622" s="18" t="s">
        <v>246</v>
      </c>
      <c r="AU622" s="18" t="s">
        <v>83</v>
      </c>
    </row>
    <row r="623" spans="2:65" s="12" customFormat="1" ht="11.25">
      <c r="B623" s="151"/>
      <c r="D623" s="147" t="s">
        <v>247</v>
      </c>
      <c r="E623" s="152" t="s">
        <v>1</v>
      </c>
      <c r="F623" s="153" t="s">
        <v>5486</v>
      </c>
      <c r="H623" s="154">
        <v>178.2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5" customFormat="1" ht="11.25">
      <c r="B624" s="173"/>
      <c r="D624" s="147" t="s">
        <v>247</v>
      </c>
      <c r="E624" s="174" t="s">
        <v>1</v>
      </c>
      <c r="F624" s="175" t="s">
        <v>344</v>
      </c>
      <c r="H624" s="176">
        <v>178.2</v>
      </c>
      <c r="I624" s="177"/>
      <c r="L624" s="173"/>
      <c r="M624" s="178"/>
      <c r="T624" s="179"/>
      <c r="AT624" s="174" t="s">
        <v>247</v>
      </c>
      <c r="AU624" s="174" t="s">
        <v>83</v>
      </c>
      <c r="AV624" s="15" t="s">
        <v>258</v>
      </c>
      <c r="AW624" s="15" t="s">
        <v>30</v>
      </c>
      <c r="AX624" s="15" t="s">
        <v>81</v>
      </c>
      <c r="AY624" s="174" t="s">
        <v>236</v>
      </c>
    </row>
    <row r="625" spans="2:65" s="1" customFormat="1" ht="37.9" customHeight="1">
      <c r="B625" s="133"/>
      <c r="C625" s="134" t="s">
        <v>3330</v>
      </c>
      <c r="D625" s="134" t="s">
        <v>239</v>
      </c>
      <c r="E625" s="135" t="s">
        <v>5487</v>
      </c>
      <c r="F625" s="136" t="s">
        <v>5488</v>
      </c>
      <c r="G625" s="137" t="s">
        <v>424</v>
      </c>
      <c r="H625" s="138">
        <v>19.8</v>
      </c>
      <c r="I625" s="139"/>
      <c r="J625" s="140">
        <f>ROUND(I625*H625,2)</f>
        <v>0</v>
      </c>
      <c r="K625" s="136" t="s">
        <v>2868</v>
      </c>
      <c r="L625" s="33"/>
      <c r="M625" s="141" t="s">
        <v>1</v>
      </c>
      <c r="N625" s="142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258</v>
      </c>
      <c r="AT625" s="145" t="s">
        <v>239</v>
      </c>
      <c r="AU625" s="145" t="s">
        <v>83</v>
      </c>
      <c r="AY625" s="18" t="s">
        <v>236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258</v>
      </c>
      <c r="BM625" s="145" t="s">
        <v>3333</v>
      </c>
    </row>
    <row r="626" spans="2:65" s="1" customFormat="1" ht="19.5">
      <c r="B626" s="33"/>
      <c r="D626" s="147" t="s">
        <v>246</v>
      </c>
      <c r="F626" s="148" t="s">
        <v>5488</v>
      </c>
      <c r="I626" s="149"/>
      <c r="L626" s="33"/>
      <c r="M626" s="150"/>
      <c r="T626" s="57"/>
      <c r="AT626" s="18" t="s">
        <v>246</v>
      </c>
      <c r="AU626" s="18" t="s">
        <v>83</v>
      </c>
    </row>
    <row r="627" spans="2:65" s="11" customFormat="1" ht="22.9" customHeight="1">
      <c r="B627" s="121"/>
      <c r="D627" s="122" t="s">
        <v>72</v>
      </c>
      <c r="E627" s="131" t="s">
        <v>280</v>
      </c>
      <c r="F627" s="131" t="s">
        <v>4054</v>
      </c>
      <c r="I627" s="124"/>
      <c r="J627" s="132">
        <f>BK627</f>
        <v>0</v>
      </c>
      <c r="L627" s="121"/>
      <c r="M627" s="126"/>
      <c r="P627" s="127">
        <f>SUM(P628:P631)</f>
        <v>0</v>
      </c>
      <c r="R627" s="127">
        <f>SUM(R628:R631)</f>
        <v>0</v>
      </c>
      <c r="T627" s="128">
        <f>SUM(T628:T631)</f>
        <v>0</v>
      </c>
      <c r="AR627" s="122" t="s">
        <v>81</v>
      </c>
      <c r="AT627" s="129" t="s">
        <v>72</v>
      </c>
      <c r="AU627" s="129" t="s">
        <v>81</v>
      </c>
      <c r="AY627" s="122" t="s">
        <v>236</v>
      </c>
      <c r="BK627" s="130">
        <f>SUM(BK628:BK631)</f>
        <v>0</v>
      </c>
    </row>
    <row r="628" spans="2:65" s="1" customFormat="1" ht="37.9" customHeight="1">
      <c r="B628" s="133"/>
      <c r="C628" s="134" t="s">
        <v>2334</v>
      </c>
      <c r="D628" s="134" t="s">
        <v>239</v>
      </c>
      <c r="E628" s="135" t="s">
        <v>5489</v>
      </c>
      <c r="F628" s="136" t="s">
        <v>5490</v>
      </c>
      <c r="G628" s="137" t="s">
        <v>340</v>
      </c>
      <c r="H628" s="138">
        <v>50</v>
      </c>
      <c r="I628" s="139"/>
      <c r="J628" s="140">
        <f>ROUND(I628*H628,2)</f>
        <v>0</v>
      </c>
      <c r="K628" s="136" t="s">
        <v>1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258</v>
      </c>
      <c r="AT628" s="145" t="s">
        <v>239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5491</v>
      </c>
    </row>
    <row r="629" spans="2:65" s="1" customFormat="1" ht="19.5">
      <c r="B629" s="33"/>
      <c r="D629" s="147" t="s">
        <v>246</v>
      </c>
      <c r="F629" s="148" t="s">
        <v>5490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" customFormat="1" ht="37.9" customHeight="1">
      <c r="B630" s="133"/>
      <c r="C630" s="134" t="s">
        <v>3337</v>
      </c>
      <c r="D630" s="134" t="s">
        <v>239</v>
      </c>
      <c r="E630" s="135" t="s">
        <v>5492</v>
      </c>
      <c r="F630" s="136" t="s">
        <v>5493</v>
      </c>
      <c r="G630" s="137" t="s">
        <v>340</v>
      </c>
      <c r="H630" s="138">
        <v>50</v>
      </c>
      <c r="I630" s="139"/>
      <c r="J630" s="140">
        <f>ROUND(I630*H630,2)</f>
        <v>0</v>
      </c>
      <c r="K630" s="136" t="s">
        <v>2868</v>
      </c>
      <c r="L630" s="33"/>
      <c r="M630" s="141" t="s">
        <v>1</v>
      </c>
      <c r="N630" s="142" t="s">
        <v>38</v>
      </c>
      <c r="P630" s="143">
        <f>O630*H630</f>
        <v>0</v>
      </c>
      <c r="Q630" s="143">
        <v>0</v>
      </c>
      <c r="R630" s="143">
        <f>Q630*H630</f>
        <v>0</v>
      </c>
      <c r="S630" s="143">
        <v>0</v>
      </c>
      <c r="T630" s="144">
        <f>S630*H630</f>
        <v>0</v>
      </c>
      <c r="AR630" s="145" t="s">
        <v>258</v>
      </c>
      <c r="AT630" s="145" t="s">
        <v>239</v>
      </c>
      <c r="AU630" s="145" t="s">
        <v>83</v>
      </c>
      <c r="AY630" s="18" t="s">
        <v>236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81</v>
      </c>
      <c r="BK630" s="146">
        <f>ROUND(I630*H630,2)</f>
        <v>0</v>
      </c>
      <c r="BL630" s="18" t="s">
        <v>258</v>
      </c>
      <c r="BM630" s="145" t="s">
        <v>3336</v>
      </c>
    </row>
    <row r="631" spans="2:65" s="1" customFormat="1" ht="19.5">
      <c r="B631" s="33"/>
      <c r="D631" s="147" t="s">
        <v>246</v>
      </c>
      <c r="F631" s="148" t="s">
        <v>5493</v>
      </c>
      <c r="I631" s="149"/>
      <c r="L631" s="33"/>
      <c r="M631" s="150"/>
      <c r="T631" s="57"/>
      <c r="AT631" s="18" t="s">
        <v>246</v>
      </c>
      <c r="AU631" s="18" t="s">
        <v>83</v>
      </c>
    </row>
    <row r="632" spans="2:65" s="11" customFormat="1" ht="22.9" customHeight="1">
      <c r="B632" s="121"/>
      <c r="D632" s="122" t="s">
        <v>72</v>
      </c>
      <c r="E632" s="131" t="s">
        <v>2403</v>
      </c>
      <c r="F632" s="131" t="s">
        <v>966</v>
      </c>
      <c r="I632" s="124"/>
      <c r="J632" s="132">
        <f>BK632</f>
        <v>0</v>
      </c>
      <c r="L632" s="121"/>
      <c r="M632" s="126"/>
      <c r="P632" s="127">
        <f>SUM(P633:P634)</f>
        <v>0</v>
      </c>
      <c r="R632" s="127">
        <f>SUM(R633:R634)</f>
        <v>0</v>
      </c>
      <c r="T632" s="128">
        <f>SUM(T633:T634)</f>
        <v>0</v>
      </c>
      <c r="AR632" s="122" t="s">
        <v>81</v>
      </c>
      <c r="AT632" s="129" t="s">
        <v>72</v>
      </c>
      <c r="AU632" s="129" t="s">
        <v>81</v>
      </c>
      <c r="AY632" s="122" t="s">
        <v>236</v>
      </c>
      <c r="BK632" s="130">
        <f>SUM(BK633:BK634)</f>
        <v>0</v>
      </c>
    </row>
    <row r="633" spans="2:65" s="1" customFormat="1" ht="24.2" customHeight="1">
      <c r="B633" s="133"/>
      <c r="C633" s="134" t="s">
        <v>2337</v>
      </c>
      <c r="D633" s="134" t="s">
        <v>239</v>
      </c>
      <c r="E633" s="135" t="s">
        <v>5331</v>
      </c>
      <c r="F633" s="136" t="s">
        <v>5332</v>
      </c>
      <c r="G633" s="137" t="s">
        <v>424</v>
      </c>
      <c r="H633" s="138">
        <v>452.69299999999998</v>
      </c>
      <c r="I633" s="139"/>
      <c r="J633" s="140">
        <f>ROUND(I633*H633,2)</f>
        <v>0</v>
      </c>
      <c r="K633" s="136" t="s">
        <v>243</v>
      </c>
      <c r="L633" s="33"/>
      <c r="M633" s="141" t="s">
        <v>1</v>
      </c>
      <c r="N633" s="142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258</v>
      </c>
      <c r="AT633" s="145" t="s">
        <v>239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258</v>
      </c>
      <c r="BM633" s="145" t="s">
        <v>3338</v>
      </c>
    </row>
    <row r="634" spans="2:65" s="1" customFormat="1" ht="11.25">
      <c r="B634" s="33"/>
      <c r="D634" s="147" t="s">
        <v>246</v>
      </c>
      <c r="F634" s="148" t="s">
        <v>5332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1" customFormat="1" ht="25.9" customHeight="1">
      <c r="B635" s="121"/>
      <c r="D635" s="122" t="s">
        <v>72</v>
      </c>
      <c r="E635" s="123" t="s">
        <v>2058</v>
      </c>
      <c r="F635" s="123" t="s">
        <v>2059</v>
      </c>
      <c r="I635" s="124"/>
      <c r="J635" s="125">
        <f>BK635</f>
        <v>0</v>
      </c>
      <c r="L635" s="121"/>
      <c r="M635" s="126"/>
      <c r="P635" s="127">
        <f>P636</f>
        <v>0</v>
      </c>
      <c r="R635" s="127">
        <f>R636</f>
        <v>0</v>
      </c>
      <c r="T635" s="128">
        <f>T636</f>
        <v>0</v>
      </c>
      <c r="AR635" s="122" t="s">
        <v>83</v>
      </c>
      <c r="AT635" s="129" t="s">
        <v>72</v>
      </c>
      <c r="AU635" s="129" t="s">
        <v>73</v>
      </c>
      <c r="AY635" s="122" t="s">
        <v>236</v>
      </c>
      <c r="BK635" s="130">
        <f>BK636</f>
        <v>0</v>
      </c>
    </row>
    <row r="636" spans="2:65" s="11" customFormat="1" ht="22.9" customHeight="1">
      <c r="B636" s="121"/>
      <c r="D636" s="122" t="s">
        <v>72</v>
      </c>
      <c r="E636" s="131" t="s">
        <v>5150</v>
      </c>
      <c r="F636" s="131" t="s">
        <v>5494</v>
      </c>
      <c r="I636" s="124"/>
      <c r="J636" s="132">
        <f>BK636</f>
        <v>0</v>
      </c>
      <c r="L636" s="121"/>
      <c r="M636" s="126"/>
      <c r="P636" s="127">
        <f>SUM(P637:P678)</f>
        <v>0</v>
      </c>
      <c r="R636" s="127">
        <f>SUM(R637:R678)</f>
        <v>0</v>
      </c>
      <c r="T636" s="128">
        <f>SUM(T637:T678)</f>
        <v>0</v>
      </c>
      <c r="AR636" s="122" t="s">
        <v>83</v>
      </c>
      <c r="AT636" s="129" t="s">
        <v>72</v>
      </c>
      <c r="AU636" s="129" t="s">
        <v>81</v>
      </c>
      <c r="AY636" s="122" t="s">
        <v>236</v>
      </c>
      <c r="BK636" s="130">
        <f>SUM(BK637:BK678)</f>
        <v>0</v>
      </c>
    </row>
    <row r="637" spans="2:65" s="1" customFormat="1" ht="33" customHeight="1">
      <c r="B637" s="133"/>
      <c r="C637" s="134" t="s">
        <v>3342</v>
      </c>
      <c r="D637" s="134" t="s">
        <v>239</v>
      </c>
      <c r="E637" s="135" t="s">
        <v>5495</v>
      </c>
      <c r="F637" s="136" t="s">
        <v>5496</v>
      </c>
      <c r="G637" s="137" t="s">
        <v>340</v>
      </c>
      <c r="H637" s="138">
        <v>50</v>
      </c>
      <c r="I637" s="139"/>
      <c r="J637" s="140">
        <f>ROUND(I637*H637,2)</f>
        <v>0</v>
      </c>
      <c r="K637" s="136" t="s">
        <v>2868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316</v>
      </c>
      <c r="AT637" s="145" t="s">
        <v>239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316</v>
      </c>
      <c r="BM637" s="145" t="s">
        <v>3341</v>
      </c>
    </row>
    <row r="638" spans="2:65" s="1" customFormat="1" ht="19.5">
      <c r="B638" s="33"/>
      <c r="D638" s="147" t="s">
        <v>246</v>
      </c>
      <c r="F638" s="148" t="s">
        <v>5496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" customFormat="1" ht="16.5" customHeight="1">
      <c r="B639" s="133"/>
      <c r="C639" s="134" t="s">
        <v>2341</v>
      </c>
      <c r="D639" s="134" t="s">
        <v>239</v>
      </c>
      <c r="E639" s="135" t="s">
        <v>5497</v>
      </c>
      <c r="F639" s="136" t="s">
        <v>5498</v>
      </c>
      <c r="G639" s="137" t="s">
        <v>340</v>
      </c>
      <c r="H639" s="138">
        <v>16</v>
      </c>
      <c r="I639" s="139"/>
      <c r="J639" s="140">
        <f>ROUND(I639*H639,2)</f>
        <v>0</v>
      </c>
      <c r="K639" s="136" t="s">
        <v>2868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316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316</v>
      </c>
      <c r="BM639" s="145" t="s">
        <v>3345</v>
      </c>
    </row>
    <row r="640" spans="2:65" s="1" customFormat="1" ht="11.25">
      <c r="B640" s="33"/>
      <c r="D640" s="147" t="s">
        <v>246</v>
      </c>
      <c r="F640" s="148" t="s">
        <v>5498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65" s="1" customFormat="1" ht="16.5" customHeight="1">
      <c r="B641" s="133"/>
      <c r="C641" s="134" t="s">
        <v>3347</v>
      </c>
      <c r="D641" s="134" t="s">
        <v>239</v>
      </c>
      <c r="E641" s="135" t="s">
        <v>5499</v>
      </c>
      <c r="F641" s="136" t="s">
        <v>5500</v>
      </c>
      <c r="G641" s="137" t="s">
        <v>340</v>
      </c>
      <c r="H641" s="138">
        <v>9</v>
      </c>
      <c r="I641" s="139"/>
      <c r="J641" s="140">
        <f>ROUND(I641*H641,2)</f>
        <v>0</v>
      </c>
      <c r="K641" s="136" t="s">
        <v>2868</v>
      </c>
      <c r="L641" s="33"/>
      <c r="M641" s="141" t="s">
        <v>1</v>
      </c>
      <c r="N641" s="142" t="s">
        <v>38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316</v>
      </c>
      <c r="AT641" s="145" t="s">
        <v>239</v>
      </c>
      <c r="AU641" s="145" t="s">
        <v>83</v>
      </c>
      <c r="AY641" s="18" t="s">
        <v>236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81</v>
      </c>
      <c r="BK641" s="146">
        <f>ROUND(I641*H641,2)</f>
        <v>0</v>
      </c>
      <c r="BL641" s="18" t="s">
        <v>316</v>
      </c>
      <c r="BM641" s="145" t="s">
        <v>3346</v>
      </c>
    </row>
    <row r="642" spans="2:65" s="1" customFormat="1" ht="11.25">
      <c r="B642" s="33"/>
      <c r="D642" s="147" t="s">
        <v>246</v>
      </c>
      <c r="F642" s="148" t="s">
        <v>5500</v>
      </c>
      <c r="I642" s="149"/>
      <c r="L642" s="33"/>
      <c r="M642" s="150"/>
      <c r="T642" s="57"/>
      <c r="AT642" s="18" t="s">
        <v>246</v>
      </c>
      <c r="AU642" s="18" t="s">
        <v>83</v>
      </c>
    </row>
    <row r="643" spans="2:65" s="1" customFormat="1" ht="16.5" customHeight="1">
      <c r="B643" s="133"/>
      <c r="C643" s="134" t="s">
        <v>2342</v>
      </c>
      <c r="D643" s="134" t="s">
        <v>239</v>
      </c>
      <c r="E643" s="135" t="s">
        <v>5501</v>
      </c>
      <c r="F643" s="136" t="s">
        <v>5502</v>
      </c>
      <c r="G643" s="137" t="s">
        <v>340</v>
      </c>
      <c r="H643" s="138">
        <v>4</v>
      </c>
      <c r="I643" s="139"/>
      <c r="J643" s="140">
        <f>ROUND(I643*H643,2)</f>
        <v>0</v>
      </c>
      <c r="K643" s="136" t="s">
        <v>2868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316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316</v>
      </c>
      <c r="BM643" s="145" t="s">
        <v>3348</v>
      </c>
    </row>
    <row r="644" spans="2:65" s="1" customFormat="1" ht="11.25">
      <c r="B644" s="33"/>
      <c r="D644" s="147" t="s">
        <v>246</v>
      </c>
      <c r="F644" s="148" t="s">
        <v>5502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" customFormat="1" ht="16.5" customHeight="1">
      <c r="B645" s="133"/>
      <c r="C645" s="134" t="s">
        <v>3358</v>
      </c>
      <c r="D645" s="134" t="s">
        <v>239</v>
      </c>
      <c r="E645" s="135" t="s">
        <v>5503</v>
      </c>
      <c r="F645" s="136" t="s">
        <v>5504</v>
      </c>
      <c r="G645" s="137" t="s">
        <v>340</v>
      </c>
      <c r="H645" s="138">
        <v>6</v>
      </c>
      <c r="I645" s="139"/>
      <c r="J645" s="140">
        <f>ROUND(I645*H645,2)</f>
        <v>0</v>
      </c>
      <c r="K645" s="136" t="s">
        <v>2868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316</v>
      </c>
      <c r="AT645" s="145" t="s">
        <v>239</v>
      </c>
      <c r="AU645" s="145" t="s">
        <v>83</v>
      </c>
      <c r="AY645" s="18" t="s">
        <v>236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316</v>
      </c>
      <c r="BM645" s="145" t="s">
        <v>3351</v>
      </c>
    </row>
    <row r="646" spans="2:65" s="1" customFormat="1" ht="11.25">
      <c r="B646" s="33"/>
      <c r="D646" s="147" t="s">
        <v>246</v>
      </c>
      <c r="F646" s="148" t="s">
        <v>5504</v>
      </c>
      <c r="I646" s="149"/>
      <c r="L646" s="33"/>
      <c r="M646" s="150"/>
      <c r="T646" s="57"/>
      <c r="AT646" s="18" t="s">
        <v>246</v>
      </c>
      <c r="AU646" s="18" t="s">
        <v>83</v>
      </c>
    </row>
    <row r="647" spans="2:65" s="1" customFormat="1" ht="16.5" customHeight="1">
      <c r="B647" s="133"/>
      <c r="C647" s="134" t="s">
        <v>2346</v>
      </c>
      <c r="D647" s="134" t="s">
        <v>239</v>
      </c>
      <c r="E647" s="135" t="s">
        <v>5505</v>
      </c>
      <c r="F647" s="136" t="s">
        <v>5506</v>
      </c>
      <c r="G647" s="137" t="s">
        <v>340</v>
      </c>
      <c r="H647" s="138">
        <v>1</v>
      </c>
      <c r="I647" s="139"/>
      <c r="J647" s="140">
        <f>ROUND(I647*H647,2)</f>
        <v>0</v>
      </c>
      <c r="K647" s="136" t="s">
        <v>2868</v>
      </c>
      <c r="L647" s="33"/>
      <c r="M647" s="141" t="s">
        <v>1</v>
      </c>
      <c r="N647" s="142" t="s">
        <v>38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316</v>
      </c>
      <c r="AT647" s="145" t="s">
        <v>239</v>
      </c>
      <c r="AU647" s="145" t="s">
        <v>83</v>
      </c>
      <c r="AY647" s="18" t="s">
        <v>236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316</v>
      </c>
      <c r="BM647" s="145" t="s">
        <v>3361</v>
      </c>
    </row>
    <row r="648" spans="2:65" s="1" customFormat="1" ht="11.25">
      <c r="B648" s="33"/>
      <c r="D648" s="147" t="s">
        <v>246</v>
      </c>
      <c r="F648" s="148" t="s">
        <v>5506</v>
      </c>
      <c r="I648" s="149"/>
      <c r="L648" s="33"/>
      <c r="M648" s="150"/>
      <c r="T648" s="57"/>
      <c r="AT648" s="18" t="s">
        <v>246</v>
      </c>
      <c r="AU648" s="18" t="s">
        <v>83</v>
      </c>
    </row>
    <row r="649" spans="2:65" s="1" customFormat="1" ht="16.5" customHeight="1">
      <c r="B649" s="133"/>
      <c r="C649" s="134" t="s">
        <v>3374</v>
      </c>
      <c r="D649" s="134" t="s">
        <v>239</v>
      </c>
      <c r="E649" s="135" t="s">
        <v>5507</v>
      </c>
      <c r="F649" s="136" t="s">
        <v>5508</v>
      </c>
      <c r="G649" s="137" t="s">
        <v>340</v>
      </c>
      <c r="H649" s="138">
        <v>4</v>
      </c>
      <c r="I649" s="139"/>
      <c r="J649" s="140">
        <f>ROUND(I649*H649,2)</f>
        <v>0</v>
      </c>
      <c r="K649" s="136" t="s">
        <v>2868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316</v>
      </c>
      <c r="AT649" s="145" t="s">
        <v>239</v>
      </c>
      <c r="AU649" s="145" t="s">
        <v>83</v>
      </c>
      <c r="AY649" s="18" t="s">
        <v>236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316</v>
      </c>
      <c r="BM649" s="145" t="s">
        <v>3365</v>
      </c>
    </row>
    <row r="650" spans="2:65" s="1" customFormat="1" ht="11.25">
      <c r="B650" s="33"/>
      <c r="D650" s="147" t="s">
        <v>246</v>
      </c>
      <c r="F650" s="148" t="s">
        <v>5508</v>
      </c>
      <c r="I650" s="149"/>
      <c r="L650" s="33"/>
      <c r="M650" s="150"/>
      <c r="T650" s="57"/>
      <c r="AT650" s="18" t="s">
        <v>246</v>
      </c>
      <c r="AU650" s="18" t="s">
        <v>83</v>
      </c>
    </row>
    <row r="651" spans="2:65" s="1" customFormat="1" ht="16.5" customHeight="1">
      <c r="B651" s="133"/>
      <c r="C651" s="134" t="s">
        <v>2350</v>
      </c>
      <c r="D651" s="134" t="s">
        <v>239</v>
      </c>
      <c r="E651" s="135" t="s">
        <v>5509</v>
      </c>
      <c r="F651" s="136" t="s">
        <v>5510</v>
      </c>
      <c r="G651" s="137" t="s">
        <v>340</v>
      </c>
      <c r="H651" s="138">
        <v>1</v>
      </c>
      <c r="I651" s="139"/>
      <c r="J651" s="140">
        <f>ROUND(I651*H651,2)</f>
        <v>0</v>
      </c>
      <c r="K651" s="136" t="s">
        <v>2868</v>
      </c>
      <c r="L651" s="33"/>
      <c r="M651" s="141" t="s">
        <v>1</v>
      </c>
      <c r="N651" s="142" t="s">
        <v>38</v>
      </c>
      <c r="P651" s="143">
        <f>O651*H651</f>
        <v>0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316</v>
      </c>
      <c r="AT651" s="145" t="s">
        <v>239</v>
      </c>
      <c r="AU651" s="145" t="s">
        <v>83</v>
      </c>
      <c r="AY651" s="18" t="s">
        <v>236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81</v>
      </c>
      <c r="BK651" s="146">
        <f>ROUND(I651*H651,2)</f>
        <v>0</v>
      </c>
      <c r="BL651" s="18" t="s">
        <v>316</v>
      </c>
      <c r="BM651" s="145" t="s">
        <v>3377</v>
      </c>
    </row>
    <row r="652" spans="2:65" s="1" customFormat="1" ht="11.25">
      <c r="B652" s="33"/>
      <c r="D652" s="147" t="s">
        <v>246</v>
      </c>
      <c r="F652" s="148" t="s">
        <v>5510</v>
      </c>
      <c r="I652" s="149"/>
      <c r="L652" s="33"/>
      <c r="M652" s="150"/>
      <c r="T652" s="57"/>
      <c r="AT652" s="18" t="s">
        <v>246</v>
      </c>
      <c r="AU652" s="18" t="s">
        <v>83</v>
      </c>
    </row>
    <row r="653" spans="2:65" s="1" customFormat="1" ht="16.5" customHeight="1">
      <c r="B653" s="133"/>
      <c r="C653" s="134" t="s">
        <v>3390</v>
      </c>
      <c r="D653" s="134" t="s">
        <v>239</v>
      </c>
      <c r="E653" s="135" t="s">
        <v>5511</v>
      </c>
      <c r="F653" s="136" t="s">
        <v>5512</v>
      </c>
      <c r="G653" s="137" t="s">
        <v>340</v>
      </c>
      <c r="H653" s="138">
        <v>1</v>
      </c>
      <c r="I653" s="139"/>
      <c r="J653" s="140">
        <f>ROUND(I653*H653,2)</f>
        <v>0</v>
      </c>
      <c r="K653" s="136" t="s">
        <v>2868</v>
      </c>
      <c r="L653" s="33"/>
      <c r="M653" s="141" t="s">
        <v>1</v>
      </c>
      <c r="N653" s="142" t="s">
        <v>38</v>
      </c>
      <c r="P653" s="143">
        <f>O653*H653</f>
        <v>0</v>
      </c>
      <c r="Q653" s="143">
        <v>0</v>
      </c>
      <c r="R653" s="143">
        <f>Q653*H653</f>
        <v>0</v>
      </c>
      <c r="S653" s="143">
        <v>0</v>
      </c>
      <c r="T653" s="144">
        <f>S653*H653</f>
        <v>0</v>
      </c>
      <c r="AR653" s="145" t="s">
        <v>316</v>
      </c>
      <c r="AT653" s="145" t="s">
        <v>239</v>
      </c>
      <c r="AU653" s="145" t="s">
        <v>83</v>
      </c>
      <c r="AY653" s="18" t="s">
        <v>236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81</v>
      </c>
      <c r="BK653" s="146">
        <f>ROUND(I653*H653,2)</f>
        <v>0</v>
      </c>
      <c r="BL653" s="18" t="s">
        <v>316</v>
      </c>
      <c r="BM653" s="145" t="s">
        <v>3384</v>
      </c>
    </row>
    <row r="654" spans="2:65" s="1" customFormat="1" ht="11.25">
      <c r="B654" s="33"/>
      <c r="D654" s="147" t="s">
        <v>246</v>
      </c>
      <c r="F654" s="148" t="s">
        <v>5512</v>
      </c>
      <c r="I654" s="149"/>
      <c r="L654" s="33"/>
      <c r="M654" s="150"/>
      <c r="T654" s="57"/>
      <c r="AT654" s="18" t="s">
        <v>246</v>
      </c>
      <c r="AU654" s="18" t="s">
        <v>83</v>
      </c>
    </row>
    <row r="655" spans="2:65" s="1" customFormat="1" ht="16.5" customHeight="1">
      <c r="B655" s="133"/>
      <c r="C655" s="134" t="s">
        <v>2355</v>
      </c>
      <c r="D655" s="134" t="s">
        <v>239</v>
      </c>
      <c r="E655" s="135" t="s">
        <v>5513</v>
      </c>
      <c r="F655" s="136" t="s">
        <v>5514</v>
      </c>
      <c r="G655" s="137" t="s">
        <v>340</v>
      </c>
      <c r="H655" s="138">
        <v>1</v>
      </c>
      <c r="I655" s="139"/>
      <c r="J655" s="140">
        <f>ROUND(I655*H655,2)</f>
        <v>0</v>
      </c>
      <c r="K655" s="136" t="s">
        <v>2868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316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316</v>
      </c>
      <c r="BM655" s="145" t="s">
        <v>3393</v>
      </c>
    </row>
    <row r="656" spans="2:65" s="1" customFormat="1" ht="11.25">
      <c r="B656" s="33"/>
      <c r="D656" s="147" t="s">
        <v>246</v>
      </c>
      <c r="F656" s="148" t="s">
        <v>5514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" customFormat="1" ht="16.5" customHeight="1">
      <c r="B657" s="133"/>
      <c r="C657" s="134" t="s">
        <v>3403</v>
      </c>
      <c r="D657" s="134" t="s">
        <v>239</v>
      </c>
      <c r="E657" s="135" t="s">
        <v>5515</v>
      </c>
      <c r="F657" s="136" t="s">
        <v>5516</v>
      </c>
      <c r="G657" s="137" t="s">
        <v>340</v>
      </c>
      <c r="H657" s="138">
        <v>20</v>
      </c>
      <c r="I657" s="139"/>
      <c r="J657" s="140">
        <f>ROUND(I657*H657,2)</f>
        <v>0</v>
      </c>
      <c r="K657" s="136" t="s">
        <v>2868</v>
      </c>
      <c r="L657" s="33"/>
      <c r="M657" s="141" t="s">
        <v>1</v>
      </c>
      <c r="N657" s="142" t="s">
        <v>38</v>
      </c>
      <c r="P657" s="143">
        <f>O657*H657</f>
        <v>0</v>
      </c>
      <c r="Q657" s="143">
        <v>0</v>
      </c>
      <c r="R657" s="143">
        <f>Q657*H657</f>
        <v>0</v>
      </c>
      <c r="S657" s="143">
        <v>0</v>
      </c>
      <c r="T657" s="144">
        <f>S657*H657</f>
        <v>0</v>
      </c>
      <c r="AR657" s="145" t="s">
        <v>316</v>
      </c>
      <c r="AT657" s="145" t="s">
        <v>239</v>
      </c>
      <c r="AU657" s="145" t="s">
        <v>83</v>
      </c>
      <c r="AY657" s="18" t="s">
        <v>236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8" t="s">
        <v>81</v>
      </c>
      <c r="BK657" s="146">
        <f>ROUND(I657*H657,2)</f>
        <v>0</v>
      </c>
      <c r="BL657" s="18" t="s">
        <v>316</v>
      </c>
      <c r="BM657" s="145" t="s">
        <v>3400</v>
      </c>
    </row>
    <row r="658" spans="2:65" s="1" customFormat="1" ht="11.25">
      <c r="B658" s="33"/>
      <c r="D658" s="147" t="s">
        <v>246</v>
      </c>
      <c r="F658" s="148" t="s">
        <v>5516</v>
      </c>
      <c r="I658" s="149"/>
      <c r="L658" s="33"/>
      <c r="M658" s="150"/>
      <c r="T658" s="57"/>
      <c r="AT658" s="18" t="s">
        <v>246</v>
      </c>
      <c r="AU658" s="18" t="s">
        <v>83</v>
      </c>
    </row>
    <row r="659" spans="2:65" s="1" customFormat="1" ht="16.5" customHeight="1">
      <c r="B659" s="133"/>
      <c r="C659" s="134" t="s">
        <v>2358</v>
      </c>
      <c r="D659" s="134" t="s">
        <v>239</v>
      </c>
      <c r="E659" s="135" t="s">
        <v>5517</v>
      </c>
      <c r="F659" s="136" t="s">
        <v>5518</v>
      </c>
      <c r="G659" s="137" t="s">
        <v>340</v>
      </c>
      <c r="H659" s="138">
        <v>10</v>
      </c>
      <c r="I659" s="139"/>
      <c r="J659" s="140">
        <f>ROUND(I659*H659,2)</f>
        <v>0</v>
      </c>
      <c r="K659" s="136" t="s">
        <v>2868</v>
      </c>
      <c r="L659" s="33"/>
      <c r="M659" s="141" t="s">
        <v>1</v>
      </c>
      <c r="N659" s="142" t="s">
        <v>38</v>
      </c>
      <c r="P659" s="143">
        <f>O659*H659</f>
        <v>0</v>
      </c>
      <c r="Q659" s="143">
        <v>0</v>
      </c>
      <c r="R659" s="143">
        <f>Q659*H659</f>
        <v>0</v>
      </c>
      <c r="S659" s="143">
        <v>0</v>
      </c>
      <c r="T659" s="144">
        <f>S659*H659</f>
        <v>0</v>
      </c>
      <c r="AR659" s="145" t="s">
        <v>316</v>
      </c>
      <c r="AT659" s="145" t="s">
        <v>239</v>
      </c>
      <c r="AU659" s="145" t="s">
        <v>83</v>
      </c>
      <c r="AY659" s="18" t="s">
        <v>236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81</v>
      </c>
      <c r="BK659" s="146">
        <f>ROUND(I659*H659,2)</f>
        <v>0</v>
      </c>
      <c r="BL659" s="18" t="s">
        <v>316</v>
      </c>
      <c r="BM659" s="145" t="s">
        <v>3406</v>
      </c>
    </row>
    <row r="660" spans="2:65" s="1" customFormat="1" ht="11.25">
      <c r="B660" s="33"/>
      <c r="D660" s="147" t="s">
        <v>246</v>
      </c>
      <c r="F660" s="148" t="s">
        <v>5518</v>
      </c>
      <c r="I660" s="149"/>
      <c r="L660" s="33"/>
      <c r="M660" s="150"/>
      <c r="T660" s="57"/>
      <c r="AT660" s="18" t="s">
        <v>246</v>
      </c>
      <c r="AU660" s="18" t="s">
        <v>83</v>
      </c>
    </row>
    <row r="661" spans="2:65" s="1" customFormat="1" ht="16.5" customHeight="1">
      <c r="B661" s="133"/>
      <c r="C661" s="134" t="s">
        <v>3411</v>
      </c>
      <c r="D661" s="134" t="s">
        <v>239</v>
      </c>
      <c r="E661" s="135" t="s">
        <v>5519</v>
      </c>
      <c r="F661" s="136" t="s">
        <v>5520</v>
      </c>
      <c r="G661" s="137" t="s">
        <v>340</v>
      </c>
      <c r="H661" s="138">
        <v>5</v>
      </c>
      <c r="I661" s="139"/>
      <c r="J661" s="140">
        <f>ROUND(I661*H661,2)</f>
        <v>0</v>
      </c>
      <c r="K661" s="136" t="s">
        <v>2868</v>
      </c>
      <c r="L661" s="33"/>
      <c r="M661" s="141" t="s">
        <v>1</v>
      </c>
      <c r="N661" s="142" t="s">
        <v>38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316</v>
      </c>
      <c r="AT661" s="145" t="s">
        <v>239</v>
      </c>
      <c r="AU661" s="145" t="s">
        <v>83</v>
      </c>
      <c r="AY661" s="18" t="s">
        <v>236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81</v>
      </c>
      <c r="BK661" s="146">
        <f>ROUND(I661*H661,2)</f>
        <v>0</v>
      </c>
      <c r="BL661" s="18" t="s">
        <v>316</v>
      </c>
      <c r="BM661" s="145" t="s">
        <v>3408</v>
      </c>
    </row>
    <row r="662" spans="2:65" s="1" customFormat="1" ht="11.25">
      <c r="B662" s="33"/>
      <c r="D662" s="147" t="s">
        <v>246</v>
      </c>
      <c r="F662" s="148" t="s">
        <v>5520</v>
      </c>
      <c r="I662" s="149"/>
      <c r="L662" s="33"/>
      <c r="M662" s="150"/>
      <c r="T662" s="57"/>
      <c r="AT662" s="18" t="s">
        <v>246</v>
      </c>
      <c r="AU662" s="18" t="s">
        <v>83</v>
      </c>
    </row>
    <row r="663" spans="2:65" s="1" customFormat="1" ht="16.5" customHeight="1">
      <c r="B663" s="133"/>
      <c r="C663" s="134" t="s">
        <v>2362</v>
      </c>
      <c r="D663" s="134" t="s">
        <v>239</v>
      </c>
      <c r="E663" s="135" t="s">
        <v>5521</v>
      </c>
      <c r="F663" s="136" t="s">
        <v>5522</v>
      </c>
      <c r="G663" s="137" t="s">
        <v>340</v>
      </c>
      <c r="H663" s="138">
        <v>7</v>
      </c>
      <c r="I663" s="139"/>
      <c r="J663" s="140">
        <f>ROUND(I663*H663,2)</f>
        <v>0</v>
      </c>
      <c r="K663" s="136" t="s">
        <v>2868</v>
      </c>
      <c r="L663" s="33"/>
      <c r="M663" s="141" t="s">
        <v>1</v>
      </c>
      <c r="N663" s="142" t="s">
        <v>38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316</v>
      </c>
      <c r="AT663" s="145" t="s">
        <v>239</v>
      </c>
      <c r="AU663" s="145" t="s">
        <v>83</v>
      </c>
      <c r="AY663" s="18" t="s">
        <v>236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316</v>
      </c>
      <c r="BM663" s="145" t="s">
        <v>3412</v>
      </c>
    </row>
    <row r="664" spans="2:65" s="1" customFormat="1" ht="11.25">
      <c r="B664" s="33"/>
      <c r="D664" s="147" t="s">
        <v>246</v>
      </c>
      <c r="F664" s="148" t="s">
        <v>5522</v>
      </c>
      <c r="I664" s="149"/>
      <c r="L664" s="33"/>
      <c r="M664" s="150"/>
      <c r="T664" s="57"/>
      <c r="AT664" s="18" t="s">
        <v>246</v>
      </c>
      <c r="AU664" s="18" t="s">
        <v>83</v>
      </c>
    </row>
    <row r="665" spans="2:65" s="1" customFormat="1" ht="16.5" customHeight="1">
      <c r="B665" s="133"/>
      <c r="C665" s="134" t="s">
        <v>3418</v>
      </c>
      <c r="D665" s="134" t="s">
        <v>239</v>
      </c>
      <c r="E665" s="135" t="s">
        <v>5523</v>
      </c>
      <c r="F665" s="136" t="s">
        <v>5524</v>
      </c>
      <c r="G665" s="137" t="s">
        <v>340</v>
      </c>
      <c r="H665" s="138">
        <v>1</v>
      </c>
      <c r="I665" s="139"/>
      <c r="J665" s="140">
        <f>ROUND(I665*H665,2)</f>
        <v>0</v>
      </c>
      <c r="K665" s="136" t="s">
        <v>2868</v>
      </c>
      <c r="L665" s="33"/>
      <c r="M665" s="141" t="s">
        <v>1</v>
      </c>
      <c r="N665" s="142" t="s">
        <v>38</v>
      </c>
      <c r="P665" s="143">
        <f>O665*H665</f>
        <v>0</v>
      </c>
      <c r="Q665" s="143">
        <v>0</v>
      </c>
      <c r="R665" s="143">
        <f>Q665*H665</f>
        <v>0</v>
      </c>
      <c r="S665" s="143">
        <v>0</v>
      </c>
      <c r="T665" s="144">
        <f>S665*H665</f>
        <v>0</v>
      </c>
      <c r="AR665" s="145" t="s">
        <v>316</v>
      </c>
      <c r="AT665" s="145" t="s">
        <v>239</v>
      </c>
      <c r="AU665" s="145" t="s">
        <v>83</v>
      </c>
      <c r="AY665" s="18" t="s">
        <v>236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8" t="s">
        <v>81</v>
      </c>
      <c r="BK665" s="146">
        <f>ROUND(I665*H665,2)</f>
        <v>0</v>
      </c>
      <c r="BL665" s="18" t="s">
        <v>316</v>
      </c>
      <c r="BM665" s="145" t="s">
        <v>3416</v>
      </c>
    </row>
    <row r="666" spans="2:65" s="1" customFormat="1" ht="11.25">
      <c r="B666" s="33"/>
      <c r="D666" s="147" t="s">
        <v>246</v>
      </c>
      <c r="F666" s="148" t="s">
        <v>5524</v>
      </c>
      <c r="I666" s="149"/>
      <c r="L666" s="33"/>
      <c r="M666" s="150"/>
      <c r="T666" s="57"/>
      <c r="AT666" s="18" t="s">
        <v>246</v>
      </c>
      <c r="AU666" s="18" t="s">
        <v>83</v>
      </c>
    </row>
    <row r="667" spans="2:65" s="1" customFormat="1" ht="16.5" customHeight="1">
      <c r="B667" s="133"/>
      <c r="C667" s="134" t="s">
        <v>2369</v>
      </c>
      <c r="D667" s="134" t="s">
        <v>239</v>
      </c>
      <c r="E667" s="135" t="s">
        <v>5525</v>
      </c>
      <c r="F667" s="136" t="s">
        <v>5526</v>
      </c>
      <c r="G667" s="137" t="s">
        <v>340</v>
      </c>
      <c r="H667" s="138">
        <v>20</v>
      </c>
      <c r="I667" s="139"/>
      <c r="J667" s="140">
        <f>ROUND(I667*H667,2)</f>
        <v>0</v>
      </c>
      <c r="K667" s="136" t="s">
        <v>2868</v>
      </c>
      <c r="L667" s="33"/>
      <c r="M667" s="141" t="s">
        <v>1</v>
      </c>
      <c r="N667" s="142" t="s">
        <v>38</v>
      </c>
      <c r="P667" s="143">
        <f>O667*H667</f>
        <v>0</v>
      </c>
      <c r="Q667" s="143">
        <v>0</v>
      </c>
      <c r="R667" s="143">
        <f>Q667*H667</f>
        <v>0</v>
      </c>
      <c r="S667" s="143">
        <v>0</v>
      </c>
      <c r="T667" s="144">
        <f>S667*H667</f>
        <v>0</v>
      </c>
      <c r="AR667" s="145" t="s">
        <v>316</v>
      </c>
      <c r="AT667" s="145" t="s">
        <v>239</v>
      </c>
      <c r="AU667" s="145" t="s">
        <v>83</v>
      </c>
      <c r="AY667" s="18" t="s">
        <v>236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81</v>
      </c>
      <c r="BK667" s="146">
        <f>ROUND(I667*H667,2)</f>
        <v>0</v>
      </c>
      <c r="BL667" s="18" t="s">
        <v>316</v>
      </c>
      <c r="BM667" s="145" t="s">
        <v>3421</v>
      </c>
    </row>
    <row r="668" spans="2:65" s="1" customFormat="1" ht="11.25">
      <c r="B668" s="33"/>
      <c r="D668" s="147" t="s">
        <v>246</v>
      </c>
      <c r="F668" s="148" t="s">
        <v>5526</v>
      </c>
      <c r="I668" s="149"/>
      <c r="L668" s="33"/>
      <c r="M668" s="150"/>
      <c r="T668" s="57"/>
      <c r="AT668" s="18" t="s">
        <v>246</v>
      </c>
      <c r="AU668" s="18" t="s">
        <v>83</v>
      </c>
    </row>
    <row r="669" spans="2:65" s="1" customFormat="1" ht="16.5" customHeight="1">
      <c r="B669" s="133"/>
      <c r="C669" s="134" t="s">
        <v>3425</v>
      </c>
      <c r="D669" s="134" t="s">
        <v>239</v>
      </c>
      <c r="E669" s="135" t="s">
        <v>5527</v>
      </c>
      <c r="F669" s="136" t="s">
        <v>5528</v>
      </c>
      <c r="G669" s="137" t="s">
        <v>340</v>
      </c>
      <c r="H669" s="138">
        <v>10</v>
      </c>
      <c r="I669" s="139"/>
      <c r="J669" s="140">
        <f>ROUND(I669*H669,2)</f>
        <v>0</v>
      </c>
      <c r="K669" s="136" t="s">
        <v>2868</v>
      </c>
      <c r="L669" s="33"/>
      <c r="M669" s="141" t="s">
        <v>1</v>
      </c>
      <c r="N669" s="142" t="s">
        <v>38</v>
      </c>
      <c r="P669" s="143">
        <f>O669*H669</f>
        <v>0</v>
      </c>
      <c r="Q669" s="143">
        <v>0</v>
      </c>
      <c r="R669" s="143">
        <f>Q669*H669</f>
        <v>0</v>
      </c>
      <c r="S669" s="143">
        <v>0</v>
      </c>
      <c r="T669" s="144">
        <f>S669*H669</f>
        <v>0</v>
      </c>
      <c r="AR669" s="145" t="s">
        <v>316</v>
      </c>
      <c r="AT669" s="145" t="s">
        <v>239</v>
      </c>
      <c r="AU669" s="145" t="s">
        <v>83</v>
      </c>
      <c r="AY669" s="18" t="s">
        <v>236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8" t="s">
        <v>81</v>
      </c>
      <c r="BK669" s="146">
        <f>ROUND(I669*H669,2)</f>
        <v>0</v>
      </c>
      <c r="BL669" s="18" t="s">
        <v>316</v>
      </c>
      <c r="BM669" s="145" t="s">
        <v>3424</v>
      </c>
    </row>
    <row r="670" spans="2:65" s="1" customFormat="1" ht="11.25">
      <c r="B670" s="33"/>
      <c r="D670" s="147" t="s">
        <v>246</v>
      </c>
      <c r="F670" s="148" t="s">
        <v>5528</v>
      </c>
      <c r="I670" s="149"/>
      <c r="L670" s="33"/>
      <c r="M670" s="150"/>
      <c r="T670" s="57"/>
      <c r="AT670" s="18" t="s">
        <v>246</v>
      </c>
      <c r="AU670" s="18" t="s">
        <v>83</v>
      </c>
    </row>
    <row r="671" spans="2:65" s="1" customFormat="1" ht="16.5" customHeight="1">
      <c r="B671" s="133"/>
      <c r="C671" s="134" t="s">
        <v>2376</v>
      </c>
      <c r="D671" s="134" t="s">
        <v>239</v>
      </c>
      <c r="E671" s="135" t="s">
        <v>5529</v>
      </c>
      <c r="F671" s="136" t="s">
        <v>5530</v>
      </c>
      <c r="G671" s="137" t="s">
        <v>340</v>
      </c>
      <c r="H671" s="138">
        <v>5</v>
      </c>
      <c r="I671" s="139"/>
      <c r="J671" s="140">
        <f>ROUND(I671*H671,2)</f>
        <v>0</v>
      </c>
      <c r="K671" s="136" t="s">
        <v>2868</v>
      </c>
      <c r="L671" s="33"/>
      <c r="M671" s="141" t="s">
        <v>1</v>
      </c>
      <c r="N671" s="142" t="s">
        <v>38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316</v>
      </c>
      <c r="AT671" s="145" t="s">
        <v>239</v>
      </c>
      <c r="AU671" s="145" t="s">
        <v>83</v>
      </c>
      <c r="AY671" s="18" t="s">
        <v>236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316</v>
      </c>
      <c r="BM671" s="145" t="s">
        <v>3426</v>
      </c>
    </row>
    <row r="672" spans="2:65" s="1" customFormat="1" ht="11.25">
      <c r="B672" s="33"/>
      <c r="D672" s="147" t="s">
        <v>246</v>
      </c>
      <c r="F672" s="148" t="s">
        <v>5530</v>
      </c>
      <c r="I672" s="149"/>
      <c r="L672" s="33"/>
      <c r="M672" s="150"/>
      <c r="T672" s="57"/>
      <c r="AT672" s="18" t="s">
        <v>246</v>
      </c>
      <c r="AU672" s="18" t="s">
        <v>83</v>
      </c>
    </row>
    <row r="673" spans="2:65" s="1" customFormat="1" ht="16.5" customHeight="1">
      <c r="B673" s="133"/>
      <c r="C673" s="134" t="s">
        <v>3432</v>
      </c>
      <c r="D673" s="134" t="s">
        <v>239</v>
      </c>
      <c r="E673" s="135" t="s">
        <v>5531</v>
      </c>
      <c r="F673" s="136" t="s">
        <v>5532</v>
      </c>
      <c r="G673" s="137" t="s">
        <v>340</v>
      </c>
      <c r="H673" s="138">
        <v>7</v>
      </c>
      <c r="I673" s="139"/>
      <c r="J673" s="140">
        <f>ROUND(I673*H673,2)</f>
        <v>0</v>
      </c>
      <c r="K673" s="136" t="s">
        <v>2868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316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316</v>
      </c>
      <c r="BM673" s="145" t="s">
        <v>3430</v>
      </c>
    </row>
    <row r="674" spans="2:65" s="1" customFormat="1" ht="11.25">
      <c r="B674" s="33"/>
      <c r="D674" s="147" t="s">
        <v>246</v>
      </c>
      <c r="F674" s="148" t="s">
        <v>5532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" customFormat="1" ht="16.5" customHeight="1">
      <c r="B675" s="133"/>
      <c r="C675" s="134" t="s">
        <v>2379</v>
      </c>
      <c r="D675" s="134" t="s">
        <v>239</v>
      </c>
      <c r="E675" s="135" t="s">
        <v>5533</v>
      </c>
      <c r="F675" s="136" t="s">
        <v>5534</v>
      </c>
      <c r="G675" s="137" t="s">
        <v>340</v>
      </c>
      <c r="H675" s="138">
        <v>1</v>
      </c>
      <c r="I675" s="139"/>
      <c r="J675" s="140">
        <f>ROUND(I675*H675,2)</f>
        <v>0</v>
      </c>
      <c r="K675" s="136" t="s">
        <v>2868</v>
      </c>
      <c r="L675" s="33"/>
      <c r="M675" s="141" t="s">
        <v>1</v>
      </c>
      <c r="N675" s="142" t="s">
        <v>38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316</v>
      </c>
      <c r="AT675" s="145" t="s">
        <v>239</v>
      </c>
      <c r="AU675" s="145" t="s">
        <v>83</v>
      </c>
      <c r="AY675" s="18" t="s">
        <v>236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81</v>
      </c>
      <c r="BK675" s="146">
        <f>ROUND(I675*H675,2)</f>
        <v>0</v>
      </c>
      <c r="BL675" s="18" t="s">
        <v>316</v>
      </c>
      <c r="BM675" s="145" t="s">
        <v>3435</v>
      </c>
    </row>
    <row r="676" spans="2:65" s="1" customFormat="1" ht="11.25">
      <c r="B676" s="33"/>
      <c r="D676" s="147" t="s">
        <v>246</v>
      </c>
      <c r="F676" s="148" t="s">
        <v>5534</v>
      </c>
      <c r="I676" s="149"/>
      <c r="L676" s="33"/>
      <c r="M676" s="150"/>
      <c r="T676" s="57"/>
      <c r="AT676" s="18" t="s">
        <v>246</v>
      </c>
      <c r="AU676" s="18" t="s">
        <v>83</v>
      </c>
    </row>
    <row r="677" spans="2:65" s="1" customFormat="1" ht="24.2" customHeight="1">
      <c r="B677" s="133"/>
      <c r="C677" s="134" t="s">
        <v>3443</v>
      </c>
      <c r="D677" s="134" t="s">
        <v>239</v>
      </c>
      <c r="E677" s="135" t="s">
        <v>5535</v>
      </c>
      <c r="F677" s="136" t="s">
        <v>5536</v>
      </c>
      <c r="G677" s="137" t="s">
        <v>424</v>
      </c>
      <c r="H677" s="138">
        <v>5.0999999999999997E-2</v>
      </c>
      <c r="I677" s="139"/>
      <c r="J677" s="140">
        <f>ROUND(I677*H677,2)</f>
        <v>0</v>
      </c>
      <c r="K677" s="136" t="s">
        <v>243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316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316</v>
      </c>
      <c r="BM677" s="145" t="s">
        <v>3441</v>
      </c>
    </row>
    <row r="678" spans="2:65" s="1" customFormat="1" ht="11.25">
      <c r="B678" s="33"/>
      <c r="D678" s="147" t="s">
        <v>246</v>
      </c>
      <c r="F678" s="148" t="s">
        <v>5536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1" customFormat="1" ht="25.9" customHeight="1">
      <c r="B679" s="121"/>
      <c r="D679" s="122" t="s">
        <v>72</v>
      </c>
      <c r="E679" s="123" t="s">
        <v>333</v>
      </c>
      <c r="F679" s="123" t="s">
        <v>334</v>
      </c>
      <c r="I679" s="124"/>
      <c r="J679" s="125">
        <f>BK679</f>
        <v>0</v>
      </c>
      <c r="L679" s="121"/>
      <c r="M679" s="126"/>
      <c r="P679" s="127">
        <f>P680</f>
        <v>0</v>
      </c>
      <c r="R679" s="127">
        <f>R680</f>
        <v>0</v>
      </c>
      <c r="T679" s="128">
        <f>T680</f>
        <v>0</v>
      </c>
      <c r="AR679" s="122" t="s">
        <v>253</v>
      </c>
      <c r="AT679" s="129" t="s">
        <v>72</v>
      </c>
      <c r="AU679" s="129" t="s">
        <v>73</v>
      </c>
      <c r="AY679" s="122" t="s">
        <v>236</v>
      </c>
      <c r="BK679" s="130">
        <f>BK680</f>
        <v>0</v>
      </c>
    </row>
    <row r="680" spans="2:65" s="11" customFormat="1" ht="22.9" customHeight="1">
      <c r="B680" s="121"/>
      <c r="D680" s="122" t="s">
        <v>72</v>
      </c>
      <c r="E680" s="131" t="s">
        <v>2487</v>
      </c>
      <c r="F680" s="131" t="s">
        <v>2488</v>
      </c>
      <c r="I680" s="124"/>
      <c r="J680" s="132">
        <f>BK680</f>
        <v>0</v>
      </c>
      <c r="L680" s="121"/>
      <c r="M680" s="126"/>
      <c r="P680" s="127">
        <f>SUM(P681:P684)</f>
        <v>0</v>
      </c>
      <c r="R680" s="127">
        <f>SUM(R681:R684)</f>
        <v>0</v>
      </c>
      <c r="T680" s="128">
        <f>SUM(T681:T684)</f>
        <v>0</v>
      </c>
      <c r="AR680" s="122" t="s">
        <v>253</v>
      </c>
      <c r="AT680" s="129" t="s">
        <v>72</v>
      </c>
      <c r="AU680" s="129" t="s">
        <v>81</v>
      </c>
      <c r="AY680" s="122" t="s">
        <v>236</v>
      </c>
      <c r="BK680" s="130">
        <f>SUM(BK681:BK684)</f>
        <v>0</v>
      </c>
    </row>
    <row r="681" spans="2:65" s="1" customFormat="1" ht="16.5" customHeight="1">
      <c r="B681" s="133"/>
      <c r="C681" s="134" t="s">
        <v>2383</v>
      </c>
      <c r="D681" s="134" t="s">
        <v>239</v>
      </c>
      <c r="E681" s="135" t="s">
        <v>4080</v>
      </c>
      <c r="F681" s="136" t="s">
        <v>4081</v>
      </c>
      <c r="G681" s="137" t="s">
        <v>528</v>
      </c>
      <c r="H681" s="138">
        <v>647.9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341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3446</v>
      </c>
    </row>
    <row r="682" spans="2:65" s="1" customFormat="1" ht="11.25">
      <c r="B682" s="33"/>
      <c r="D682" s="147" t="s">
        <v>246</v>
      </c>
      <c r="F682" s="148" t="s">
        <v>4081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" customFormat="1" ht="24.2" customHeight="1">
      <c r="B683" s="133"/>
      <c r="C683" s="134" t="s">
        <v>3455</v>
      </c>
      <c r="D683" s="134" t="s">
        <v>239</v>
      </c>
      <c r="E683" s="135" t="s">
        <v>5349</v>
      </c>
      <c r="F683" s="136" t="s">
        <v>4085</v>
      </c>
      <c r="G683" s="137" t="s">
        <v>340</v>
      </c>
      <c r="H683" s="138">
        <v>512</v>
      </c>
      <c r="I683" s="139"/>
      <c r="J683" s="140">
        <f>ROUND(I683*H683,2)</f>
        <v>0</v>
      </c>
      <c r="K683" s="136" t="s">
        <v>243</v>
      </c>
      <c r="L683" s="33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341</v>
      </c>
      <c r="AT683" s="145" t="s">
        <v>239</v>
      </c>
      <c r="AU683" s="145" t="s">
        <v>83</v>
      </c>
      <c r="AY683" s="18" t="s">
        <v>236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341</v>
      </c>
      <c r="BM683" s="145" t="s">
        <v>3452</v>
      </c>
    </row>
    <row r="684" spans="2:65" s="1" customFormat="1" ht="19.5">
      <c r="B684" s="33"/>
      <c r="D684" s="147" t="s">
        <v>246</v>
      </c>
      <c r="F684" s="148" t="s">
        <v>4085</v>
      </c>
      <c r="I684" s="149"/>
      <c r="L684" s="33"/>
      <c r="M684" s="195"/>
      <c r="N684" s="196"/>
      <c r="O684" s="196"/>
      <c r="P684" s="196"/>
      <c r="Q684" s="196"/>
      <c r="R684" s="196"/>
      <c r="S684" s="196"/>
      <c r="T684" s="197"/>
      <c r="AT684" s="18" t="s">
        <v>246</v>
      </c>
      <c r="AU684" s="18" t="s">
        <v>83</v>
      </c>
    </row>
    <row r="685" spans="2:65" s="1" customFormat="1" ht="6.95" customHeight="1">
      <c r="B685" s="45"/>
      <c r="C685" s="46"/>
      <c r="D685" s="46"/>
      <c r="E685" s="46"/>
      <c r="F685" s="46"/>
      <c r="G685" s="46"/>
      <c r="H685" s="46"/>
      <c r="I685" s="46"/>
      <c r="J685" s="46"/>
      <c r="K685" s="46"/>
      <c r="L685" s="33"/>
    </row>
  </sheetData>
  <autoFilter ref="C126:K684" xr:uid="{00000000-0009-0000-0000-000010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131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5537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ROUND((SUM(BE129:BE314)),  2)</f>
        <v>0</v>
      </c>
      <c r="I33" s="93">
        <v>0.21</v>
      </c>
      <c r="J33" s="92">
        <f>ROUND(((SUM(BE129:BE314))*I33),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ROUND((SUM(BF129:BF314)),  2)</f>
        <v>0</v>
      </c>
      <c r="I34" s="93">
        <v>0.15</v>
      </c>
      <c r="J34" s="92">
        <f>ROUND(((SUM(BF129:BF314))*I34),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ROUND((SUM(BG129:BG314)),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ROUND((SUM(BH129:BH314)),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ROUND((SUM(BI129:BI314)),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304.2 - Vodovodní přípojka pro vodní prvek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J129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1553</v>
      </c>
      <c r="E99" s="111"/>
      <c r="F99" s="111"/>
      <c r="G99" s="111"/>
      <c r="H99" s="111"/>
      <c r="I99" s="111"/>
      <c r="J99" s="112">
        <f>J214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J229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J236</f>
        <v>0</v>
      </c>
      <c r="L101" s="109"/>
    </row>
    <row r="102" spans="2:12" s="9" customFormat="1" ht="19.899999999999999" customHeight="1">
      <c r="B102" s="109"/>
      <c r="D102" s="110" t="s">
        <v>2855</v>
      </c>
      <c r="E102" s="111"/>
      <c r="F102" s="111"/>
      <c r="G102" s="111"/>
      <c r="H102" s="111"/>
      <c r="I102" s="111"/>
      <c r="J102" s="112">
        <f>J287</f>
        <v>0</v>
      </c>
      <c r="L102" s="109"/>
    </row>
    <row r="103" spans="2:12" s="8" customFormat="1" ht="24.95" customHeight="1">
      <c r="B103" s="105"/>
      <c r="D103" s="106" t="s">
        <v>212</v>
      </c>
      <c r="E103" s="107"/>
      <c r="F103" s="107"/>
      <c r="G103" s="107"/>
      <c r="H103" s="107"/>
      <c r="I103" s="107"/>
      <c r="J103" s="108">
        <f>J290</f>
        <v>0</v>
      </c>
      <c r="L103" s="105"/>
    </row>
    <row r="104" spans="2:12" s="9" customFormat="1" ht="19.899999999999999" customHeight="1">
      <c r="B104" s="109"/>
      <c r="D104" s="110" t="s">
        <v>218</v>
      </c>
      <c r="E104" s="111"/>
      <c r="F104" s="111"/>
      <c r="G104" s="111"/>
      <c r="H104" s="111"/>
      <c r="I104" s="111"/>
      <c r="J104" s="112">
        <f>J291</f>
        <v>0</v>
      </c>
      <c r="L104" s="109"/>
    </row>
    <row r="105" spans="2:12" s="9" customFormat="1" ht="14.85" customHeight="1">
      <c r="B105" s="109"/>
      <c r="D105" s="110" t="s">
        <v>2856</v>
      </c>
      <c r="E105" s="111"/>
      <c r="F105" s="111"/>
      <c r="G105" s="111"/>
      <c r="H105" s="111"/>
      <c r="I105" s="111"/>
      <c r="J105" s="112">
        <f>J292</f>
        <v>0</v>
      </c>
      <c r="L105" s="109"/>
    </row>
    <row r="106" spans="2:12" s="8" customFormat="1" ht="24.95" customHeight="1">
      <c r="B106" s="105"/>
      <c r="D106" s="106" t="s">
        <v>2013</v>
      </c>
      <c r="E106" s="107"/>
      <c r="F106" s="107"/>
      <c r="G106" s="107"/>
      <c r="H106" s="107"/>
      <c r="I106" s="107"/>
      <c r="J106" s="108">
        <f>J295</f>
        <v>0</v>
      </c>
      <c r="L106" s="105"/>
    </row>
    <row r="107" spans="2:12" s="9" customFormat="1" ht="19.899999999999999" customHeight="1">
      <c r="B107" s="109"/>
      <c r="D107" s="110" t="s">
        <v>5352</v>
      </c>
      <c r="E107" s="111"/>
      <c r="F107" s="111"/>
      <c r="G107" s="111"/>
      <c r="H107" s="111"/>
      <c r="I107" s="111"/>
      <c r="J107" s="112">
        <f>J296</f>
        <v>0</v>
      </c>
      <c r="L107" s="109"/>
    </row>
    <row r="108" spans="2:12" s="8" customFormat="1" ht="24.95" customHeight="1">
      <c r="B108" s="105"/>
      <c r="D108" s="106" t="s">
        <v>1978</v>
      </c>
      <c r="E108" s="107"/>
      <c r="F108" s="107"/>
      <c r="G108" s="107"/>
      <c r="H108" s="107"/>
      <c r="I108" s="107"/>
      <c r="J108" s="108">
        <f>J311</f>
        <v>0</v>
      </c>
      <c r="L108" s="105"/>
    </row>
    <row r="109" spans="2:12" s="9" customFormat="1" ht="19.899999999999999" customHeight="1">
      <c r="B109" s="109"/>
      <c r="D109" s="110" t="s">
        <v>2015</v>
      </c>
      <c r="E109" s="111"/>
      <c r="F109" s="111"/>
      <c r="G109" s="111"/>
      <c r="H109" s="111"/>
      <c r="I109" s="111"/>
      <c r="J109" s="112">
        <f>J312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221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56" t="str">
        <f>E7</f>
        <v>Rekonstrukce Údolní od Husovy po Úvoz</v>
      </c>
      <c r="F119" s="257"/>
      <c r="G119" s="257"/>
      <c r="H119" s="257"/>
      <c r="L119" s="33"/>
    </row>
    <row r="120" spans="2:20" s="1" customFormat="1" ht="12" customHeight="1">
      <c r="B120" s="33"/>
      <c r="C120" s="28" t="s">
        <v>205</v>
      </c>
      <c r="L120" s="33"/>
    </row>
    <row r="121" spans="2:20" s="1" customFormat="1" ht="16.5" customHeight="1">
      <c r="B121" s="33"/>
      <c r="E121" s="253" t="str">
        <f>E9</f>
        <v>SO 304.2 - Vodovodní přípojka pro vodní prvek</v>
      </c>
      <c r="F121" s="258"/>
      <c r="G121" s="258"/>
      <c r="H121" s="258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 xml:space="preserve"> </v>
      </c>
      <c r="I123" s="28" t="s">
        <v>22</v>
      </c>
      <c r="J123" s="53" t="str">
        <f>IF(J12="","",J12)</f>
        <v>14. 9. 2023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8" t="s">
        <v>24</v>
      </c>
      <c r="F125" s="26" t="str">
        <f>E15</f>
        <v xml:space="preserve"> </v>
      </c>
      <c r="I125" s="28" t="s">
        <v>29</v>
      </c>
      <c r="J125" s="31" t="str">
        <f>E21</f>
        <v xml:space="preserve"> </v>
      </c>
      <c r="L125" s="33"/>
    </row>
    <row r="126" spans="2:20" s="1" customFormat="1" ht="15.2" customHeight="1">
      <c r="B126" s="33"/>
      <c r="C126" s="28" t="s">
        <v>27</v>
      </c>
      <c r="F126" s="26" t="str">
        <f>IF(E18="","",E18)</f>
        <v>Vyplň údaj</v>
      </c>
      <c r="I126" s="28" t="s">
        <v>31</v>
      </c>
      <c r="J126" s="31" t="str">
        <f>E24</f>
        <v xml:space="preserve"> 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222</v>
      </c>
      <c r="D128" s="115" t="s">
        <v>58</v>
      </c>
      <c r="E128" s="115" t="s">
        <v>54</v>
      </c>
      <c r="F128" s="115" t="s">
        <v>55</v>
      </c>
      <c r="G128" s="115" t="s">
        <v>223</v>
      </c>
      <c r="H128" s="115" t="s">
        <v>224</v>
      </c>
      <c r="I128" s="115" t="s">
        <v>225</v>
      </c>
      <c r="J128" s="115" t="s">
        <v>209</v>
      </c>
      <c r="K128" s="116" t="s">
        <v>226</v>
      </c>
      <c r="L128" s="113"/>
      <c r="M128" s="60" t="s">
        <v>1</v>
      </c>
      <c r="N128" s="61" t="s">
        <v>37</v>
      </c>
      <c r="O128" s="61" t="s">
        <v>227</v>
      </c>
      <c r="P128" s="61" t="s">
        <v>228</v>
      </c>
      <c r="Q128" s="61" t="s">
        <v>229</v>
      </c>
      <c r="R128" s="61" t="s">
        <v>230</v>
      </c>
      <c r="S128" s="61" t="s">
        <v>231</v>
      </c>
      <c r="T128" s="62" t="s">
        <v>232</v>
      </c>
    </row>
    <row r="129" spans="2:65" s="1" customFormat="1" ht="22.9" customHeight="1">
      <c r="B129" s="33"/>
      <c r="C129" s="65" t="s">
        <v>233</v>
      </c>
      <c r="J129" s="117">
        <f>BK129</f>
        <v>0</v>
      </c>
      <c r="L129" s="33"/>
      <c r="M129" s="63"/>
      <c r="N129" s="54"/>
      <c r="O129" s="54"/>
      <c r="P129" s="118">
        <f>P130+P290+P295+P311</f>
        <v>0</v>
      </c>
      <c r="Q129" s="54"/>
      <c r="R129" s="118">
        <f>R130+R290+R295+R311</f>
        <v>0</v>
      </c>
      <c r="S129" s="54"/>
      <c r="T129" s="119">
        <f>T130+T290+T295+T311</f>
        <v>0</v>
      </c>
      <c r="AT129" s="18" t="s">
        <v>72</v>
      </c>
      <c r="AU129" s="18" t="s">
        <v>211</v>
      </c>
      <c r="BK129" s="120">
        <f>BK130+BK290+BK295+BK311</f>
        <v>0</v>
      </c>
    </row>
    <row r="130" spans="2:65" s="11" customFormat="1" ht="25.9" customHeight="1">
      <c r="B130" s="121"/>
      <c r="D130" s="122" t="s">
        <v>72</v>
      </c>
      <c r="E130" s="123" t="s">
        <v>356</v>
      </c>
      <c r="F130" s="123" t="s">
        <v>357</v>
      </c>
      <c r="I130" s="124"/>
      <c r="J130" s="125">
        <f>BK130</f>
        <v>0</v>
      </c>
      <c r="L130" s="121"/>
      <c r="M130" s="126"/>
      <c r="P130" s="127">
        <f>P131+P214+P229+P236+P287</f>
        <v>0</v>
      </c>
      <c r="R130" s="127">
        <f>R131+R214+R229+R236+R287</f>
        <v>0</v>
      </c>
      <c r="T130" s="128">
        <f>T131+T214+T229+T236+T287</f>
        <v>0</v>
      </c>
      <c r="AR130" s="122" t="s">
        <v>81</v>
      </c>
      <c r="AT130" s="129" t="s">
        <v>72</v>
      </c>
      <c r="AU130" s="129" t="s">
        <v>73</v>
      </c>
      <c r="AY130" s="122" t="s">
        <v>236</v>
      </c>
      <c r="BK130" s="130">
        <f>BK131+BK214+BK229+BK236+BK287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358</v>
      </c>
      <c r="I131" s="124"/>
      <c r="J131" s="132">
        <f>BK131</f>
        <v>0</v>
      </c>
      <c r="L131" s="121"/>
      <c r="M131" s="126"/>
      <c r="P131" s="127">
        <f>SUM(P132:P213)</f>
        <v>0</v>
      </c>
      <c r="R131" s="127">
        <f>SUM(R132:R213)</f>
        <v>0</v>
      </c>
      <c r="T131" s="128">
        <f>SUM(T132:T213)</f>
        <v>0</v>
      </c>
      <c r="AR131" s="122" t="s">
        <v>81</v>
      </c>
      <c r="AT131" s="129" t="s">
        <v>72</v>
      </c>
      <c r="AU131" s="129" t="s">
        <v>81</v>
      </c>
      <c r="AY131" s="122" t="s">
        <v>236</v>
      </c>
      <c r="BK131" s="130">
        <f>SUM(BK132:BK213)</f>
        <v>0</v>
      </c>
    </row>
    <row r="132" spans="2:65" s="1" customFormat="1" ht="33" customHeight="1">
      <c r="B132" s="133"/>
      <c r="C132" s="134" t="s">
        <v>81</v>
      </c>
      <c r="D132" s="134" t="s">
        <v>239</v>
      </c>
      <c r="E132" s="135" t="s">
        <v>4431</v>
      </c>
      <c r="F132" s="136" t="s">
        <v>4432</v>
      </c>
      <c r="G132" s="137" t="s">
        <v>467</v>
      </c>
      <c r="H132" s="138">
        <v>5.4630000000000001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83</v>
      </c>
    </row>
    <row r="133" spans="2:65" s="1" customFormat="1" ht="19.5">
      <c r="B133" s="33"/>
      <c r="D133" s="147" t="s">
        <v>246</v>
      </c>
      <c r="F133" s="148" t="s">
        <v>4432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1.75" customHeight="1">
      <c r="B134" s="133"/>
      <c r="C134" s="134" t="s">
        <v>83</v>
      </c>
      <c r="D134" s="134" t="s">
        <v>239</v>
      </c>
      <c r="E134" s="135" t="s">
        <v>428</v>
      </c>
      <c r="F134" s="136" t="s">
        <v>429</v>
      </c>
      <c r="G134" s="137" t="s">
        <v>424</v>
      </c>
      <c r="H134" s="138">
        <v>1.5840000000000001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258</v>
      </c>
    </row>
    <row r="135" spans="2:65" s="1" customFormat="1" ht="11.25">
      <c r="B135" s="33"/>
      <c r="D135" s="147" t="s">
        <v>246</v>
      </c>
      <c r="F135" s="148" t="s">
        <v>429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24.2" customHeight="1">
      <c r="B136" s="133"/>
      <c r="C136" s="134" t="s">
        <v>253</v>
      </c>
      <c r="D136" s="134" t="s">
        <v>239</v>
      </c>
      <c r="E136" s="135" t="s">
        <v>437</v>
      </c>
      <c r="F136" s="136" t="s">
        <v>438</v>
      </c>
      <c r="G136" s="137" t="s">
        <v>424</v>
      </c>
      <c r="H136" s="138">
        <v>14.256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265</v>
      </c>
    </row>
    <row r="137" spans="2:65" s="1" customFormat="1" ht="11.25">
      <c r="B137" s="33"/>
      <c r="D137" s="147" t="s">
        <v>246</v>
      </c>
      <c r="F137" s="148" t="s">
        <v>438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5538</v>
      </c>
      <c r="H138" s="154">
        <v>14.256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 ht="11.25">
      <c r="B139" s="173"/>
      <c r="D139" s="147" t="s">
        <v>247</v>
      </c>
      <c r="E139" s="174" t="s">
        <v>1</v>
      </c>
      <c r="F139" s="175" t="s">
        <v>344</v>
      </c>
      <c r="H139" s="176">
        <v>14.256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24.2" customHeight="1">
      <c r="B140" s="133"/>
      <c r="C140" s="134" t="s">
        <v>258</v>
      </c>
      <c r="D140" s="134" t="s">
        <v>239</v>
      </c>
      <c r="E140" s="135" t="s">
        <v>2872</v>
      </c>
      <c r="F140" s="136" t="s">
        <v>2873</v>
      </c>
      <c r="G140" s="137" t="s">
        <v>424</v>
      </c>
      <c r="H140" s="138">
        <v>1.5840000000000001</v>
      </c>
      <c r="I140" s="139"/>
      <c r="J140" s="140">
        <f>ROUND(I140*H140,2)</f>
        <v>0</v>
      </c>
      <c r="K140" s="136" t="s">
        <v>2868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273</v>
      </c>
    </row>
    <row r="141" spans="2:65" s="1" customFormat="1" ht="11.25">
      <c r="B141" s="33"/>
      <c r="D141" s="147" t="s">
        <v>246</v>
      </c>
      <c r="F141" s="148" t="s">
        <v>2873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235</v>
      </c>
      <c r="D142" s="134" t="s">
        <v>239</v>
      </c>
      <c r="E142" s="135" t="s">
        <v>4434</v>
      </c>
      <c r="F142" s="136" t="s">
        <v>4435</v>
      </c>
      <c r="G142" s="137" t="s">
        <v>467</v>
      </c>
      <c r="H142" s="138">
        <v>5.4630000000000001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286</v>
      </c>
    </row>
    <row r="143" spans="2:65" s="1" customFormat="1" ht="19.5">
      <c r="B143" s="33"/>
      <c r="D143" s="147" t="s">
        <v>246</v>
      </c>
      <c r="F143" s="148" t="s">
        <v>4435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4" customFormat="1" ht="11.25">
      <c r="B144" s="167"/>
      <c r="D144" s="147" t="s">
        <v>247</v>
      </c>
      <c r="E144" s="168" t="s">
        <v>1</v>
      </c>
      <c r="F144" s="169" t="s">
        <v>2908</v>
      </c>
      <c r="H144" s="168" t="s">
        <v>1</v>
      </c>
      <c r="I144" s="170"/>
      <c r="L144" s="167"/>
      <c r="M144" s="171"/>
      <c r="T144" s="172"/>
      <c r="AT144" s="168" t="s">
        <v>247</v>
      </c>
      <c r="AU144" s="168" t="s">
        <v>83</v>
      </c>
      <c r="AV144" s="14" t="s">
        <v>81</v>
      </c>
      <c r="AW144" s="14" t="s">
        <v>30</v>
      </c>
      <c r="AX144" s="14" t="s">
        <v>73</v>
      </c>
      <c r="AY144" s="168" t="s">
        <v>236</v>
      </c>
    </row>
    <row r="145" spans="2:65" s="12" customFormat="1" ht="11.25">
      <c r="B145" s="151"/>
      <c r="D145" s="147" t="s">
        <v>247</v>
      </c>
      <c r="E145" s="152" t="s">
        <v>1</v>
      </c>
      <c r="F145" s="153" t="s">
        <v>5539</v>
      </c>
      <c r="H145" s="154">
        <v>5.4630000000000001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5" customFormat="1" ht="11.25">
      <c r="B146" s="173"/>
      <c r="D146" s="147" t="s">
        <v>247</v>
      </c>
      <c r="E146" s="174" t="s">
        <v>1</v>
      </c>
      <c r="F146" s="175" t="s">
        <v>344</v>
      </c>
      <c r="H146" s="176">
        <v>5.4630000000000001</v>
      </c>
      <c r="I146" s="177"/>
      <c r="L146" s="173"/>
      <c r="M146" s="178"/>
      <c r="T146" s="179"/>
      <c r="AT146" s="174" t="s">
        <v>247</v>
      </c>
      <c r="AU146" s="174" t="s">
        <v>83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4.2" customHeight="1">
      <c r="B147" s="133"/>
      <c r="C147" s="134" t="s">
        <v>265</v>
      </c>
      <c r="D147" s="134" t="s">
        <v>239</v>
      </c>
      <c r="E147" s="135" t="s">
        <v>2911</v>
      </c>
      <c r="F147" s="136" t="s">
        <v>2912</v>
      </c>
      <c r="G147" s="137" t="s">
        <v>528</v>
      </c>
      <c r="H147" s="138">
        <v>10.92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295</v>
      </c>
    </row>
    <row r="148" spans="2:65" s="1" customFormat="1" ht="11.25">
      <c r="B148" s="33"/>
      <c r="D148" s="147" t="s">
        <v>246</v>
      </c>
      <c r="F148" s="148" t="s">
        <v>2912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4" customFormat="1" ht="11.25">
      <c r="B149" s="167"/>
      <c r="D149" s="147" t="s">
        <v>247</v>
      </c>
      <c r="E149" s="168" t="s">
        <v>1</v>
      </c>
      <c r="F149" s="169" t="s">
        <v>2908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5540</v>
      </c>
      <c r="H150" s="154">
        <v>10.92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5" customFormat="1" ht="11.25">
      <c r="B151" s="173"/>
      <c r="D151" s="147" t="s">
        <v>247</v>
      </c>
      <c r="E151" s="174" t="s">
        <v>1</v>
      </c>
      <c r="F151" s="175" t="s">
        <v>344</v>
      </c>
      <c r="H151" s="176">
        <v>10.92</v>
      </c>
      <c r="I151" s="177"/>
      <c r="L151" s="173"/>
      <c r="M151" s="178"/>
      <c r="T151" s="179"/>
      <c r="AT151" s="174" t="s">
        <v>247</v>
      </c>
      <c r="AU151" s="174" t="s">
        <v>83</v>
      </c>
      <c r="AV151" s="15" t="s">
        <v>258</v>
      </c>
      <c r="AW151" s="15" t="s">
        <v>30</v>
      </c>
      <c r="AX151" s="15" t="s">
        <v>81</v>
      </c>
      <c r="AY151" s="174" t="s">
        <v>236</v>
      </c>
    </row>
    <row r="152" spans="2:65" s="1" customFormat="1" ht="21.75" customHeight="1">
      <c r="B152" s="133"/>
      <c r="C152" s="134" t="s">
        <v>269</v>
      </c>
      <c r="D152" s="134" t="s">
        <v>239</v>
      </c>
      <c r="E152" s="135" t="s">
        <v>428</v>
      </c>
      <c r="F152" s="136" t="s">
        <v>429</v>
      </c>
      <c r="G152" s="137" t="s">
        <v>424</v>
      </c>
      <c r="H152" s="138">
        <v>3.8730000000000002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306</v>
      </c>
    </row>
    <row r="153" spans="2:65" s="1" customFormat="1" ht="11.25">
      <c r="B153" s="33"/>
      <c r="D153" s="147" t="s">
        <v>246</v>
      </c>
      <c r="F153" s="148" t="s">
        <v>429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24.2" customHeight="1">
      <c r="B154" s="133"/>
      <c r="C154" s="134" t="s">
        <v>273</v>
      </c>
      <c r="D154" s="134" t="s">
        <v>239</v>
      </c>
      <c r="E154" s="135" t="s">
        <v>437</v>
      </c>
      <c r="F154" s="136" t="s">
        <v>438</v>
      </c>
      <c r="G154" s="137" t="s">
        <v>424</v>
      </c>
      <c r="H154" s="138">
        <v>34.856999999999999</v>
      </c>
      <c r="I154" s="139"/>
      <c r="J154" s="140">
        <f>ROUND(I154*H154,2)</f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316</v>
      </c>
    </row>
    <row r="155" spans="2:65" s="1" customFormat="1" ht="11.25">
      <c r="B155" s="33"/>
      <c r="D155" s="147" t="s">
        <v>246</v>
      </c>
      <c r="F155" s="148" t="s">
        <v>438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11.25">
      <c r="B156" s="151"/>
      <c r="D156" s="147" t="s">
        <v>247</v>
      </c>
      <c r="E156" s="152" t="s">
        <v>1</v>
      </c>
      <c r="F156" s="153" t="s">
        <v>5541</v>
      </c>
      <c r="H156" s="154">
        <v>34.856999999999999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5" customFormat="1" ht="11.25">
      <c r="B157" s="173"/>
      <c r="D157" s="147" t="s">
        <v>247</v>
      </c>
      <c r="E157" s="174" t="s">
        <v>1</v>
      </c>
      <c r="F157" s="175" t="s">
        <v>344</v>
      </c>
      <c r="H157" s="176">
        <v>34.856999999999999</v>
      </c>
      <c r="I157" s="177"/>
      <c r="L157" s="173"/>
      <c r="M157" s="178"/>
      <c r="T157" s="179"/>
      <c r="AT157" s="174" t="s">
        <v>247</v>
      </c>
      <c r="AU157" s="174" t="s">
        <v>83</v>
      </c>
      <c r="AV157" s="15" t="s">
        <v>258</v>
      </c>
      <c r="AW157" s="15" t="s">
        <v>30</v>
      </c>
      <c r="AX157" s="15" t="s">
        <v>81</v>
      </c>
      <c r="AY157" s="174" t="s">
        <v>236</v>
      </c>
    </row>
    <row r="158" spans="2:65" s="1" customFormat="1" ht="21.75" customHeight="1">
      <c r="B158" s="133"/>
      <c r="C158" s="134" t="s">
        <v>280</v>
      </c>
      <c r="D158" s="134" t="s">
        <v>239</v>
      </c>
      <c r="E158" s="135" t="s">
        <v>2916</v>
      </c>
      <c r="F158" s="136" t="s">
        <v>2917</v>
      </c>
      <c r="G158" s="137" t="s">
        <v>424</v>
      </c>
      <c r="H158" s="138">
        <v>3.8730000000000002</v>
      </c>
      <c r="I158" s="139"/>
      <c r="J158" s="140">
        <f>ROUND(I158*H158,2)</f>
        <v>0</v>
      </c>
      <c r="K158" s="136" t="s">
        <v>2868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328</v>
      </c>
    </row>
    <row r="159" spans="2:65" s="1" customFormat="1" ht="11.25">
      <c r="B159" s="33"/>
      <c r="D159" s="147" t="s">
        <v>246</v>
      </c>
      <c r="F159" s="148" t="s">
        <v>2917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24.2" customHeight="1">
      <c r="B160" s="133"/>
      <c r="C160" s="134" t="s">
        <v>286</v>
      </c>
      <c r="D160" s="134" t="s">
        <v>239</v>
      </c>
      <c r="E160" s="135" t="s">
        <v>2937</v>
      </c>
      <c r="F160" s="136" t="s">
        <v>2938</v>
      </c>
      <c r="G160" s="137" t="s">
        <v>528</v>
      </c>
      <c r="H160" s="138">
        <v>1.1000000000000001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345</v>
      </c>
    </row>
    <row r="161" spans="2:65" s="1" customFormat="1" ht="11.25">
      <c r="B161" s="33"/>
      <c r="D161" s="147" t="s">
        <v>246</v>
      </c>
      <c r="F161" s="148" t="s">
        <v>2938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11.25">
      <c r="B162" s="151"/>
      <c r="D162" s="147" t="s">
        <v>247</v>
      </c>
      <c r="E162" s="152" t="s">
        <v>1</v>
      </c>
      <c r="F162" s="153" t="s">
        <v>4439</v>
      </c>
      <c r="H162" s="154">
        <v>1.1000000000000001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236</v>
      </c>
    </row>
    <row r="163" spans="2:65" s="15" customFormat="1" ht="11.25">
      <c r="B163" s="173"/>
      <c r="D163" s="147" t="s">
        <v>247</v>
      </c>
      <c r="E163" s="174" t="s">
        <v>1</v>
      </c>
      <c r="F163" s="175" t="s">
        <v>344</v>
      </c>
      <c r="H163" s="176">
        <v>1.1000000000000001</v>
      </c>
      <c r="I163" s="177"/>
      <c r="L163" s="173"/>
      <c r="M163" s="178"/>
      <c r="T163" s="179"/>
      <c r="AT163" s="174" t="s">
        <v>247</v>
      </c>
      <c r="AU163" s="174" t="s">
        <v>83</v>
      </c>
      <c r="AV163" s="15" t="s">
        <v>258</v>
      </c>
      <c r="AW163" s="15" t="s">
        <v>30</v>
      </c>
      <c r="AX163" s="15" t="s">
        <v>81</v>
      </c>
      <c r="AY163" s="174" t="s">
        <v>236</v>
      </c>
    </row>
    <row r="164" spans="2:65" s="1" customFormat="1" ht="24.2" customHeight="1">
      <c r="B164" s="133"/>
      <c r="C164" s="134" t="s">
        <v>291</v>
      </c>
      <c r="D164" s="134" t="s">
        <v>239</v>
      </c>
      <c r="E164" s="135" t="s">
        <v>2974</v>
      </c>
      <c r="F164" s="136" t="s">
        <v>2975</v>
      </c>
      <c r="G164" s="137" t="s">
        <v>539</v>
      </c>
      <c r="H164" s="138">
        <v>2.0870000000000002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583</v>
      </c>
    </row>
    <row r="165" spans="2:65" s="1" customFormat="1" ht="11.25">
      <c r="B165" s="33"/>
      <c r="D165" s="147" t="s">
        <v>246</v>
      </c>
      <c r="F165" s="148" t="s">
        <v>2975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295</v>
      </c>
      <c r="D166" s="134" t="s">
        <v>239</v>
      </c>
      <c r="E166" s="135" t="s">
        <v>2982</v>
      </c>
      <c r="F166" s="136" t="s">
        <v>2983</v>
      </c>
      <c r="G166" s="137" t="s">
        <v>539</v>
      </c>
      <c r="H166" s="138">
        <v>0.104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591</v>
      </c>
    </row>
    <row r="167" spans="2:65" s="1" customFormat="1" ht="19.5">
      <c r="B167" s="33"/>
      <c r="D167" s="147" t="s">
        <v>246</v>
      </c>
      <c r="F167" s="148" t="s">
        <v>2983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37.9" customHeight="1">
      <c r="B168" s="133"/>
      <c r="C168" s="134" t="s">
        <v>300</v>
      </c>
      <c r="D168" s="134" t="s">
        <v>239</v>
      </c>
      <c r="E168" s="135" t="s">
        <v>2984</v>
      </c>
      <c r="F168" s="136" t="s">
        <v>2985</v>
      </c>
      <c r="G168" s="137" t="s">
        <v>539</v>
      </c>
      <c r="H168" s="138">
        <v>1.5649999999999999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607</v>
      </c>
    </row>
    <row r="169" spans="2:65" s="1" customFormat="1" ht="19.5">
      <c r="B169" s="33"/>
      <c r="D169" s="147" t="s">
        <v>246</v>
      </c>
      <c r="F169" s="148" t="s">
        <v>2985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7.9" customHeight="1">
      <c r="B170" s="133"/>
      <c r="C170" s="134" t="s">
        <v>306</v>
      </c>
      <c r="D170" s="134" t="s">
        <v>239</v>
      </c>
      <c r="E170" s="135" t="s">
        <v>2986</v>
      </c>
      <c r="F170" s="136" t="s">
        <v>2987</v>
      </c>
      <c r="G170" s="137" t="s">
        <v>539</v>
      </c>
      <c r="H170" s="138">
        <v>0.41699999999999998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617</v>
      </c>
    </row>
    <row r="171" spans="2:65" s="1" customFormat="1" ht="19.5">
      <c r="B171" s="33"/>
      <c r="D171" s="147" t="s">
        <v>246</v>
      </c>
      <c r="F171" s="148" t="s">
        <v>2987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33" customHeight="1">
      <c r="B172" s="133"/>
      <c r="C172" s="134" t="s">
        <v>8</v>
      </c>
      <c r="D172" s="134" t="s">
        <v>239</v>
      </c>
      <c r="E172" s="135" t="s">
        <v>4440</v>
      </c>
      <c r="F172" s="136" t="s">
        <v>4441</v>
      </c>
      <c r="G172" s="137" t="s">
        <v>539</v>
      </c>
      <c r="H172" s="138">
        <v>0.33100000000000002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630</v>
      </c>
    </row>
    <row r="173" spans="2:65" s="1" customFormat="1" ht="19.5">
      <c r="B173" s="33"/>
      <c r="D173" s="147" t="s">
        <v>246</v>
      </c>
      <c r="F173" s="148" t="s">
        <v>4441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3" customHeight="1">
      <c r="B174" s="133"/>
      <c r="C174" s="134" t="s">
        <v>316</v>
      </c>
      <c r="D174" s="134" t="s">
        <v>239</v>
      </c>
      <c r="E174" s="135" t="s">
        <v>4442</v>
      </c>
      <c r="F174" s="136" t="s">
        <v>4443</v>
      </c>
      <c r="G174" s="137" t="s">
        <v>539</v>
      </c>
      <c r="H174" s="138">
        <v>4.96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643</v>
      </c>
    </row>
    <row r="175" spans="2:65" s="1" customFormat="1" ht="19.5">
      <c r="B175" s="33"/>
      <c r="D175" s="147" t="s">
        <v>246</v>
      </c>
      <c r="F175" s="148" t="s">
        <v>4443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33" customHeight="1">
      <c r="B176" s="133"/>
      <c r="C176" s="134" t="s">
        <v>323</v>
      </c>
      <c r="D176" s="134" t="s">
        <v>239</v>
      </c>
      <c r="E176" s="135" t="s">
        <v>4444</v>
      </c>
      <c r="F176" s="136" t="s">
        <v>4445</v>
      </c>
      <c r="G176" s="137" t="s">
        <v>539</v>
      </c>
      <c r="H176" s="138">
        <v>1.323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656</v>
      </c>
    </row>
    <row r="177" spans="2:65" s="1" customFormat="1" ht="19.5">
      <c r="B177" s="33"/>
      <c r="D177" s="147" t="s">
        <v>246</v>
      </c>
      <c r="F177" s="148" t="s">
        <v>4445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21.75" customHeight="1">
      <c r="B178" s="133"/>
      <c r="C178" s="134" t="s">
        <v>328</v>
      </c>
      <c r="D178" s="134" t="s">
        <v>239</v>
      </c>
      <c r="E178" s="135" t="s">
        <v>4542</v>
      </c>
      <c r="F178" s="136" t="s">
        <v>4543</v>
      </c>
      <c r="G178" s="137" t="s">
        <v>467</v>
      </c>
      <c r="H178" s="138">
        <v>11.305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669</v>
      </c>
    </row>
    <row r="179" spans="2:65" s="1" customFormat="1" ht="11.25">
      <c r="B179" s="33"/>
      <c r="D179" s="147" t="s">
        <v>246</v>
      </c>
      <c r="F179" s="148" t="s">
        <v>4543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 ht="11.25">
      <c r="B180" s="151"/>
      <c r="D180" s="147" t="s">
        <v>247</v>
      </c>
      <c r="E180" s="152" t="s">
        <v>1</v>
      </c>
      <c r="F180" s="153" t="s">
        <v>5542</v>
      </c>
      <c r="H180" s="154">
        <v>11.305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73</v>
      </c>
      <c r="AY180" s="152" t="s">
        <v>236</v>
      </c>
    </row>
    <row r="181" spans="2:65" s="15" customFormat="1" ht="11.25">
      <c r="B181" s="173"/>
      <c r="D181" s="147" t="s">
        <v>247</v>
      </c>
      <c r="E181" s="174" t="s">
        <v>1</v>
      </c>
      <c r="F181" s="175" t="s">
        <v>344</v>
      </c>
      <c r="H181" s="176">
        <v>11.305</v>
      </c>
      <c r="I181" s="177"/>
      <c r="L181" s="173"/>
      <c r="M181" s="178"/>
      <c r="T181" s="179"/>
      <c r="AT181" s="174" t="s">
        <v>247</v>
      </c>
      <c r="AU181" s="174" t="s">
        <v>83</v>
      </c>
      <c r="AV181" s="15" t="s">
        <v>258</v>
      </c>
      <c r="AW181" s="15" t="s">
        <v>30</v>
      </c>
      <c r="AX181" s="15" t="s">
        <v>81</v>
      </c>
      <c r="AY181" s="174" t="s">
        <v>236</v>
      </c>
    </row>
    <row r="182" spans="2:65" s="1" customFormat="1" ht="24.2" customHeight="1">
      <c r="B182" s="133"/>
      <c r="C182" s="134" t="s">
        <v>337</v>
      </c>
      <c r="D182" s="134" t="s">
        <v>239</v>
      </c>
      <c r="E182" s="135" t="s">
        <v>4544</v>
      </c>
      <c r="F182" s="136" t="s">
        <v>4545</v>
      </c>
      <c r="G182" s="137" t="s">
        <v>467</v>
      </c>
      <c r="H182" s="138">
        <v>11.305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682</v>
      </c>
    </row>
    <row r="183" spans="2:65" s="1" customFormat="1" ht="11.25">
      <c r="B183" s="33"/>
      <c r="D183" s="147" t="s">
        <v>246</v>
      </c>
      <c r="F183" s="148" t="s">
        <v>4545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24.2" customHeight="1">
      <c r="B184" s="133"/>
      <c r="C184" s="134" t="s">
        <v>345</v>
      </c>
      <c r="D184" s="134" t="s">
        <v>239</v>
      </c>
      <c r="E184" s="135" t="s">
        <v>1564</v>
      </c>
      <c r="F184" s="136" t="s">
        <v>1565</v>
      </c>
      <c r="G184" s="137" t="s">
        <v>467</v>
      </c>
      <c r="H184" s="138">
        <v>14.067</v>
      </c>
      <c r="I184" s="139"/>
      <c r="J184" s="140">
        <f>ROUND(I184*H184,2)</f>
        <v>0</v>
      </c>
      <c r="K184" s="136" t="s">
        <v>243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696</v>
      </c>
    </row>
    <row r="185" spans="2:65" s="1" customFormat="1" ht="11.25">
      <c r="B185" s="33"/>
      <c r="D185" s="147" t="s">
        <v>246</v>
      </c>
      <c r="F185" s="148" t="s">
        <v>1565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 ht="11.25">
      <c r="B186" s="151"/>
      <c r="D186" s="147" t="s">
        <v>247</v>
      </c>
      <c r="E186" s="152" t="s">
        <v>1</v>
      </c>
      <c r="F186" s="153" t="s">
        <v>5543</v>
      </c>
      <c r="H186" s="154">
        <v>14.067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236</v>
      </c>
    </row>
    <row r="187" spans="2:65" s="15" customFormat="1" ht="11.25">
      <c r="B187" s="173"/>
      <c r="D187" s="147" t="s">
        <v>247</v>
      </c>
      <c r="E187" s="174" t="s">
        <v>1</v>
      </c>
      <c r="F187" s="175" t="s">
        <v>344</v>
      </c>
      <c r="H187" s="176">
        <v>14.067</v>
      </c>
      <c r="I187" s="177"/>
      <c r="L187" s="173"/>
      <c r="M187" s="178"/>
      <c r="T187" s="179"/>
      <c r="AT187" s="174" t="s">
        <v>247</v>
      </c>
      <c r="AU187" s="174" t="s">
        <v>83</v>
      </c>
      <c r="AV187" s="15" t="s">
        <v>258</v>
      </c>
      <c r="AW187" s="15" t="s">
        <v>30</v>
      </c>
      <c r="AX187" s="15" t="s">
        <v>81</v>
      </c>
      <c r="AY187" s="174" t="s">
        <v>236</v>
      </c>
    </row>
    <row r="188" spans="2:65" s="1" customFormat="1" ht="24.2" customHeight="1">
      <c r="B188" s="133"/>
      <c r="C188" s="134" t="s">
        <v>7</v>
      </c>
      <c r="D188" s="134" t="s">
        <v>239</v>
      </c>
      <c r="E188" s="135" t="s">
        <v>1570</v>
      </c>
      <c r="F188" s="136" t="s">
        <v>1571</v>
      </c>
      <c r="G188" s="137" t="s">
        <v>467</v>
      </c>
      <c r="H188" s="138">
        <v>14.067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709</v>
      </c>
    </row>
    <row r="189" spans="2:65" s="1" customFormat="1" ht="11.25">
      <c r="B189" s="33"/>
      <c r="D189" s="147" t="s">
        <v>246</v>
      </c>
      <c r="F189" s="148" t="s">
        <v>1571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" customFormat="1" ht="37.9" customHeight="1">
      <c r="B190" s="133"/>
      <c r="C190" s="134" t="s">
        <v>583</v>
      </c>
      <c r="D190" s="134" t="s">
        <v>239</v>
      </c>
      <c r="E190" s="135" t="s">
        <v>3115</v>
      </c>
      <c r="F190" s="136" t="s">
        <v>3116</v>
      </c>
      <c r="G190" s="137" t="s">
        <v>539</v>
      </c>
      <c r="H190" s="138">
        <v>6.96</v>
      </c>
      <c r="I190" s="139"/>
      <c r="J190" s="140">
        <f>ROUND(I190*H190,2)</f>
        <v>0</v>
      </c>
      <c r="K190" s="136" t="s">
        <v>243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258</v>
      </c>
      <c r="AT190" s="145" t="s">
        <v>239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720</v>
      </c>
    </row>
    <row r="191" spans="2:65" s="1" customFormat="1" ht="19.5">
      <c r="B191" s="33"/>
      <c r="D191" s="147" t="s">
        <v>246</v>
      </c>
      <c r="F191" s="148" t="s">
        <v>3116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" customFormat="1" ht="37.9" customHeight="1">
      <c r="B192" s="133"/>
      <c r="C192" s="134" t="s">
        <v>588</v>
      </c>
      <c r="D192" s="134" t="s">
        <v>239</v>
      </c>
      <c r="E192" s="135" t="s">
        <v>3117</v>
      </c>
      <c r="F192" s="136" t="s">
        <v>3118</v>
      </c>
      <c r="G192" s="137" t="s">
        <v>539</v>
      </c>
      <c r="H192" s="138">
        <v>1.74</v>
      </c>
      <c r="I192" s="139"/>
      <c r="J192" s="140">
        <f>ROUND(I192*H192,2)</f>
        <v>0</v>
      </c>
      <c r="K192" s="136" t="s">
        <v>243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731</v>
      </c>
    </row>
    <row r="193" spans="2:65" s="1" customFormat="1" ht="19.5">
      <c r="B193" s="33"/>
      <c r="D193" s="147" t="s">
        <v>246</v>
      </c>
      <c r="F193" s="148" t="s">
        <v>3118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" customFormat="1" ht="16.5" customHeight="1">
      <c r="B194" s="133"/>
      <c r="C194" s="134" t="s">
        <v>591</v>
      </c>
      <c r="D194" s="134" t="s">
        <v>239</v>
      </c>
      <c r="E194" s="135" t="s">
        <v>3119</v>
      </c>
      <c r="F194" s="136" t="s">
        <v>3120</v>
      </c>
      <c r="G194" s="137" t="s">
        <v>539</v>
      </c>
      <c r="H194" s="138">
        <v>6.96</v>
      </c>
      <c r="I194" s="139"/>
      <c r="J194" s="140">
        <f>ROUND(I194*H194,2)</f>
        <v>0</v>
      </c>
      <c r="K194" s="136" t="s">
        <v>2868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741</v>
      </c>
    </row>
    <row r="195" spans="2:65" s="1" customFormat="1" ht="11.25">
      <c r="B195" s="33"/>
      <c r="D195" s="147" t="s">
        <v>246</v>
      </c>
      <c r="F195" s="148" t="s">
        <v>3120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" customFormat="1" ht="16.5" customHeight="1">
      <c r="B196" s="133"/>
      <c r="C196" s="134" t="s">
        <v>600</v>
      </c>
      <c r="D196" s="134" t="s">
        <v>239</v>
      </c>
      <c r="E196" s="135" t="s">
        <v>3121</v>
      </c>
      <c r="F196" s="136" t="s">
        <v>3122</v>
      </c>
      <c r="G196" s="137" t="s">
        <v>539</v>
      </c>
      <c r="H196" s="138">
        <v>1.74</v>
      </c>
      <c r="I196" s="139"/>
      <c r="J196" s="140">
        <f>ROUND(I196*H196,2)</f>
        <v>0</v>
      </c>
      <c r="K196" s="136" t="s">
        <v>2868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772</v>
      </c>
    </row>
    <row r="197" spans="2:65" s="1" customFormat="1" ht="11.25">
      <c r="B197" s="33"/>
      <c r="D197" s="147" t="s">
        <v>246</v>
      </c>
      <c r="F197" s="148" t="s">
        <v>3122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607</v>
      </c>
      <c r="D198" s="134" t="s">
        <v>239</v>
      </c>
      <c r="E198" s="135" t="s">
        <v>1589</v>
      </c>
      <c r="F198" s="136" t="s">
        <v>1590</v>
      </c>
      <c r="G198" s="137" t="s">
        <v>539</v>
      </c>
      <c r="H198" s="138">
        <v>3.6059999999999999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782</v>
      </c>
    </row>
    <row r="199" spans="2:65" s="1" customFormat="1" ht="11.25">
      <c r="B199" s="33"/>
      <c r="D199" s="147" t="s">
        <v>246</v>
      </c>
      <c r="F199" s="148" t="s">
        <v>1590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" customFormat="1" ht="24.2" customHeight="1">
      <c r="B200" s="133"/>
      <c r="C200" s="180" t="s">
        <v>611</v>
      </c>
      <c r="D200" s="180" t="s">
        <v>333</v>
      </c>
      <c r="E200" s="181" t="s">
        <v>3123</v>
      </c>
      <c r="F200" s="182" t="s">
        <v>3124</v>
      </c>
      <c r="G200" s="183" t="s">
        <v>424</v>
      </c>
      <c r="H200" s="184">
        <v>6.851</v>
      </c>
      <c r="I200" s="185"/>
      <c r="J200" s="186">
        <f>ROUND(I200*H200,2)</f>
        <v>0</v>
      </c>
      <c r="K200" s="182" t="s">
        <v>2868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273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792</v>
      </c>
    </row>
    <row r="201" spans="2:65" s="1" customFormat="1" ht="11.25">
      <c r="B201" s="33"/>
      <c r="D201" s="147" t="s">
        <v>246</v>
      </c>
      <c r="F201" s="148" t="s">
        <v>3124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617</v>
      </c>
      <c r="D202" s="134" t="s">
        <v>239</v>
      </c>
      <c r="E202" s="135" t="s">
        <v>3274</v>
      </c>
      <c r="F202" s="136" t="s">
        <v>3275</v>
      </c>
      <c r="G202" s="137" t="s">
        <v>539</v>
      </c>
      <c r="H202" s="138">
        <v>3.6059999999999999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805</v>
      </c>
    </row>
    <row r="203" spans="2:65" s="1" customFormat="1" ht="19.5">
      <c r="B203" s="33"/>
      <c r="D203" s="147" t="s">
        <v>246</v>
      </c>
      <c r="F203" s="148" t="s">
        <v>3275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37.9" customHeight="1">
      <c r="B204" s="133"/>
      <c r="C204" s="134" t="s">
        <v>625</v>
      </c>
      <c r="D204" s="134" t="s">
        <v>239</v>
      </c>
      <c r="E204" s="135" t="s">
        <v>3125</v>
      </c>
      <c r="F204" s="136" t="s">
        <v>3126</v>
      </c>
      <c r="G204" s="137" t="s">
        <v>539</v>
      </c>
      <c r="H204" s="138">
        <v>3.6059999999999999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816</v>
      </c>
    </row>
    <row r="205" spans="2:65" s="1" customFormat="1" ht="19.5">
      <c r="B205" s="33"/>
      <c r="D205" s="147" t="s">
        <v>246</v>
      </c>
      <c r="F205" s="148" t="s">
        <v>3126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630</v>
      </c>
      <c r="D206" s="134" t="s">
        <v>239</v>
      </c>
      <c r="E206" s="135" t="s">
        <v>3127</v>
      </c>
      <c r="F206" s="136" t="s">
        <v>3128</v>
      </c>
      <c r="G206" s="137" t="s">
        <v>539</v>
      </c>
      <c r="H206" s="138">
        <v>1.458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828</v>
      </c>
    </row>
    <row r="207" spans="2:65" s="1" customFormat="1" ht="11.25">
      <c r="B207" s="33"/>
      <c r="D207" s="147" t="s">
        <v>246</v>
      </c>
      <c r="F207" s="148" t="s">
        <v>3128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16.5" customHeight="1">
      <c r="B208" s="133"/>
      <c r="C208" s="180" t="s">
        <v>637</v>
      </c>
      <c r="D208" s="180" t="s">
        <v>333</v>
      </c>
      <c r="E208" s="181" t="s">
        <v>4560</v>
      </c>
      <c r="F208" s="182" t="s">
        <v>4561</v>
      </c>
      <c r="G208" s="183" t="s">
        <v>424</v>
      </c>
      <c r="H208" s="184">
        <v>2.7570000000000001</v>
      </c>
      <c r="I208" s="185"/>
      <c r="J208" s="186">
        <f>ROUND(I208*H208,2)</f>
        <v>0</v>
      </c>
      <c r="K208" s="182" t="s">
        <v>243</v>
      </c>
      <c r="L208" s="187"/>
      <c r="M208" s="188" t="s">
        <v>1</v>
      </c>
      <c r="N208" s="189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273</v>
      </c>
      <c r="AT208" s="145" t="s">
        <v>333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841</v>
      </c>
    </row>
    <row r="209" spans="2:65" s="1" customFormat="1" ht="11.25">
      <c r="B209" s="33"/>
      <c r="D209" s="147" t="s">
        <v>246</v>
      </c>
      <c r="F209" s="148" t="s">
        <v>4561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24.2" customHeight="1">
      <c r="B210" s="133"/>
      <c r="C210" s="134" t="s">
        <v>643</v>
      </c>
      <c r="D210" s="134" t="s">
        <v>239</v>
      </c>
      <c r="E210" s="135" t="s">
        <v>3274</v>
      </c>
      <c r="F210" s="136" t="s">
        <v>3275</v>
      </c>
      <c r="G210" s="137" t="s">
        <v>539</v>
      </c>
      <c r="H210" s="138">
        <v>1.5309999999999999</v>
      </c>
      <c r="I210" s="139"/>
      <c r="J210" s="140">
        <f>ROUND(I210*H210,2)</f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341</v>
      </c>
    </row>
    <row r="211" spans="2:65" s="1" customFormat="1" ht="19.5">
      <c r="B211" s="33"/>
      <c r="D211" s="147" t="s">
        <v>246</v>
      </c>
      <c r="F211" s="148" t="s">
        <v>3275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" customFormat="1" ht="37.9" customHeight="1">
      <c r="B212" s="133"/>
      <c r="C212" s="134" t="s">
        <v>649</v>
      </c>
      <c r="D212" s="134" t="s">
        <v>239</v>
      </c>
      <c r="E212" s="135" t="s">
        <v>3125</v>
      </c>
      <c r="F212" s="136" t="s">
        <v>3126</v>
      </c>
      <c r="G212" s="137" t="s">
        <v>539</v>
      </c>
      <c r="H212" s="138">
        <v>1.5309999999999999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868</v>
      </c>
    </row>
    <row r="213" spans="2:65" s="1" customFormat="1" ht="19.5">
      <c r="B213" s="33"/>
      <c r="D213" s="147" t="s">
        <v>246</v>
      </c>
      <c r="F213" s="148" t="s">
        <v>3126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1" customFormat="1" ht="22.9" customHeight="1">
      <c r="B214" s="121"/>
      <c r="D214" s="122" t="s">
        <v>72</v>
      </c>
      <c r="E214" s="131" t="s">
        <v>258</v>
      </c>
      <c r="F214" s="131" t="s">
        <v>1602</v>
      </c>
      <c r="I214" s="124"/>
      <c r="J214" s="132">
        <f>BK214</f>
        <v>0</v>
      </c>
      <c r="L214" s="121"/>
      <c r="M214" s="126"/>
      <c r="P214" s="127">
        <f>SUM(P215:P228)</f>
        <v>0</v>
      </c>
      <c r="R214" s="127">
        <f>SUM(R215:R228)</f>
        <v>0</v>
      </c>
      <c r="T214" s="128">
        <f>SUM(T215:T228)</f>
        <v>0</v>
      </c>
      <c r="AR214" s="122" t="s">
        <v>81</v>
      </c>
      <c r="AT214" s="129" t="s">
        <v>72</v>
      </c>
      <c r="AU214" s="129" t="s">
        <v>81</v>
      </c>
      <c r="AY214" s="122" t="s">
        <v>236</v>
      </c>
      <c r="BK214" s="130">
        <f>SUM(BK215:BK228)</f>
        <v>0</v>
      </c>
    </row>
    <row r="215" spans="2:65" s="1" customFormat="1" ht="24.2" customHeight="1">
      <c r="B215" s="133"/>
      <c r="C215" s="134" t="s">
        <v>656</v>
      </c>
      <c r="D215" s="134" t="s">
        <v>239</v>
      </c>
      <c r="E215" s="135" t="s">
        <v>4208</v>
      </c>
      <c r="F215" s="136" t="s">
        <v>4209</v>
      </c>
      <c r="G215" s="137" t="s">
        <v>539</v>
      </c>
      <c r="H215" s="138">
        <v>0.44</v>
      </c>
      <c r="I215" s="139"/>
      <c r="J215" s="140">
        <f>ROUND(I215*H215,2)</f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879</v>
      </c>
    </row>
    <row r="216" spans="2:65" s="1" customFormat="1" ht="11.25">
      <c r="B216" s="33"/>
      <c r="D216" s="147" t="s">
        <v>246</v>
      </c>
      <c r="F216" s="148" t="s">
        <v>4209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16.5" customHeight="1">
      <c r="B217" s="133"/>
      <c r="C217" s="134" t="s">
        <v>662</v>
      </c>
      <c r="D217" s="134" t="s">
        <v>239</v>
      </c>
      <c r="E217" s="135" t="s">
        <v>3294</v>
      </c>
      <c r="F217" s="136" t="s">
        <v>3295</v>
      </c>
      <c r="G217" s="137" t="s">
        <v>539</v>
      </c>
      <c r="H217" s="138">
        <v>0.191</v>
      </c>
      <c r="I217" s="139"/>
      <c r="J217" s="140">
        <f>ROUND(I217*H217,2)</f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893</v>
      </c>
    </row>
    <row r="218" spans="2:65" s="1" customFormat="1" ht="11.25">
      <c r="B218" s="33"/>
      <c r="D218" s="147" t="s">
        <v>246</v>
      </c>
      <c r="F218" s="148" t="s">
        <v>3295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5544</v>
      </c>
      <c r="H219" s="154">
        <v>0.191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5" customFormat="1" ht="11.25">
      <c r="B220" s="173"/>
      <c r="D220" s="147" t="s">
        <v>247</v>
      </c>
      <c r="E220" s="174" t="s">
        <v>1</v>
      </c>
      <c r="F220" s="175" t="s">
        <v>344</v>
      </c>
      <c r="H220" s="176">
        <v>0.191</v>
      </c>
      <c r="I220" s="177"/>
      <c r="L220" s="173"/>
      <c r="M220" s="178"/>
      <c r="T220" s="179"/>
      <c r="AT220" s="174" t="s">
        <v>247</v>
      </c>
      <c r="AU220" s="174" t="s">
        <v>83</v>
      </c>
      <c r="AV220" s="15" t="s">
        <v>258</v>
      </c>
      <c r="AW220" s="15" t="s">
        <v>30</v>
      </c>
      <c r="AX220" s="15" t="s">
        <v>81</v>
      </c>
      <c r="AY220" s="174" t="s">
        <v>236</v>
      </c>
    </row>
    <row r="221" spans="2:65" s="1" customFormat="1" ht="24.2" customHeight="1">
      <c r="B221" s="133"/>
      <c r="C221" s="134" t="s">
        <v>669</v>
      </c>
      <c r="D221" s="134" t="s">
        <v>239</v>
      </c>
      <c r="E221" s="135" t="s">
        <v>1581</v>
      </c>
      <c r="F221" s="136" t="s">
        <v>1582</v>
      </c>
      <c r="G221" s="137" t="s">
        <v>539</v>
      </c>
      <c r="H221" s="138">
        <v>0.63100000000000001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928</v>
      </c>
    </row>
    <row r="222" spans="2:65" s="1" customFormat="1" ht="19.5">
      <c r="B222" s="33"/>
      <c r="D222" s="147" t="s">
        <v>246</v>
      </c>
      <c r="F222" s="148" t="s">
        <v>1582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37.9" customHeight="1">
      <c r="B223" s="133"/>
      <c r="C223" s="134" t="s">
        <v>675</v>
      </c>
      <c r="D223" s="134" t="s">
        <v>239</v>
      </c>
      <c r="E223" s="135" t="s">
        <v>3125</v>
      </c>
      <c r="F223" s="136" t="s">
        <v>3126</v>
      </c>
      <c r="G223" s="137" t="s">
        <v>539</v>
      </c>
      <c r="H223" s="138">
        <v>0.63100000000000001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943</v>
      </c>
    </row>
    <row r="224" spans="2:65" s="1" customFormat="1" ht="19.5">
      <c r="B224" s="33"/>
      <c r="D224" s="147" t="s">
        <v>246</v>
      </c>
      <c r="F224" s="148" t="s">
        <v>3126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33" customHeight="1">
      <c r="B225" s="133"/>
      <c r="C225" s="134" t="s">
        <v>682</v>
      </c>
      <c r="D225" s="134" t="s">
        <v>239</v>
      </c>
      <c r="E225" s="135" t="s">
        <v>1609</v>
      </c>
      <c r="F225" s="136" t="s">
        <v>1610</v>
      </c>
      <c r="G225" s="137" t="s">
        <v>539</v>
      </c>
      <c r="H225" s="138">
        <v>0.191</v>
      </c>
      <c r="I225" s="139"/>
      <c r="J225" s="140">
        <f>ROUND(I225*H225,2)</f>
        <v>0</v>
      </c>
      <c r="K225" s="136" t="s">
        <v>243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955</v>
      </c>
    </row>
    <row r="226" spans="2:65" s="1" customFormat="1" ht="19.5">
      <c r="B226" s="33"/>
      <c r="D226" s="147" t="s">
        <v>246</v>
      </c>
      <c r="F226" s="148" t="s">
        <v>1610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5544</v>
      </c>
      <c r="H227" s="154">
        <v>0.191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 ht="11.25">
      <c r="B228" s="173"/>
      <c r="D228" s="147" t="s">
        <v>247</v>
      </c>
      <c r="E228" s="174" t="s">
        <v>1</v>
      </c>
      <c r="F228" s="175" t="s">
        <v>344</v>
      </c>
      <c r="H228" s="176">
        <v>0.191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1" customFormat="1" ht="22.9" customHeight="1">
      <c r="B229" s="121"/>
      <c r="D229" s="122" t="s">
        <v>72</v>
      </c>
      <c r="E229" s="131" t="s">
        <v>235</v>
      </c>
      <c r="F229" s="131" t="s">
        <v>636</v>
      </c>
      <c r="I229" s="124"/>
      <c r="J229" s="132">
        <f>BK229</f>
        <v>0</v>
      </c>
      <c r="L229" s="121"/>
      <c r="M229" s="126"/>
      <c r="P229" s="127">
        <f>SUM(P230:P235)</f>
        <v>0</v>
      </c>
      <c r="R229" s="127">
        <f>SUM(R230:R235)</f>
        <v>0</v>
      </c>
      <c r="T229" s="128">
        <f>SUM(T230:T235)</f>
        <v>0</v>
      </c>
      <c r="AR229" s="122" t="s">
        <v>81</v>
      </c>
      <c r="AT229" s="129" t="s">
        <v>72</v>
      </c>
      <c r="AU229" s="129" t="s">
        <v>81</v>
      </c>
      <c r="AY229" s="122" t="s">
        <v>236</v>
      </c>
      <c r="BK229" s="130">
        <f>SUM(BK230:BK235)</f>
        <v>0</v>
      </c>
    </row>
    <row r="230" spans="2:65" s="1" customFormat="1" ht="16.5" customHeight="1">
      <c r="B230" s="133"/>
      <c r="C230" s="134" t="s">
        <v>689</v>
      </c>
      <c r="D230" s="134" t="s">
        <v>239</v>
      </c>
      <c r="E230" s="135" t="s">
        <v>3343</v>
      </c>
      <c r="F230" s="136" t="s">
        <v>3344</v>
      </c>
      <c r="G230" s="137" t="s">
        <v>467</v>
      </c>
      <c r="H230" s="138">
        <v>5.4630000000000001</v>
      </c>
      <c r="I230" s="139"/>
      <c r="J230" s="140">
        <f>ROUND(I230*H230,2)</f>
        <v>0</v>
      </c>
      <c r="K230" s="136" t="s">
        <v>2868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967</v>
      </c>
    </row>
    <row r="231" spans="2:65" s="1" customFormat="1" ht="11.25">
      <c r="B231" s="33"/>
      <c r="D231" s="147" t="s">
        <v>246</v>
      </c>
      <c r="F231" s="148" t="s">
        <v>3344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" customFormat="1" ht="24.2" customHeight="1">
      <c r="B232" s="133"/>
      <c r="C232" s="134" t="s">
        <v>696</v>
      </c>
      <c r="D232" s="134" t="s">
        <v>239</v>
      </c>
      <c r="E232" s="135" t="s">
        <v>3274</v>
      </c>
      <c r="F232" s="136" t="s">
        <v>3275</v>
      </c>
      <c r="G232" s="137" t="s">
        <v>539</v>
      </c>
      <c r="H232" s="138">
        <v>1.093</v>
      </c>
      <c r="I232" s="139"/>
      <c r="J232" s="140">
        <f>ROUND(I232*H232,2)</f>
        <v>0</v>
      </c>
      <c r="K232" s="136" t="s">
        <v>243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258</v>
      </c>
      <c r="AT232" s="145" t="s">
        <v>239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2162</v>
      </c>
    </row>
    <row r="233" spans="2:65" s="1" customFormat="1" ht="19.5">
      <c r="B233" s="33"/>
      <c r="D233" s="147" t="s">
        <v>246</v>
      </c>
      <c r="F233" s="148" t="s">
        <v>3275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" customFormat="1" ht="37.9" customHeight="1">
      <c r="B234" s="133"/>
      <c r="C234" s="134" t="s">
        <v>703</v>
      </c>
      <c r="D234" s="134" t="s">
        <v>239</v>
      </c>
      <c r="E234" s="135" t="s">
        <v>3125</v>
      </c>
      <c r="F234" s="136" t="s">
        <v>3126</v>
      </c>
      <c r="G234" s="137" t="s">
        <v>539</v>
      </c>
      <c r="H234" s="138">
        <v>1.093</v>
      </c>
      <c r="I234" s="139"/>
      <c r="J234" s="140">
        <f>ROUND(I234*H234,2)</f>
        <v>0</v>
      </c>
      <c r="K234" s="136" t="s">
        <v>243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2167</v>
      </c>
    </row>
    <row r="235" spans="2:65" s="1" customFormat="1" ht="19.5">
      <c r="B235" s="33"/>
      <c r="D235" s="147" t="s">
        <v>246</v>
      </c>
      <c r="F235" s="148" t="s">
        <v>3126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1" customFormat="1" ht="22.9" customHeight="1">
      <c r="B236" s="121"/>
      <c r="D236" s="122" t="s">
        <v>72</v>
      </c>
      <c r="E236" s="131" t="s">
        <v>273</v>
      </c>
      <c r="F236" s="131" t="s">
        <v>724</v>
      </c>
      <c r="I236" s="124"/>
      <c r="J236" s="132">
        <f>BK236</f>
        <v>0</v>
      </c>
      <c r="L236" s="121"/>
      <c r="M236" s="126"/>
      <c r="P236" s="127">
        <f>SUM(P237:P286)</f>
        <v>0</v>
      </c>
      <c r="R236" s="127">
        <f>SUM(R237:R286)</f>
        <v>0</v>
      </c>
      <c r="T236" s="128">
        <f>SUM(T237:T286)</f>
        <v>0</v>
      </c>
      <c r="AR236" s="122" t="s">
        <v>81</v>
      </c>
      <c r="AT236" s="129" t="s">
        <v>72</v>
      </c>
      <c r="AU236" s="129" t="s">
        <v>81</v>
      </c>
      <c r="AY236" s="122" t="s">
        <v>236</v>
      </c>
      <c r="BK236" s="130">
        <f>SUM(BK237:BK286)</f>
        <v>0</v>
      </c>
    </row>
    <row r="237" spans="2:65" s="1" customFormat="1" ht="24.2" customHeight="1">
      <c r="B237" s="133"/>
      <c r="C237" s="134" t="s">
        <v>709</v>
      </c>
      <c r="D237" s="134" t="s">
        <v>239</v>
      </c>
      <c r="E237" s="135" t="s">
        <v>5014</v>
      </c>
      <c r="F237" s="136" t="s">
        <v>5015</v>
      </c>
      <c r="G237" s="137" t="s">
        <v>528</v>
      </c>
      <c r="H237" s="138">
        <v>4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2170</v>
      </c>
    </row>
    <row r="238" spans="2:65" s="1" customFormat="1" ht="19.5">
      <c r="B238" s="33"/>
      <c r="D238" s="147" t="s">
        <v>246</v>
      </c>
      <c r="F238" s="148" t="s">
        <v>5015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 ht="11.25">
      <c r="B239" s="151"/>
      <c r="D239" s="147" t="s">
        <v>247</v>
      </c>
      <c r="E239" s="152" t="s">
        <v>1</v>
      </c>
      <c r="F239" s="153" t="s">
        <v>5545</v>
      </c>
      <c r="H239" s="154">
        <v>4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5" customFormat="1" ht="11.25">
      <c r="B240" s="173"/>
      <c r="D240" s="147" t="s">
        <v>247</v>
      </c>
      <c r="E240" s="174" t="s">
        <v>1</v>
      </c>
      <c r="F240" s="175" t="s">
        <v>344</v>
      </c>
      <c r="H240" s="176">
        <v>4</v>
      </c>
      <c r="I240" s="177"/>
      <c r="L240" s="173"/>
      <c r="M240" s="178"/>
      <c r="T240" s="179"/>
      <c r="AT240" s="174" t="s">
        <v>247</v>
      </c>
      <c r="AU240" s="174" t="s">
        <v>83</v>
      </c>
      <c r="AV240" s="15" t="s">
        <v>258</v>
      </c>
      <c r="AW240" s="15" t="s">
        <v>30</v>
      </c>
      <c r="AX240" s="15" t="s">
        <v>81</v>
      </c>
      <c r="AY240" s="174" t="s">
        <v>236</v>
      </c>
    </row>
    <row r="241" spans="2:65" s="1" customFormat="1" ht="21.75" customHeight="1">
      <c r="B241" s="133"/>
      <c r="C241" s="180" t="s">
        <v>714</v>
      </c>
      <c r="D241" s="180" t="s">
        <v>333</v>
      </c>
      <c r="E241" s="181" t="s">
        <v>5019</v>
      </c>
      <c r="F241" s="182" t="s">
        <v>5020</v>
      </c>
      <c r="G241" s="183" t="s">
        <v>528</v>
      </c>
      <c r="H241" s="184">
        <v>4.0599999999999996</v>
      </c>
      <c r="I241" s="185"/>
      <c r="J241" s="186">
        <f>ROUND(I241*H241,2)</f>
        <v>0</v>
      </c>
      <c r="K241" s="182" t="s">
        <v>243</v>
      </c>
      <c r="L241" s="187"/>
      <c r="M241" s="188" t="s">
        <v>1</v>
      </c>
      <c r="N241" s="189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273</v>
      </c>
      <c r="AT241" s="145" t="s">
        <v>333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2171</v>
      </c>
    </row>
    <row r="242" spans="2:65" s="1" customFormat="1" ht="11.25">
      <c r="B242" s="33"/>
      <c r="D242" s="147" t="s">
        <v>246</v>
      </c>
      <c r="F242" s="148" t="s">
        <v>5020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2" customFormat="1" ht="11.25">
      <c r="B243" s="151"/>
      <c r="D243" s="147" t="s">
        <v>247</v>
      </c>
      <c r="E243" s="152" t="s">
        <v>1</v>
      </c>
      <c r="F243" s="153" t="s">
        <v>4595</v>
      </c>
      <c r="H243" s="154">
        <v>4.0599999999999996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73</v>
      </c>
      <c r="AY243" s="152" t="s">
        <v>236</v>
      </c>
    </row>
    <row r="244" spans="2:65" s="15" customFormat="1" ht="11.25">
      <c r="B244" s="173"/>
      <c r="D244" s="147" t="s">
        <v>247</v>
      </c>
      <c r="E244" s="174" t="s">
        <v>1</v>
      </c>
      <c r="F244" s="175" t="s">
        <v>344</v>
      </c>
      <c r="H244" s="176">
        <v>4.0599999999999996</v>
      </c>
      <c r="I244" s="177"/>
      <c r="L244" s="173"/>
      <c r="M244" s="178"/>
      <c r="T244" s="179"/>
      <c r="AT244" s="174" t="s">
        <v>247</v>
      </c>
      <c r="AU244" s="174" t="s">
        <v>83</v>
      </c>
      <c r="AV244" s="15" t="s">
        <v>258</v>
      </c>
      <c r="AW244" s="15" t="s">
        <v>30</v>
      </c>
      <c r="AX244" s="15" t="s">
        <v>81</v>
      </c>
      <c r="AY244" s="174" t="s">
        <v>236</v>
      </c>
    </row>
    <row r="245" spans="2:65" s="1" customFormat="1" ht="24.2" customHeight="1">
      <c r="B245" s="133"/>
      <c r="C245" s="134" t="s">
        <v>720</v>
      </c>
      <c r="D245" s="134" t="s">
        <v>239</v>
      </c>
      <c r="E245" s="135" t="s">
        <v>5546</v>
      </c>
      <c r="F245" s="136" t="s">
        <v>5547</v>
      </c>
      <c r="G245" s="137" t="s">
        <v>340</v>
      </c>
      <c r="H245" s="138">
        <v>1</v>
      </c>
      <c r="I245" s="139"/>
      <c r="J245" s="140">
        <f>ROUND(I245*H245,2)</f>
        <v>0</v>
      </c>
      <c r="K245" s="136" t="s">
        <v>243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2174</v>
      </c>
    </row>
    <row r="246" spans="2:65" s="1" customFormat="1" ht="11.25">
      <c r="B246" s="33"/>
      <c r="D246" s="147" t="s">
        <v>246</v>
      </c>
      <c r="F246" s="148" t="s">
        <v>5547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80" t="s">
        <v>725</v>
      </c>
      <c r="D247" s="180" t="s">
        <v>333</v>
      </c>
      <c r="E247" s="181" t="s">
        <v>5548</v>
      </c>
      <c r="F247" s="182" t="s">
        <v>5549</v>
      </c>
      <c r="G247" s="183" t="s">
        <v>340</v>
      </c>
      <c r="H247" s="184">
        <v>1</v>
      </c>
      <c r="I247" s="185"/>
      <c r="J247" s="186">
        <f>ROUND(I247*H247,2)</f>
        <v>0</v>
      </c>
      <c r="K247" s="182" t="s">
        <v>243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273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2178</v>
      </c>
    </row>
    <row r="248" spans="2:65" s="1" customFormat="1" ht="19.5">
      <c r="B248" s="33"/>
      <c r="D248" s="147" t="s">
        <v>246</v>
      </c>
      <c r="F248" s="148" t="s">
        <v>5549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16.5" customHeight="1">
      <c r="B249" s="133"/>
      <c r="C249" s="134" t="s">
        <v>731</v>
      </c>
      <c r="D249" s="134" t="s">
        <v>239</v>
      </c>
      <c r="E249" s="135" t="s">
        <v>5550</v>
      </c>
      <c r="F249" s="136" t="s">
        <v>5551</v>
      </c>
      <c r="G249" s="137" t="s">
        <v>340</v>
      </c>
      <c r="H249" s="138">
        <v>2</v>
      </c>
      <c r="I249" s="139"/>
      <c r="J249" s="140">
        <f>ROUND(I249*H249,2)</f>
        <v>0</v>
      </c>
      <c r="K249" s="136" t="s">
        <v>2868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2182</v>
      </c>
    </row>
    <row r="250" spans="2:65" s="1" customFormat="1" ht="11.25">
      <c r="B250" s="33"/>
      <c r="D250" s="147" t="s">
        <v>246</v>
      </c>
      <c r="F250" s="148" t="s">
        <v>5551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16.5" customHeight="1">
      <c r="B251" s="133"/>
      <c r="C251" s="180" t="s">
        <v>735</v>
      </c>
      <c r="D251" s="180" t="s">
        <v>333</v>
      </c>
      <c r="E251" s="181" t="s">
        <v>5552</v>
      </c>
      <c r="F251" s="182" t="s">
        <v>5553</v>
      </c>
      <c r="G251" s="183" t="s">
        <v>340</v>
      </c>
      <c r="H251" s="184">
        <v>2</v>
      </c>
      <c r="I251" s="185"/>
      <c r="J251" s="186">
        <f>ROUND(I251*H251,2)</f>
        <v>0</v>
      </c>
      <c r="K251" s="182" t="s">
        <v>2868</v>
      </c>
      <c r="L251" s="187"/>
      <c r="M251" s="188" t="s">
        <v>1</v>
      </c>
      <c r="N251" s="189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273</v>
      </c>
      <c r="AT251" s="145" t="s">
        <v>333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2191</v>
      </c>
    </row>
    <row r="252" spans="2:65" s="1" customFormat="1" ht="11.25">
      <c r="B252" s="33"/>
      <c r="D252" s="147" t="s">
        <v>246</v>
      </c>
      <c r="F252" s="148" t="s">
        <v>5553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" customFormat="1" ht="24.2" customHeight="1">
      <c r="B253" s="133"/>
      <c r="C253" s="134" t="s">
        <v>741</v>
      </c>
      <c r="D253" s="134" t="s">
        <v>239</v>
      </c>
      <c r="E253" s="135" t="s">
        <v>5554</v>
      </c>
      <c r="F253" s="136" t="s">
        <v>5555</v>
      </c>
      <c r="G253" s="137" t="s">
        <v>340</v>
      </c>
      <c r="H253" s="138">
        <v>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2195</v>
      </c>
    </row>
    <row r="254" spans="2:65" s="1" customFormat="1" ht="19.5">
      <c r="B254" s="33"/>
      <c r="D254" s="147" t="s">
        <v>246</v>
      </c>
      <c r="F254" s="148" t="s">
        <v>5555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" customFormat="1" ht="16.5" customHeight="1">
      <c r="B255" s="133"/>
      <c r="C255" s="180" t="s">
        <v>745</v>
      </c>
      <c r="D255" s="180" t="s">
        <v>333</v>
      </c>
      <c r="E255" s="181" t="s">
        <v>5556</v>
      </c>
      <c r="F255" s="182" t="s">
        <v>5557</v>
      </c>
      <c r="G255" s="183" t="s">
        <v>340</v>
      </c>
      <c r="H255" s="184">
        <v>1</v>
      </c>
      <c r="I255" s="185"/>
      <c r="J255" s="186">
        <f>ROUND(I255*H255,2)</f>
        <v>0</v>
      </c>
      <c r="K255" s="182" t="s">
        <v>2868</v>
      </c>
      <c r="L255" s="187"/>
      <c r="M255" s="188" t="s">
        <v>1</v>
      </c>
      <c r="N255" s="189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273</v>
      </c>
      <c r="AT255" s="145" t="s">
        <v>333</v>
      </c>
      <c r="AU255" s="145" t="s">
        <v>83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258</v>
      </c>
      <c r="BM255" s="145" t="s">
        <v>2199</v>
      </c>
    </row>
    <row r="256" spans="2:65" s="1" customFormat="1" ht="11.25">
      <c r="B256" s="33"/>
      <c r="D256" s="147" t="s">
        <v>246</v>
      </c>
      <c r="F256" s="148" t="s">
        <v>5557</v>
      </c>
      <c r="I256" s="149"/>
      <c r="L256" s="33"/>
      <c r="M256" s="150"/>
      <c r="T256" s="57"/>
      <c r="AT256" s="18" t="s">
        <v>246</v>
      </c>
      <c r="AU256" s="18" t="s">
        <v>83</v>
      </c>
    </row>
    <row r="257" spans="2:65" s="1" customFormat="1" ht="16.5" customHeight="1">
      <c r="B257" s="133"/>
      <c r="C257" s="180" t="s">
        <v>772</v>
      </c>
      <c r="D257" s="180" t="s">
        <v>333</v>
      </c>
      <c r="E257" s="181" t="s">
        <v>5558</v>
      </c>
      <c r="F257" s="182" t="s">
        <v>5559</v>
      </c>
      <c r="G257" s="183" t="s">
        <v>340</v>
      </c>
      <c r="H257" s="184">
        <v>1</v>
      </c>
      <c r="I257" s="185"/>
      <c r="J257" s="186">
        <f>ROUND(I257*H257,2)</f>
        <v>0</v>
      </c>
      <c r="K257" s="182" t="s">
        <v>2868</v>
      </c>
      <c r="L257" s="187"/>
      <c r="M257" s="188" t="s">
        <v>1</v>
      </c>
      <c r="N257" s="189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273</v>
      </c>
      <c r="AT257" s="145" t="s">
        <v>333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2138</v>
      </c>
    </row>
    <row r="258" spans="2:65" s="1" customFormat="1" ht="11.25">
      <c r="B258" s="33"/>
      <c r="D258" s="147" t="s">
        <v>246</v>
      </c>
      <c r="F258" s="148" t="s">
        <v>5559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" customFormat="1" ht="16.5" customHeight="1">
      <c r="B259" s="133"/>
      <c r="C259" s="134" t="s">
        <v>777</v>
      </c>
      <c r="D259" s="134" t="s">
        <v>239</v>
      </c>
      <c r="E259" s="135" t="s">
        <v>4904</v>
      </c>
      <c r="F259" s="136" t="s">
        <v>4905</v>
      </c>
      <c r="G259" s="137" t="s">
        <v>340</v>
      </c>
      <c r="H259" s="138">
        <v>1</v>
      </c>
      <c r="I259" s="139"/>
      <c r="J259" s="140">
        <f>ROUND(I259*H259,2)</f>
        <v>0</v>
      </c>
      <c r="K259" s="136" t="s">
        <v>243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258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2206</v>
      </c>
    </row>
    <row r="260" spans="2:65" s="1" customFormat="1" ht="11.25">
      <c r="B260" s="33"/>
      <c r="D260" s="147" t="s">
        <v>246</v>
      </c>
      <c r="F260" s="148" t="s">
        <v>4905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24.2" customHeight="1">
      <c r="B261" s="133"/>
      <c r="C261" s="180" t="s">
        <v>782</v>
      </c>
      <c r="D261" s="180" t="s">
        <v>333</v>
      </c>
      <c r="E261" s="181" t="s">
        <v>4907</v>
      </c>
      <c r="F261" s="182" t="s">
        <v>4908</v>
      </c>
      <c r="G261" s="183" t="s">
        <v>340</v>
      </c>
      <c r="H261" s="184">
        <v>1</v>
      </c>
      <c r="I261" s="185"/>
      <c r="J261" s="186">
        <f>ROUND(I261*H261,2)</f>
        <v>0</v>
      </c>
      <c r="K261" s="182" t="s">
        <v>243</v>
      </c>
      <c r="L261" s="187"/>
      <c r="M261" s="188" t="s">
        <v>1</v>
      </c>
      <c r="N261" s="189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273</v>
      </c>
      <c r="AT261" s="145" t="s">
        <v>333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2215</v>
      </c>
    </row>
    <row r="262" spans="2:65" s="1" customFormat="1" ht="19.5">
      <c r="B262" s="33"/>
      <c r="D262" s="147" t="s">
        <v>246</v>
      </c>
      <c r="F262" s="148" t="s">
        <v>4908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16.5" customHeight="1">
      <c r="B263" s="133"/>
      <c r="C263" s="134" t="s">
        <v>787</v>
      </c>
      <c r="D263" s="134" t="s">
        <v>239</v>
      </c>
      <c r="E263" s="135" t="s">
        <v>4928</v>
      </c>
      <c r="F263" s="136" t="s">
        <v>4929</v>
      </c>
      <c r="G263" s="137" t="s">
        <v>340</v>
      </c>
      <c r="H263" s="138">
        <v>1</v>
      </c>
      <c r="I263" s="139"/>
      <c r="J263" s="140">
        <f>ROUND(I263*H263,2)</f>
        <v>0</v>
      </c>
      <c r="K263" s="136" t="s">
        <v>2868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2224</v>
      </c>
    </row>
    <row r="264" spans="2:65" s="1" customFormat="1" ht="11.25">
      <c r="B264" s="33"/>
      <c r="D264" s="147" t="s">
        <v>246</v>
      </c>
      <c r="F264" s="148" t="s">
        <v>4929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" customFormat="1" ht="21.75" customHeight="1">
      <c r="B265" s="133"/>
      <c r="C265" s="134" t="s">
        <v>792</v>
      </c>
      <c r="D265" s="134" t="s">
        <v>239</v>
      </c>
      <c r="E265" s="135" t="s">
        <v>4947</v>
      </c>
      <c r="F265" s="136" t="s">
        <v>4948</v>
      </c>
      <c r="G265" s="137" t="s">
        <v>528</v>
      </c>
      <c r="H265" s="138">
        <v>4</v>
      </c>
      <c r="I265" s="139"/>
      <c r="J265" s="140">
        <f>ROUND(I265*H265,2)</f>
        <v>0</v>
      </c>
      <c r="K265" s="136" t="s">
        <v>243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2229</v>
      </c>
    </row>
    <row r="266" spans="2:65" s="1" customFormat="1" ht="11.25">
      <c r="B266" s="33"/>
      <c r="D266" s="147" t="s">
        <v>246</v>
      </c>
      <c r="F266" s="148" t="s">
        <v>4948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" customFormat="1" ht="24.2" customHeight="1">
      <c r="B267" s="133"/>
      <c r="C267" s="134" t="s">
        <v>798</v>
      </c>
      <c r="D267" s="134" t="s">
        <v>239</v>
      </c>
      <c r="E267" s="135" t="s">
        <v>5560</v>
      </c>
      <c r="F267" s="136" t="s">
        <v>5561</v>
      </c>
      <c r="G267" s="137" t="s">
        <v>340</v>
      </c>
      <c r="H267" s="138">
        <v>1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2095</v>
      </c>
    </row>
    <row r="268" spans="2:65" s="1" customFormat="1" ht="19.5">
      <c r="B268" s="33"/>
      <c r="D268" s="147" t="s">
        <v>246</v>
      </c>
      <c r="F268" s="148" t="s">
        <v>5561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24.2" customHeight="1">
      <c r="B269" s="133"/>
      <c r="C269" s="180" t="s">
        <v>805</v>
      </c>
      <c r="D269" s="180" t="s">
        <v>333</v>
      </c>
      <c r="E269" s="181" t="s">
        <v>5562</v>
      </c>
      <c r="F269" s="182" t="s">
        <v>5563</v>
      </c>
      <c r="G269" s="183" t="s">
        <v>340</v>
      </c>
      <c r="H269" s="184">
        <v>1</v>
      </c>
      <c r="I269" s="185"/>
      <c r="J269" s="186">
        <f>ROUND(I269*H269,2)</f>
        <v>0</v>
      </c>
      <c r="K269" s="182" t="s">
        <v>243</v>
      </c>
      <c r="L269" s="187"/>
      <c r="M269" s="188" t="s">
        <v>1</v>
      </c>
      <c r="N269" s="189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273</v>
      </c>
      <c r="AT269" s="145" t="s">
        <v>333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2237</v>
      </c>
    </row>
    <row r="270" spans="2:65" s="1" customFormat="1" ht="11.25">
      <c r="B270" s="33"/>
      <c r="D270" s="147" t="s">
        <v>246</v>
      </c>
      <c r="F270" s="148" t="s">
        <v>5563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810</v>
      </c>
      <c r="D271" s="134" t="s">
        <v>239</v>
      </c>
      <c r="E271" s="135" t="s">
        <v>5564</v>
      </c>
      <c r="F271" s="136" t="s">
        <v>5565</v>
      </c>
      <c r="G271" s="137" t="s">
        <v>340</v>
      </c>
      <c r="H271" s="138">
        <v>1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2241</v>
      </c>
    </row>
    <row r="272" spans="2:65" s="1" customFormat="1" ht="19.5">
      <c r="B272" s="33"/>
      <c r="D272" s="147" t="s">
        <v>246</v>
      </c>
      <c r="F272" s="148" t="s">
        <v>5565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24.2" customHeight="1">
      <c r="B273" s="133"/>
      <c r="C273" s="180" t="s">
        <v>816</v>
      </c>
      <c r="D273" s="180" t="s">
        <v>333</v>
      </c>
      <c r="E273" s="181" t="s">
        <v>5566</v>
      </c>
      <c r="F273" s="182" t="s">
        <v>5567</v>
      </c>
      <c r="G273" s="183" t="s">
        <v>340</v>
      </c>
      <c r="H273" s="184">
        <v>1</v>
      </c>
      <c r="I273" s="185"/>
      <c r="J273" s="186">
        <f>ROUND(I273*H273,2)</f>
        <v>0</v>
      </c>
      <c r="K273" s="182" t="s">
        <v>243</v>
      </c>
      <c r="L273" s="187"/>
      <c r="M273" s="188" t="s">
        <v>1</v>
      </c>
      <c r="N273" s="189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273</v>
      </c>
      <c r="AT273" s="145" t="s">
        <v>333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2249</v>
      </c>
    </row>
    <row r="274" spans="2:65" s="1" customFormat="1" ht="19.5">
      <c r="B274" s="33"/>
      <c r="D274" s="147" t="s">
        <v>246</v>
      </c>
      <c r="F274" s="148" t="s">
        <v>5567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37.9" customHeight="1">
      <c r="B275" s="133"/>
      <c r="C275" s="134" t="s">
        <v>822</v>
      </c>
      <c r="D275" s="134" t="s">
        <v>239</v>
      </c>
      <c r="E275" s="135" t="s">
        <v>3946</v>
      </c>
      <c r="F275" s="136" t="s">
        <v>3947</v>
      </c>
      <c r="G275" s="137" t="s">
        <v>340</v>
      </c>
      <c r="H275" s="138">
        <v>1</v>
      </c>
      <c r="I275" s="139"/>
      <c r="J275" s="140">
        <f>ROUND(I275*H275,2)</f>
        <v>0</v>
      </c>
      <c r="K275" s="136" t="s">
        <v>243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2255</v>
      </c>
    </row>
    <row r="276" spans="2:65" s="1" customFormat="1" ht="19.5">
      <c r="B276" s="33"/>
      <c r="D276" s="147" t="s">
        <v>246</v>
      </c>
      <c r="F276" s="148" t="s">
        <v>3947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" customFormat="1" ht="16.5" customHeight="1">
      <c r="B277" s="133"/>
      <c r="C277" s="180" t="s">
        <v>828</v>
      </c>
      <c r="D277" s="180" t="s">
        <v>333</v>
      </c>
      <c r="E277" s="181" t="s">
        <v>5568</v>
      </c>
      <c r="F277" s="182" t="s">
        <v>5569</v>
      </c>
      <c r="G277" s="183" t="s">
        <v>340</v>
      </c>
      <c r="H277" s="184">
        <v>1</v>
      </c>
      <c r="I277" s="185"/>
      <c r="J277" s="186">
        <f>ROUND(I277*H277,2)</f>
        <v>0</v>
      </c>
      <c r="K277" s="182" t="s">
        <v>2868</v>
      </c>
      <c r="L277" s="187"/>
      <c r="M277" s="188" t="s">
        <v>1</v>
      </c>
      <c r="N277" s="189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273</v>
      </c>
      <c r="AT277" s="145" t="s">
        <v>333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2260</v>
      </c>
    </row>
    <row r="278" spans="2:65" s="1" customFormat="1" ht="11.25">
      <c r="B278" s="33"/>
      <c r="D278" s="147" t="s">
        <v>246</v>
      </c>
      <c r="F278" s="148" t="s">
        <v>5569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" customFormat="1" ht="24.2" customHeight="1">
      <c r="B279" s="133"/>
      <c r="C279" s="134" t="s">
        <v>837</v>
      </c>
      <c r="D279" s="134" t="s">
        <v>239</v>
      </c>
      <c r="E279" s="135" t="s">
        <v>5570</v>
      </c>
      <c r="F279" s="136" t="s">
        <v>5571</v>
      </c>
      <c r="G279" s="137" t="s">
        <v>340</v>
      </c>
      <c r="H279" s="138">
        <v>1</v>
      </c>
      <c r="I279" s="139"/>
      <c r="J279" s="140">
        <f>ROUND(I279*H279,2)</f>
        <v>0</v>
      </c>
      <c r="K279" s="136" t="s">
        <v>243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2268</v>
      </c>
    </row>
    <row r="280" spans="2:65" s="1" customFormat="1" ht="19.5">
      <c r="B280" s="33"/>
      <c r="D280" s="147" t="s">
        <v>246</v>
      </c>
      <c r="F280" s="148" t="s">
        <v>5571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5572</v>
      </c>
      <c r="H281" s="154">
        <v>1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5" customFormat="1" ht="11.25">
      <c r="B282" s="173"/>
      <c r="D282" s="147" t="s">
        <v>247</v>
      </c>
      <c r="E282" s="174" t="s">
        <v>1</v>
      </c>
      <c r="F282" s="175" t="s">
        <v>344</v>
      </c>
      <c r="H282" s="176">
        <v>1</v>
      </c>
      <c r="I282" s="177"/>
      <c r="L282" s="173"/>
      <c r="M282" s="178"/>
      <c r="T282" s="179"/>
      <c r="AT282" s="174" t="s">
        <v>247</v>
      </c>
      <c r="AU282" s="174" t="s">
        <v>83</v>
      </c>
      <c r="AV282" s="15" t="s">
        <v>258</v>
      </c>
      <c r="AW282" s="15" t="s">
        <v>30</v>
      </c>
      <c r="AX282" s="15" t="s">
        <v>81</v>
      </c>
      <c r="AY282" s="174" t="s">
        <v>236</v>
      </c>
    </row>
    <row r="283" spans="2:65" s="1" customFormat="1" ht="24.2" customHeight="1">
      <c r="B283" s="133"/>
      <c r="C283" s="134" t="s">
        <v>841</v>
      </c>
      <c r="D283" s="134" t="s">
        <v>239</v>
      </c>
      <c r="E283" s="135" t="s">
        <v>5573</v>
      </c>
      <c r="F283" s="136" t="s">
        <v>5574</v>
      </c>
      <c r="G283" s="137" t="s">
        <v>340</v>
      </c>
      <c r="H283" s="138">
        <v>2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2273</v>
      </c>
    </row>
    <row r="284" spans="2:65" s="1" customFormat="1" ht="19.5">
      <c r="B284" s="33"/>
      <c r="D284" s="147" t="s">
        <v>246</v>
      </c>
      <c r="F284" s="148" t="s">
        <v>5574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2" customFormat="1" ht="11.25">
      <c r="B285" s="151"/>
      <c r="D285" s="147" t="s">
        <v>247</v>
      </c>
      <c r="E285" s="152" t="s">
        <v>1</v>
      </c>
      <c r="F285" s="153" t="s">
        <v>5575</v>
      </c>
      <c r="H285" s="154">
        <v>2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 ht="11.25">
      <c r="B286" s="173"/>
      <c r="D286" s="147" t="s">
        <v>247</v>
      </c>
      <c r="E286" s="174" t="s">
        <v>1</v>
      </c>
      <c r="F286" s="175" t="s">
        <v>344</v>
      </c>
      <c r="H286" s="176">
        <v>2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1" customFormat="1" ht="22.9" customHeight="1">
      <c r="B287" s="121"/>
      <c r="D287" s="122" t="s">
        <v>72</v>
      </c>
      <c r="E287" s="131" t="s">
        <v>2403</v>
      </c>
      <c r="F287" s="131" t="s">
        <v>966</v>
      </c>
      <c r="I287" s="124"/>
      <c r="J287" s="132">
        <f>BK287</f>
        <v>0</v>
      </c>
      <c r="L287" s="121"/>
      <c r="M287" s="126"/>
      <c r="P287" s="127">
        <f>SUM(P288:P289)</f>
        <v>0</v>
      </c>
      <c r="R287" s="127">
        <f>SUM(R288:R289)</f>
        <v>0</v>
      </c>
      <c r="T287" s="128">
        <f>SUM(T288:T289)</f>
        <v>0</v>
      </c>
      <c r="AR287" s="122" t="s">
        <v>81</v>
      </c>
      <c r="AT287" s="129" t="s">
        <v>72</v>
      </c>
      <c r="AU287" s="129" t="s">
        <v>81</v>
      </c>
      <c r="AY287" s="122" t="s">
        <v>236</v>
      </c>
      <c r="BK287" s="130">
        <f>SUM(BK288:BK289)</f>
        <v>0</v>
      </c>
    </row>
    <row r="288" spans="2:65" s="1" customFormat="1" ht="24.2" customHeight="1">
      <c r="B288" s="133"/>
      <c r="C288" s="134" t="s">
        <v>845</v>
      </c>
      <c r="D288" s="134" t="s">
        <v>239</v>
      </c>
      <c r="E288" s="135" t="s">
        <v>5576</v>
      </c>
      <c r="F288" s="136" t="s">
        <v>5577</v>
      </c>
      <c r="G288" s="137" t="s">
        <v>424</v>
      </c>
      <c r="H288" s="138">
        <v>4.8879999999999999</v>
      </c>
      <c r="I288" s="139"/>
      <c r="J288" s="140">
        <f>ROUND(I288*H288,2)</f>
        <v>0</v>
      </c>
      <c r="K288" s="136" t="s">
        <v>243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2277</v>
      </c>
    </row>
    <row r="289" spans="2:65" s="1" customFormat="1" ht="19.5">
      <c r="B289" s="33"/>
      <c r="D289" s="147" t="s">
        <v>246</v>
      </c>
      <c r="F289" s="148" t="s">
        <v>5577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1" customFormat="1" ht="25.9" customHeight="1">
      <c r="B290" s="121"/>
      <c r="D290" s="122" t="s">
        <v>72</v>
      </c>
      <c r="E290" s="123" t="s">
        <v>234</v>
      </c>
      <c r="F290" s="123" t="s">
        <v>79</v>
      </c>
      <c r="I290" s="124"/>
      <c r="J290" s="125">
        <f>BK290</f>
        <v>0</v>
      </c>
      <c r="L290" s="121"/>
      <c r="M290" s="126"/>
      <c r="P290" s="127">
        <f>P291</f>
        <v>0</v>
      </c>
      <c r="R290" s="127">
        <f>R291</f>
        <v>0</v>
      </c>
      <c r="T290" s="128">
        <f>T291</f>
        <v>0</v>
      </c>
      <c r="AR290" s="122" t="s">
        <v>81</v>
      </c>
      <c r="AT290" s="129" t="s">
        <v>72</v>
      </c>
      <c r="AU290" s="129" t="s">
        <v>73</v>
      </c>
      <c r="AY290" s="122" t="s">
        <v>236</v>
      </c>
      <c r="BK290" s="130">
        <f>BK291</f>
        <v>0</v>
      </c>
    </row>
    <row r="291" spans="2:65" s="11" customFormat="1" ht="22.9" customHeight="1">
      <c r="B291" s="121"/>
      <c r="D291" s="122" t="s">
        <v>72</v>
      </c>
      <c r="E291" s="131" t="s">
        <v>321</v>
      </c>
      <c r="F291" s="131" t="s">
        <v>322</v>
      </c>
      <c r="I291" s="124"/>
      <c r="J291" s="132">
        <f>BK291</f>
        <v>0</v>
      </c>
      <c r="L291" s="121"/>
      <c r="M291" s="126"/>
      <c r="P291" s="127">
        <f>P292</f>
        <v>0</v>
      </c>
      <c r="R291" s="127">
        <f>R292</f>
        <v>0</v>
      </c>
      <c r="T291" s="128">
        <f>T292</f>
        <v>0</v>
      </c>
      <c r="AR291" s="122" t="s">
        <v>81</v>
      </c>
      <c r="AT291" s="129" t="s">
        <v>72</v>
      </c>
      <c r="AU291" s="129" t="s">
        <v>81</v>
      </c>
      <c r="AY291" s="122" t="s">
        <v>236</v>
      </c>
      <c r="BK291" s="130">
        <f>BK292</f>
        <v>0</v>
      </c>
    </row>
    <row r="292" spans="2:65" s="11" customFormat="1" ht="20.85" customHeight="1">
      <c r="B292" s="121"/>
      <c r="D292" s="122" t="s">
        <v>72</v>
      </c>
      <c r="E292" s="131" t="s">
        <v>280</v>
      </c>
      <c r="F292" s="131" t="s">
        <v>4054</v>
      </c>
      <c r="I292" s="124"/>
      <c r="J292" s="132">
        <f>BK292</f>
        <v>0</v>
      </c>
      <c r="L292" s="121"/>
      <c r="M292" s="126"/>
      <c r="P292" s="127">
        <f>SUM(P293:P294)</f>
        <v>0</v>
      </c>
      <c r="R292" s="127">
        <f>SUM(R293:R294)</f>
        <v>0</v>
      </c>
      <c r="T292" s="128">
        <f>SUM(T293:T294)</f>
        <v>0</v>
      </c>
      <c r="AR292" s="122" t="s">
        <v>81</v>
      </c>
      <c r="AT292" s="129" t="s">
        <v>72</v>
      </c>
      <c r="AU292" s="129" t="s">
        <v>83</v>
      </c>
      <c r="AY292" s="122" t="s">
        <v>236</v>
      </c>
      <c r="BK292" s="130">
        <f>SUM(BK293:BK294)</f>
        <v>0</v>
      </c>
    </row>
    <row r="293" spans="2:65" s="1" customFormat="1" ht="37.9" customHeight="1">
      <c r="B293" s="133"/>
      <c r="C293" s="134" t="s">
        <v>341</v>
      </c>
      <c r="D293" s="134" t="s">
        <v>239</v>
      </c>
      <c r="E293" s="135" t="s">
        <v>5578</v>
      </c>
      <c r="F293" s="136" t="s">
        <v>5579</v>
      </c>
      <c r="G293" s="137" t="s">
        <v>340</v>
      </c>
      <c r="H293" s="138">
        <v>1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253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5580</v>
      </c>
    </row>
    <row r="294" spans="2:65" s="1" customFormat="1" ht="19.5">
      <c r="B294" s="33"/>
      <c r="D294" s="147" t="s">
        <v>246</v>
      </c>
      <c r="F294" s="148" t="s">
        <v>5579</v>
      </c>
      <c r="I294" s="149"/>
      <c r="L294" s="33"/>
      <c r="M294" s="150"/>
      <c r="T294" s="57"/>
      <c r="AT294" s="18" t="s">
        <v>246</v>
      </c>
      <c r="AU294" s="18" t="s">
        <v>253</v>
      </c>
    </row>
    <row r="295" spans="2:65" s="11" customFormat="1" ht="25.9" customHeight="1">
      <c r="B295" s="121"/>
      <c r="D295" s="122" t="s">
        <v>72</v>
      </c>
      <c r="E295" s="123" t="s">
        <v>2058</v>
      </c>
      <c r="F295" s="123" t="s">
        <v>2059</v>
      </c>
      <c r="I295" s="124"/>
      <c r="J295" s="125">
        <f>BK295</f>
        <v>0</v>
      </c>
      <c r="L295" s="121"/>
      <c r="M295" s="126"/>
      <c r="P295" s="127">
        <f>P296</f>
        <v>0</v>
      </c>
      <c r="R295" s="127">
        <f>R296</f>
        <v>0</v>
      </c>
      <c r="T295" s="128">
        <f>T296</f>
        <v>0</v>
      </c>
      <c r="AR295" s="122" t="s">
        <v>83</v>
      </c>
      <c r="AT295" s="129" t="s">
        <v>72</v>
      </c>
      <c r="AU295" s="129" t="s">
        <v>73</v>
      </c>
      <c r="AY295" s="122" t="s">
        <v>236</v>
      </c>
      <c r="BK295" s="130">
        <f>BK296</f>
        <v>0</v>
      </c>
    </row>
    <row r="296" spans="2:65" s="11" customFormat="1" ht="22.9" customHeight="1">
      <c r="B296" s="121"/>
      <c r="D296" s="122" t="s">
        <v>72</v>
      </c>
      <c r="E296" s="131" t="s">
        <v>5150</v>
      </c>
      <c r="F296" s="131" t="s">
        <v>5494</v>
      </c>
      <c r="I296" s="124"/>
      <c r="J296" s="132">
        <f>BK296</f>
        <v>0</v>
      </c>
      <c r="L296" s="121"/>
      <c r="M296" s="126"/>
      <c r="P296" s="127">
        <f>SUM(P297:P310)</f>
        <v>0</v>
      </c>
      <c r="R296" s="127">
        <f>SUM(R297:R310)</f>
        <v>0</v>
      </c>
      <c r="T296" s="128">
        <f>SUM(T297:T310)</f>
        <v>0</v>
      </c>
      <c r="AR296" s="122" t="s">
        <v>83</v>
      </c>
      <c r="AT296" s="129" t="s">
        <v>72</v>
      </c>
      <c r="AU296" s="129" t="s">
        <v>81</v>
      </c>
      <c r="AY296" s="122" t="s">
        <v>236</v>
      </c>
      <c r="BK296" s="130">
        <f>SUM(BK297:BK310)</f>
        <v>0</v>
      </c>
    </row>
    <row r="297" spans="2:65" s="1" customFormat="1" ht="16.5" customHeight="1">
      <c r="B297" s="133"/>
      <c r="C297" s="134" t="s">
        <v>863</v>
      </c>
      <c r="D297" s="134" t="s">
        <v>239</v>
      </c>
      <c r="E297" s="135" t="s">
        <v>5581</v>
      </c>
      <c r="F297" s="136" t="s">
        <v>5582</v>
      </c>
      <c r="G297" s="137" t="s">
        <v>340</v>
      </c>
      <c r="H297" s="138">
        <v>1</v>
      </c>
      <c r="I297" s="139"/>
      <c r="J297" s="140">
        <f>ROUND(I297*H297,2)</f>
        <v>0</v>
      </c>
      <c r="K297" s="136" t="s">
        <v>2868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316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316</v>
      </c>
      <c r="BM297" s="145" t="s">
        <v>2283</v>
      </c>
    </row>
    <row r="298" spans="2:65" s="1" customFormat="1" ht="11.25">
      <c r="B298" s="33"/>
      <c r="D298" s="147" t="s">
        <v>246</v>
      </c>
      <c r="F298" s="148" t="s">
        <v>5582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16.5" customHeight="1">
      <c r="B299" s="133"/>
      <c r="C299" s="134" t="s">
        <v>868</v>
      </c>
      <c r="D299" s="134" t="s">
        <v>239</v>
      </c>
      <c r="E299" s="135" t="s">
        <v>5583</v>
      </c>
      <c r="F299" s="136" t="s">
        <v>5584</v>
      </c>
      <c r="G299" s="137" t="s">
        <v>340</v>
      </c>
      <c r="H299" s="138">
        <v>1</v>
      </c>
      <c r="I299" s="139"/>
      <c r="J299" s="140">
        <f>ROUND(I299*H299,2)</f>
        <v>0</v>
      </c>
      <c r="K299" s="136" t="s">
        <v>2868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316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316</v>
      </c>
      <c r="BM299" s="145" t="s">
        <v>2288</v>
      </c>
    </row>
    <row r="300" spans="2:65" s="1" customFormat="1" ht="11.25">
      <c r="B300" s="33"/>
      <c r="D300" s="147" t="s">
        <v>246</v>
      </c>
      <c r="F300" s="148" t="s">
        <v>5584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16.5" customHeight="1">
      <c r="B301" s="133"/>
      <c r="C301" s="134" t="s">
        <v>873</v>
      </c>
      <c r="D301" s="134" t="s">
        <v>239</v>
      </c>
      <c r="E301" s="135" t="s">
        <v>5515</v>
      </c>
      <c r="F301" s="136" t="s">
        <v>5516</v>
      </c>
      <c r="G301" s="137" t="s">
        <v>340</v>
      </c>
      <c r="H301" s="138">
        <v>2</v>
      </c>
      <c r="I301" s="139"/>
      <c r="J301" s="140">
        <f>ROUND(I301*H301,2)</f>
        <v>0</v>
      </c>
      <c r="K301" s="136" t="s">
        <v>2868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316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316</v>
      </c>
      <c r="BM301" s="145" t="s">
        <v>2291</v>
      </c>
    </row>
    <row r="302" spans="2:65" s="1" customFormat="1" ht="11.25">
      <c r="B302" s="33"/>
      <c r="D302" s="147" t="s">
        <v>246</v>
      </c>
      <c r="F302" s="148" t="s">
        <v>5516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16.5" customHeight="1">
      <c r="B303" s="133"/>
      <c r="C303" s="134" t="s">
        <v>879</v>
      </c>
      <c r="D303" s="134" t="s">
        <v>239</v>
      </c>
      <c r="E303" s="135" t="s">
        <v>5585</v>
      </c>
      <c r="F303" s="136" t="s">
        <v>5586</v>
      </c>
      <c r="G303" s="137" t="s">
        <v>340</v>
      </c>
      <c r="H303" s="138">
        <v>2</v>
      </c>
      <c r="I303" s="139"/>
      <c r="J303" s="140">
        <f>ROUND(I303*H303,2)</f>
        <v>0</v>
      </c>
      <c r="K303" s="136" t="s">
        <v>2868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316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316</v>
      </c>
      <c r="BM303" s="145" t="s">
        <v>2295</v>
      </c>
    </row>
    <row r="304" spans="2:65" s="1" customFormat="1" ht="11.25">
      <c r="B304" s="33"/>
      <c r="D304" s="147" t="s">
        <v>246</v>
      </c>
      <c r="F304" s="148" t="s">
        <v>5586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" customFormat="1" ht="16.5" customHeight="1">
      <c r="B305" s="133"/>
      <c r="C305" s="134" t="s">
        <v>885</v>
      </c>
      <c r="D305" s="134" t="s">
        <v>239</v>
      </c>
      <c r="E305" s="135" t="s">
        <v>5587</v>
      </c>
      <c r="F305" s="136" t="s">
        <v>5588</v>
      </c>
      <c r="G305" s="137" t="s">
        <v>340</v>
      </c>
      <c r="H305" s="138">
        <v>1</v>
      </c>
      <c r="I305" s="139"/>
      <c r="J305" s="140">
        <f>ROUND(I305*H305,2)</f>
        <v>0</v>
      </c>
      <c r="K305" s="136" t="s">
        <v>2868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316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316</v>
      </c>
      <c r="BM305" s="145" t="s">
        <v>2298</v>
      </c>
    </row>
    <row r="306" spans="2:65" s="1" customFormat="1" ht="11.25">
      <c r="B306" s="33"/>
      <c r="D306" s="147" t="s">
        <v>246</v>
      </c>
      <c r="F306" s="148" t="s">
        <v>5588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16.5" customHeight="1">
      <c r="B307" s="133"/>
      <c r="C307" s="134" t="s">
        <v>893</v>
      </c>
      <c r="D307" s="134" t="s">
        <v>239</v>
      </c>
      <c r="E307" s="135" t="s">
        <v>5589</v>
      </c>
      <c r="F307" s="136" t="s">
        <v>5590</v>
      </c>
      <c r="G307" s="137" t="s">
        <v>340</v>
      </c>
      <c r="H307" s="138">
        <v>1</v>
      </c>
      <c r="I307" s="139"/>
      <c r="J307" s="140">
        <f>ROUND(I307*H307,2)</f>
        <v>0</v>
      </c>
      <c r="K307" s="136" t="s">
        <v>2868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316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316</v>
      </c>
      <c r="BM307" s="145" t="s">
        <v>2301</v>
      </c>
    </row>
    <row r="308" spans="2:65" s="1" customFormat="1" ht="11.25">
      <c r="B308" s="33"/>
      <c r="D308" s="147" t="s">
        <v>246</v>
      </c>
      <c r="F308" s="148" t="s">
        <v>5590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" customFormat="1" ht="24.2" customHeight="1">
      <c r="B309" s="133"/>
      <c r="C309" s="134" t="s">
        <v>909</v>
      </c>
      <c r="D309" s="134" t="s">
        <v>239</v>
      </c>
      <c r="E309" s="135" t="s">
        <v>5535</v>
      </c>
      <c r="F309" s="136" t="s">
        <v>5536</v>
      </c>
      <c r="G309" s="137" t="s">
        <v>424</v>
      </c>
      <c r="H309" s="138">
        <v>3.0000000000000001E-3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316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316</v>
      </c>
      <c r="BM309" s="145" t="s">
        <v>2304</v>
      </c>
    </row>
    <row r="310" spans="2:65" s="1" customFormat="1" ht="11.25">
      <c r="B310" s="33"/>
      <c r="D310" s="147" t="s">
        <v>246</v>
      </c>
      <c r="F310" s="148" t="s">
        <v>5536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1" customFormat="1" ht="25.9" customHeight="1">
      <c r="B311" s="121"/>
      <c r="D311" s="122" t="s">
        <v>72</v>
      </c>
      <c r="E311" s="123" t="s">
        <v>333</v>
      </c>
      <c r="F311" s="123" t="s">
        <v>334</v>
      </c>
      <c r="I311" s="124"/>
      <c r="J311" s="125">
        <f>BK311</f>
        <v>0</v>
      </c>
      <c r="L311" s="121"/>
      <c r="M311" s="126"/>
      <c r="P311" s="127">
        <f>P312</f>
        <v>0</v>
      </c>
      <c r="R311" s="127">
        <f>R312</f>
        <v>0</v>
      </c>
      <c r="T311" s="128">
        <f>T312</f>
        <v>0</v>
      </c>
      <c r="AR311" s="122" t="s">
        <v>253</v>
      </c>
      <c r="AT311" s="129" t="s">
        <v>72</v>
      </c>
      <c r="AU311" s="129" t="s">
        <v>73</v>
      </c>
      <c r="AY311" s="122" t="s">
        <v>236</v>
      </c>
      <c r="BK311" s="130">
        <f>BK312</f>
        <v>0</v>
      </c>
    </row>
    <row r="312" spans="2:65" s="11" customFormat="1" ht="22.9" customHeight="1">
      <c r="B312" s="121"/>
      <c r="D312" s="122" t="s">
        <v>72</v>
      </c>
      <c r="E312" s="131" t="s">
        <v>2487</v>
      </c>
      <c r="F312" s="131" t="s">
        <v>2488</v>
      </c>
      <c r="I312" s="124"/>
      <c r="J312" s="132">
        <f>BK312</f>
        <v>0</v>
      </c>
      <c r="L312" s="121"/>
      <c r="M312" s="126"/>
      <c r="P312" s="127">
        <f>SUM(P313:P314)</f>
        <v>0</v>
      </c>
      <c r="R312" s="127">
        <f>SUM(R313:R314)</f>
        <v>0</v>
      </c>
      <c r="T312" s="128">
        <f>SUM(T313:T314)</f>
        <v>0</v>
      </c>
      <c r="AR312" s="122" t="s">
        <v>253</v>
      </c>
      <c r="AT312" s="129" t="s">
        <v>72</v>
      </c>
      <c r="AU312" s="129" t="s">
        <v>81</v>
      </c>
      <c r="AY312" s="122" t="s">
        <v>236</v>
      </c>
      <c r="BK312" s="130">
        <f>SUM(BK313:BK314)</f>
        <v>0</v>
      </c>
    </row>
    <row r="313" spans="2:65" s="1" customFormat="1" ht="16.5" customHeight="1">
      <c r="B313" s="133"/>
      <c r="C313" s="134" t="s">
        <v>928</v>
      </c>
      <c r="D313" s="134" t="s">
        <v>239</v>
      </c>
      <c r="E313" s="135" t="s">
        <v>4080</v>
      </c>
      <c r="F313" s="136" t="s">
        <v>4081</v>
      </c>
      <c r="G313" s="137" t="s">
        <v>528</v>
      </c>
      <c r="H313" s="138">
        <v>1.1000000000000001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341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341</v>
      </c>
      <c r="BM313" s="145" t="s">
        <v>2307</v>
      </c>
    </row>
    <row r="314" spans="2:65" s="1" customFormat="1" ht="11.25">
      <c r="B314" s="33"/>
      <c r="D314" s="147" t="s">
        <v>246</v>
      </c>
      <c r="F314" s="148" t="s">
        <v>4081</v>
      </c>
      <c r="I314" s="149"/>
      <c r="L314" s="33"/>
      <c r="M314" s="195"/>
      <c r="N314" s="196"/>
      <c r="O314" s="196"/>
      <c r="P314" s="196"/>
      <c r="Q314" s="196"/>
      <c r="R314" s="196"/>
      <c r="S314" s="196"/>
      <c r="T314" s="197"/>
      <c r="AT314" s="18" t="s">
        <v>246</v>
      </c>
      <c r="AU314" s="18" t="s">
        <v>83</v>
      </c>
    </row>
    <row r="315" spans="2:65" s="1" customFormat="1" ht="6.95" customHeight="1">
      <c r="B315" s="45"/>
      <c r="C315" s="46"/>
      <c r="D315" s="46"/>
      <c r="E315" s="46"/>
      <c r="F315" s="46"/>
      <c r="G315" s="46"/>
      <c r="H315" s="46"/>
      <c r="I315" s="46"/>
      <c r="J315" s="46"/>
      <c r="K315" s="46"/>
      <c r="L315" s="33"/>
    </row>
  </sheetData>
  <autoFilter ref="C128:K314" xr:uid="{00000000-0009-0000-0000-00001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5591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ROUND((SUM(BE121:BE206)),  2)</f>
        <v>0</v>
      </c>
      <c r="I33" s="93">
        <v>0.21</v>
      </c>
      <c r="J33" s="92">
        <f>ROUND(((SUM(BE121:BE206))*I33),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ROUND((SUM(BF121:BF206)),  2)</f>
        <v>0</v>
      </c>
      <c r="I34" s="93">
        <v>0.15</v>
      </c>
      <c r="J34" s="92">
        <f>ROUND(((SUM(BF121:BF206))*I34),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403 - Přípojka NN, kašna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403 - Přípojka NN, kašna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5.4119999999999999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0.6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12.978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18.989999999999998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189.99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P135+P154</f>
        <v>0</v>
      </c>
      <c r="R134" s="127">
        <f>R135+R154</f>
        <v>0</v>
      </c>
      <c r="T134" s="128">
        <f>T135+T154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BK135+BK154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SUM(P136:P153)</f>
        <v>0</v>
      </c>
      <c r="R135" s="127">
        <f>SUM(R136:R153)</f>
        <v>0</v>
      </c>
      <c r="T135" s="128">
        <f>SUM(T136:T153)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SUM(BK136:BK153)</f>
        <v>0</v>
      </c>
    </row>
    <row r="136" spans="2:65" s="1" customFormat="1" ht="33" customHeight="1">
      <c r="B136" s="133"/>
      <c r="C136" s="134" t="s">
        <v>265</v>
      </c>
      <c r="D136" s="134" t="s">
        <v>239</v>
      </c>
      <c r="E136" s="135" t="s">
        <v>5598</v>
      </c>
      <c r="F136" s="136" t="s">
        <v>5599</v>
      </c>
      <c r="G136" s="137" t="s">
        <v>340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5599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33" customHeight="1">
      <c r="B138" s="133"/>
      <c r="C138" s="134" t="s">
        <v>269</v>
      </c>
      <c r="D138" s="134" t="s">
        <v>239</v>
      </c>
      <c r="E138" s="135" t="s">
        <v>5600</v>
      </c>
      <c r="F138" s="136" t="s">
        <v>5601</v>
      </c>
      <c r="G138" s="137" t="s">
        <v>340</v>
      </c>
      <c r="H138" s="138">
        <v>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9.5">
      <c r="B139" s="33"/>
      <c r="D139" s="147" t="s">
        <v>246</v>
      </c>
      <c r="F139" s="148" t="s">
        <v>5601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37.9" customHeight="1">
      <c r="B140" s="133"/>
      <c r="C140" s="134" t="s">
        <v>273</v>
      </c>
      <c r="D140" s="134" t="s">
        <v>239</v>
      </c>
      <c r="E140" s="135" t="s">
        <v>5602</v>
      </c>
      <c r="F140" s="136" t="s">
        <v>5603</v>
      </c>
      <c r="G140" s="137" t="s">
        <v>340</v>
      </c>
      <c r="H140" s="138">
        <v>1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5603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62.65" customHeight="1">
      <c r="B142" s="133"/>
      <c r="C142" s="180" t="s">
        <v>280</v>
      </c>
      <c r="D142" s="180" t="s">
        <v>333</v>
      </c>
      <c r="E142" s="181" t="s">
        <v>5604</v>
      </c>
      <c r="F142" s="182" t="s">
        <v>5605</v>
      </c>
      <c r="G142" s="183" t="s">
        <v>340</v>
      </c>
      <c r="H142" s="184">
        <v>1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39">
      <c r="B143" s="33"/>
      <c r="D143" s="147" t="s">
        <v>246</v>
      </c>
      <c r="F143" s="148" t="s">
        <v>5605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5606</v>
      </c>
      <c r="F144" s="136" t="s">
        <v>5607</v>
      </c>
      <c r="G144" s="137" t="s">
        <v>528</v>
      </c>
      <c r="H144" s="138">
        <v>35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5607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24.2" customHeight="1">
      <c r="B146" s="133"/>
      <c r="C146" s="180" t="s">
        <v>291</v>
      </c>
      <c r="D146" s="180" t="s">
        <v>333</v>
      </c>
      <c r="E146" s="181" t="s">
        <v>5608</v>
      </c>
      <c r="F146" s="182" t="s">
        <v>5609</v>
      </c>
      <c r="G146" s="183" t="s">
        <v>528</v>
      </c>
      <c r="H146" s="184">
        <v>35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5609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37.9" customHeight="1">
      <c r="B148" s="133"/>
      <c r="C148" s="134" t="s">
        <v>295</v>
      </c>
      <c r="D148" s="134" t="s">
        <v>239</v>
      </c>
      <c r="E148" s="135" t="s">
        <v>5610</v>
      </c>
      <c r="F148" s="136" t="s">
        <v>5611</v>
      </c>
      <c r="G148" s="137" t="s">
        <v>528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5611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24.2" customHeight="1">
      <c r="B150" s="133"/>
      <c r="C150" s="180" t="s">
        <v>300</v>
      </c>
      <c r="D150" s="180" t="s">
        <v>333</v>
      </c>
      <c r="E150" s="181" t="s">
        <v>5612</v>
      </c>
      <c r="F150" s="182" t="s">
        <v>5613</v>
      </c>
      <c r="G150" s="183" t="s">
        <v>528</v>
      </c>
      <c r="H150" s="184">
        <v>4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9.5">
      <c r="B151" s="33"/>
      <c r="D151" s="147" t="s">
        <v>246</v>
      </c>
      <c r="F151" s="148" t="s">
        <v>5613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33" customHeight="1">
      <c r="B152" s="133"/>
      <c r="C152" s="134" t="s">
        <v>306</v>
      </c>
      <c r="D152" s="134" t="s">
        <v>239</v>
      </c>
      <c r="E152" s="135" t="s">
        <v>5614</v>
      </c>
      <c r="F152" s="136" t="s">
        <v>5615</v>
      </c>
      <c r="G152" s="137" t="s">
        <v>340</v>
      </c>
      <c r="H152" s="138">
        <v>1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5615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1" customFormat="1" ht="22.9" customHeight="1">
      <c r="B154" s="121"/>
      <c r="D154" s="122" t="s">
        <v>72</v>
      </c>
      <c r="E154" s="131" t="s">
        <v>2487</v>
      </c>
      <c r="F154" s="131" t="s">
        <v>2488</v>
      </c>
      <c r="I154" s="124"/>
      <c r="J154" s="132">
        <f>BK154</f>
        <v>0</v>
      </c>
      <c r="L154" s="121"/>
      <c r="M154" s="126"/>
      <c r="P154" s="127">
        <f>SUM(P155:P206)</f>
        <v>0</v>
      </c>
      <c r="R154" s="127">
        <f>SUM(R155:R206)</f>
        <v>0</v>
      </c>
      <c r="T154" s="128">
        <f>SUM(T155:T206)</f>
        <v>0</v>
      </c>
      <c r="AR154" s="122" t="s">
        <v>253</v>
      </c>
      <c r="AT154" s="129" t="s">
        <v>72</v>
      </c>
      <c r="AU154" s="129" t="s">
        <v>81</v>
      </c>
      <c r="AY154" s="122" t="s">
        <v>236</v>
      </c>
      <c r="BK154" s="130">
        <f>SUM(BK155:BK206)</f>
        <v>0</v>
      </c>
    </row>
    <row r="155" spans="2:65" s="1" customFormat="1" ht="24.2" customHeight="1">
      <c r="B155" s="133"/>
      <c r="C155" s="134" t="s">
        <v>8</v>
      </c>
      <c r="D155" s="134" t="s">
        <v>239</v>
      </c>
      <c r="E155" s="135" t="s">
        <v>5616</v>
      </c>
      <c r="F155" s="136" t="s">
        <v>5617</v>
      </c>
      <c r="G155" s="137" t="s">
        <v>528</v>
      </c>
      <c r="H155" s="138">
        <v>13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341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341</v>
      </c>
      <c r="BM155" s="145" t="s">
        <v>630</v>
      </c>
    </row>
    <row r="156" spans="2:65" s="1" customFormat="1" ht="19.5">
      <c r="B156" s="33"/>
      <c r="D156" s="147" t="s">
        <v>246</v>
      </c>
      <c r="F156" s="148" t="s">
        <v>5617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316</v>
      </c>
      <c r="D157" s="134" t="s">
        <v>239</v>
      </c>
      <c r="E157" s="135" t="s">
        <v>2519</v>
      </c>
      <c r="F157" s="136" t="s">
        <v>5618</v>
      </c>
      <c r="G157" s="137" t="s">
        <v>528</v>
      </c>
      <c r="H157" s="138">
        <v>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643</v>
      </c>
    </row>
    <row r="158" spans="2:65" s="1" customFormat="1" ht="19.5">
      <c r="B158" s="33"/>
      <c r="D158" s="147" t="s">
        <v>246</v>
      </c>
      <c r="F158" s="148" t="s">
        <v>5618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24.2" customHeight="1">
      <c r="B159" s="133"/>
      <c r="C159" s="134" t="s">
        <v>323</v>
      </c>
      <c r="D159" s="134" t="s">
        <v>239</v>
      </c>
      <c r="E159" s="135" t="s">
        <v>5619</v>
      </c>
      <c r="F159" s="136" t="s">
        <v>5620</v>
      </c>
      <c r="G159" s="137" t="s">
        <v>528</v>
      </c>
      <c r="H159" s="138">
        <v>9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 ht="19.5">
      <c r="B160" s="33"/>
      <c r="D160" s="147" t="s">
        <v>246</v>
      </c>
      <c r="F160" s="148" t="s">
        <v>5620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5621</v>
      </c>
      <c r="F161" s="136" t="s">
        <v>5622</v>
      </c>
      <c r="G161" s="137" t="s">
        <v>528</v>
      </c>
      <c r="H161" s="138">
        <v>13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 ht="19.5">
      <c r="B162" s="33"/>
      <c r="D162" s="147" t="s">
        <v>246</v>
      </c>
      <c r="F162" s="148" t="s">
        <v>5622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2532</v>
      </c>
      <c r="F163" s="136" t="s">
        <v>5623</v>
      </c>
      <c r="G163" s="137" t="s">
        <v>528</v>
      </c>
      <c r="H163" s="138">
        <v>6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5623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5624</v>
      </c>
      <c r="F165" s="136" t="s">
        <v>5625</v>
      </c>
      <c r="G165" s="137" t="s">
        <v>528</v>
      </c>
      <c r="H165" s="138">
        <v>9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 ht="19.5">
      <c r="B166" s="33"/>
      <c r="D166" s="147" t="s">
        <v>246</v>
      </c>
      <c r="F166" s="148" t="s">
        <v>5625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16.5" customHeight="1">
      <c r="B167" s="133"/>
      <c r="C167" s="180" t="s">
        <v>7</v>
      </c>
      <c r="D167" s="180" t="s">
        <v>333</v>
      </c>
      <c r="E167" s="181" t="s">
        <v>5626</v>
      </c>
      <c r="F167" s="182" t="s">
        <v>5627</v>
      </c>
      <c r="G167" s="183" t="s">
        <v>424</v>
      </c>
      <c r="H167" s="184">
        <v>5.05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348</v>
      </c>
      <c r="AT167" s="145" t="s">
        <v>333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 ht="11.25">
      <c r="B168" s="33"/>
      <c r="D168" s="147" t="s">
        <v>246</v>
      </c>
      <c r="F168" s="148" t="s">
        <v>5627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16.5" customHeight="1">
      <c r="B169" s="133"/>
      <c r="C169" s="134" t="s">
        <v>583</v>
      </c>
      <c r="D169" s="134" t="s">
        <v>239</v>
      </c>
      <c r="E169" s="135" t="s">
        <v>4080</v>
      </c>
      <c r="F169" s="136" t="s">
        <v>4081</v>
      </c>
      <c r="G169" s="137" t="s">
        <v>528</v>
      </c>
      <c r="H169" s="138">
        <v>28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720</v>
      </c>
    </row>
    <row r="170" spans="2:65" s="1" customFormat="1" ht="11.25">
      <c r="B170" s="33"/>
      <c r="D170" s="147" t="s">
        <v>246</v>
      </c>
      <c r="F170" s="148" t="s">
        <v>4081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588</v>
      </c>
      <c r="D171" s="134" t="s">
        <v>239</v>
      </c>
      <c r="E171" s="135" t="s">
        <v>5628</v>
      </c>
      <c r="F171" s="136" t="s">
        <v>5629</v>
      </c>
      <c r="G171" s="137" t="s">
        <v>528</v>
      </c>
      <c r="H171" s="138">
        <v>35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341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341</v>
      </c>
      <c r="BM171" s="145" t="s">
        <v>731</v>
      </c>
    </row>
    <row r="172" spans="2:65" s="1" customFormat="1" ht="19.5">
      <c r="B172" s="33"/>
      <c r="D172" s="147" t="s">
        <v>246</v>
      </c>
      <c r="F172" s="148" t="s">
        <v>5629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24.2" customHeight="1">
      <c r="B173" s="133"/>
      <c r="C173" s="180" t="s">
        <v>591</v>
      </c>
      <c r="D173" s="180" t="s">
        <v>333</v>
      </c>
      <c r="E173" s="181" t="s">
        <v>5630</v>
      </c>
      <c r="F173" s="182" t="s">
        <v>5631</v>
      </c>
      <c r="G173" s="183" t="s">
        <v>528</v>
      </c>
      <c r="H173" s="184">
        <v>35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341</v>
      </c>
      <c r="BM173" s="145" t="s">
        <v>741</v>
      </c>
    </row>
    <row r="174" spans="2:65" s="1" customFormat="1" ht="19.5">
      <c r="B174" s="33"/>
      <c r="D174" s="147" t="s">
        <v>246</v>
      </c>
      <c r="F174" s="148" t="s">
        <v>5631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33" customHeight="1">
      <c r="B175" s="133"/>
      <c r="C175" s="134" t="s">
        <v>600</v>
      </c>
      <c r="D175" s="134" t="s">
        <v>239</v>
      </c>
      <c r="E175" s="135" t="s">
        <v>5632</v>
      </c>
      <c r="F175" s="136" t="s">
        <v>5633</v>
      </c>
      <c r="G175" s="137" t="s">
        <v>528</v>
      </c>
      <c r="H175" s="138">
        <v>11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341</v>
      </c>
      <c r="BM175" s="145" t="s">
        <v>772</v>
      </c>
    </row>
    <row r="176" spans="2:65" s="1" customFormat="1" ht="19.5">
      <c r="B176" s="33"/>
      <c r="D176" s="147" t="s">
        <v>246</v>
      </c>
      <c r="F176" s="148" t="s">
        <v>5633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33" customHeight="1">
      <c r="B177" s="133"/>
      <c r="C177" s="180" t="s">
        <v>607</v>
      </c>
      <c r="D177" s="180" t="s">
        <v>333</v>
      </c>
      <c r="E177" s="181" t="s">
        <v>5634</v>
      </c>
      <c r="F177" s="182" t="s">
        <v>5635</v>
      </c>
      <c r="G177" s="183" t="s">
        <v>528</v>
      </c>
      <c r="H177" s="184">
        <v>11</v>
      </c>
      <c r="I177" s="185"/>
      <c r="J177" s="186">
        <f>ROUND(I177*H177,2)</f>
        <v>0</v>
      </c>
      <c r="K177" s="182" t="s">
        <v>1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348</v>
      </c>
      <c r="AT177" s="145" t="s">
        <v>333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782</v>
      </c>
    </row>
    <row r="178" spans="2:65" s="1" customFormat="1" ht="19.5">
      <c r="B178" s="33"/>
      <c r="D178" s="147" t="s">
        <v>246</v>
      </c>
      <c r="F178" s="148" t="s">
        <v>5635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5636</v>
      </c>
      <c r="F179" s="136" t="s">
        <v>5637</v>
      </c>
      <c r="G179" s="137" t="s">
        <v>528</v>
      </c>
      <c r="H179" s="138">
        <v>35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792</v>
      </c>
    </row>
    <row r="180" spans="2:65" s="1" customFormat="1" ht="11.25">
      <c r="B180" s="33"/>
      <c r="D180" s="147" t="s">
        <v>246</v>
      </c>
      <c r="F180" s="148" t="s">
        <v>5637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617</v>
      </c>
      <c r="D181" s="134" t="s">
        <v>239</v>
      </c>
      <c r="E181" s="135" t="s">
        <v>5638</v>
      </c>
      <c r="F181" s="136" t="s">
        <v>5639</v>
      </c>
      <c r="G181" s="137" t="s">
        <v>528</v>
      </c>
      <c r="H181" s="138">
        <v>11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805</v>
      </c>
    </row>
    <row r="182" spans="2:65" s="1" customFormat="1" ht="11.25">
      <c r="B182" s="33"/>
      <c r="D182" s="147" t="s">
        <v>246</v>
      </c>
      <c r="F182" s="148" t="s">
        <v>5639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625</v>
      </c>
      <c r="D183" s="134" t="s">
        <v>239</v>
      </c>
      <c r="E183" s="135" t="s">
        <v>869</v>
      </c>
      <c r="F183" s="136" t="s">
        <v>870</v>
      </c>
      <c r="G183" s="137" t="s">
        <v>528</v>
      </c>
      <c r="H183" s="138">
        <v>20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816</v>
      </c>
    </row>
    <row r="184" spans="2:65" s="1" customFormat="1" ht="11.25">
      <c r="B184" s="33"/>
      <c r="D184" s="147" t="s">
        <v>246</v>
      </c>
      <c r="F184" s="148" t="s">
        <v>870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630</v>
      </c>
      <c r="D185" s="134" t="s">
        <v>239</v>
      </c>
      <c r="E185" s="135" t="s">
        <v>5640</v>
      </c>
      <c r="F185" s="136" t="s">
        <v>5641</v>
      </c>
      <c r="G185" s="137" t="s">
        <v>467</v>
      </c>
      <c r="H185" s="138">
        <v>5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828</v>
      </c>
    </row>
    <row r="186" spans="2:65" s="1" customFormat="1" ht="11.25">
      <c r="B186" s="33"/>
      <c r="D186" s="147" t="s">
        <v>246</v>
      </c>
      <c r="F186" s="148" t="s">
        <v>5641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5642</v>
      </c>
      <c r="F187" s="136" t="s">
        <v>5643</v>
      </c>
      <c r="G187" s="137" t="s">
        <v>467</v>
      </c>
      <c r="H187" s="138">
        <v>1.5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841</v>
      </c>
    </row>
    <row r="188" spans="2:65" s="1" customFormat="1" ht="19.5">
      <c r="B188" s="33"/>
      <c r="D188" s="147" t="s">
        <v>246</v>
      </c>
      <c r="F188" s="148" t="s">
        <v>5643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992</v>
      </c>
      <c r="F189" s="136" t="s">
        <v>993</v>
      </c>
      <c r="G189" s="137" t="s">
        <v>467</v>
      </c>
      <c r="H189" s="138">
        <v>7.2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993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5644</v>
      </c>
      <c r="F191" s="136" t="s">
        <v>5645</v>
      </c>
      <c r="G191" s="137" t="s">
        <v>467</v>
      </c>
      <c r="H191" s="138">
        <v>7.2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868</v>
      </c>
    </row>
    <row r="192" spans="2:65" s="1" customFormat="1" ht="11.25">
      <c r="B192" s="33"/>
      <c r="D192" s="147" t="s">
        <v>246</v>
      </c>
      <c r="F192" s="148" t="s">
        <v>5645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5646</v>
      </c>
      <c r="F193" s="136" t="s">
        <v>5647</v>
      </c>
      <c r="G193" s="137" t="s">
        <v>467</v>
      </c>
      <c r="H193" s="138">
        <v>5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879</v>
      </c>
    </row>
    <row r="194" spans="2:65" s="1" customFormat="1" ht="11.25">
      <c r="B194" s="33"/>
      <c r="D194" s="147" t="s">
        <v>246</v>
      </c>
      <c r="F194" s="148" t="s">
        <v>5647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662</v>
      </c>
      <c r="D195" s="134" t="s">
        <v>239</v>
      </c>
      <c r="E195" s="135" t="s">
        <v>5648</v>
      </c>
      <c r="F195" s="136" t="s">
        <v>5649</v>
      </c>
      <c r="G195" s="137" t="s">
        <v>467</v>
      </c>
      <c r="H195" s="138">
        <v>6.5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893</v>
      </c>
    </row>
    <row r="196" spans="2:65" s="1" customFormat="1" ht="19.5">
      <c r="B196" s="33"/>
      <c r="D196" s="147" t="s">
        <v>246</v>
      </c>
      <c r="F196" s="148" t="s">
        <v>5649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5650</v>
      </c>
      <c r="F197" s="136" t="s">
        <v>5651</v>
      </c>
      <c r="G197" s="137" t="s">
        <v>467</v>
      </c>
      <c r="H197" s="138">
        <v>7.2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928</v>
      </c>
    </row>
    <row r="198" spans="2:65" s="1" customFormat="1" ht="19.5">
      <c r="B198" s="33"/>
      <c r="D198" s="147" t="s">
        <v>246</v>
      </c>
      <c r="F198" s="148" t="s">
        <v>5651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16.5" customHeight="1">
      <c r="B199" s="133"/>
      <c r="C199" s="134" t="s">
        <v>675</v>
      </c>
      <c r="D199" s="134" t="s">
        <v>239</v>
      </c>
      <c r="E199" s="135" t="s">
        <v>4092</v>
      </c>
      <c r="F199" s="136" t="s">
        <v>4093</v>
      </c>
      <c r="G199" s="137" t="s">
        <v>528</v>
      </c>
      <c r="H199" s="138">
        <v>2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341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943</v>
      </c>
    </row>
    <row r="200" spans="2:65" s="1" customFormat="1" ht="11.25">
      <c r="B200" s="33"/>
      <c r="D200" s="147" t="s">
        <v>246</v>
      </c>
      <c r="F200" s="148" t="s">
        <v>4093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7.9" customHeight="1">
      <c r="B201" s="133"/>
      <c r="C201" s="134" t="s">
        <v>682</v>
      </c>
      <c r="D201" s="134" t="s">
        <v>239</v>
      </c>
      <c r="E201" s="135" t="s">
        <v>5652</v>
      </c>
      <c r="F201" s="136" t="s">
        <v>5653</v>
      </c>
      <c r="G201" s="137" t="s">
        <v>467</v>
      </c>
      <c r="H201" s="138">
        <v>7.2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955</v>
      </c>
    </row>
    <row r="202" spans="2:65" s="1" customFormat="1" ht="19.5">
      <c r="B202" s="33"/>
      <c r="D202" s="147" t="s">
        <v>246</v>
      </c>
      <c r="F202" s="148" t="s">
        <v>5653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7.9" customHeight="1">
      <c r="B203" s="133"/>
      <c r="C203" s="134" t="s">
        <v>689</v>
      </c>
      <c r="D203" s="134" t="s">
        <v>239</v>
      </c>
      <c r="E203" s="135" t="s">
        <v>5654</v>
      </c>
      <c r="F203" s="136" t="s">
        <v>5655</v>
      </c>
      <c r="G203" s="137" t="s">
        <v>467</v>
      </c>
      <c r="H203" s="138">
        <v>7.2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967</v>
      </c>
    </row>
    <row r="204" spans="2:65" s="1" customFormat="1" ht="19.5">
      <c r="B204" s="33"/>
      <c r="D204" s="147" t="s">
        <v>246</v>
      </c>
      <c r="F204" s="148" t="s">
        <v>5655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5656</v>
      </c>
      <c r="F205" s="136" t="s">
        <v>5657</v>
      </c>
      <c r="G205" s="137" t="s">
        <v>467</v>
      </c>
      <c r="H205" s="138">
        <v>7.2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2162</v>
      </c>
    </row>
    <row r="206" spans="2:65" s="1" customFormat="1" ht="19.5">
      <c r="B206" s="33"/>
      <c r="D206" s="147" t="s">
        <v>246</v>
      </c>
      <c r="F206" s="148" t="s">
        <v>5657</v>
      </c>
      <c r="I206" s="149"/>
      <c r="L206" s="33"/>
      <c r="M206" s="195"/>
      <c r="N206" s="196"/>
      <c r="O206" s="196"/>
      <c r="P206" s="196"/>
      <c r="Q206" s="196"/>
      <c r="R206" s="196"/>
      <c r="S206" s="196"/>
      <c r="T206" s="197"/>
      <c r="AT206" s="18" t="s">
        <v>246</v>
      </c>
      <c r="AU206" s="18" t="s">
        <v>83</v>
      </c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3"/>
    </row>
  </sheetData>
  <autoFilter ref="C120:K206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5658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ROUND((SUM(BE121:BE304)),  2)</f>
        <v>0</v>
      </c>
      <c r="I33" s="93">
        <v>0.21</v>
      </c>
      <c r="J33" s="92">
        <f>ROUND(((SUM(BE121:BE304))*I33),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ROUND((SUM(BF121:BF304)),  2)</f>
        <v>0</v>
      </c>
      <c r="I34" s="93">
        <v>0.15</v>
      </c>
      <c r="J34" s="92">
        <f>ROUND(((SUM(BF121:BF304))*I34),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431 - Veřejné osvětlení - přeložka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J220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431 - Veřejné osvětlení - přeložka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178.57400000000001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26.917999999999999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323.64999999999998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529.14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5291.4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P135+P220</f>
        <v>0</v>
      </c>
      <c r="R134" s="127">
        <f>R135+R220</f>
        <v>0</v>
      </c>
      <c r="T134" s="128">
        <f>T135+T220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BK135+BK220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SUM(P136:P219)</f>
        <v>0</v>
      </c>
      <c r="R135" s="127">
        <f>SUM(R136:R219)</f>
        <v>0</v>
      </c>
      <c r="T135" s="128">
        <f>SUM(T136:T219)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SUM(BK136:BK219)</f>
        <v>0</v>
      </c>
    </row>
    <row r="136" spans="2:65" s="1" customFormat="1" ht="44.25" customHeight="1">
      <c r="B136" s="133"/>
      <c r="C136" s="134" t="s">
        <v>265</v>
      </c>
      <c r="D136" s="134" t="s">
        <v>239</v>
      </c>
      <c r="E136" s="135" t="s">
        <v>5659</v>
      </c>
      <c r="F136" s="136" t="s">
        <v>5660</v>
      </c>
      <c r="G136" s="137" t="s">
        <v>528</v>
      </c>
      <c r="H136" s="138">
        <v>1498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29.25">
      <c r="B137" s="33"/>
      <c r="D137" s="147" t="s">
        <v>246</v>
      </c>
      <c r="F137" s="148" t="s">
        <v>5660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34" t="s">
        <v>269</v>
      </c>
      <c r="D138" s="134" t="s">
        <v>239</v>
      </c>
      <c r="E138" s="135" t="s">
        <v>5661</v>
      </c>
      <c r="F138" s="136" t="s">
        <v>5662</v>
      </c>
      <c r="G138" s="137" t="s">
        <v>340</v>
      </c>
      <c r="H138" s="138">
        <v>26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1.25">
      <c r="B139" s="33"/>
      <c r="D139" s="147" t="s">
        <v>246</v>
      </c>
      <c r="F139" s="148" t="s">
        <v>5662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273</v>
      </c>
      <c r="D140" s="134" t="s">
        <v>239</v>
      </c>
      <c r="E140" s="135" t="s">
        <v>5663</v>
      </c>
      <c r="F140" s="136" t="s">
        <v>5664</v>
      </c>
      <c r="G140" s="137" t="s">
        <v>340</v>
      </c>
      <c r="H140" s="138">
        <v>26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5664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5665</v>
      </c>
      <c r="F142" s="136" t="s">
        <v>5666</v>
      </c>
      <c r="G142" s="137" t="s">
        <v>340</v>
      </c>
      <c r="H142" s="138">
        <v>34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5666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5667</v>
      </c>
      <c r="F144" s="136" t="s">
        <v>5668</v>
      </c>
      <c r="G144" s="137" t="s">
        <v>340</v>
      </c>
      <c r="H144" s="138">
        <v>38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5668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34" t="s">
        <v>291</v>
      </c>
      <c r="D146" s="134" t="s">
        <v>239</v>
      </c>
      <c r="E146" s="135" t="s">
        <v>5600</v>
      </c>
      <c r="F146" s="136" t="s">
        <v>5601</v>
      </c>
      <c r="G146" s="137" t="s">
        <v>340</v>
      </c>
      <c r="H146" s="138">
        <v>86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5601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16.5" customHeight="1">
      <c r="B148" s="133"/>
      <c r="C148" s="134" t="s">
        <v>295</v>
      </c>
      <c r="D148" s="134" t="s">
        <v>239</v>
      </c>
      <c r="E148" s="135" t="s">
        <v>5669</v>
      </c>
      <c r="F148" s="136" t="s">
        <v>5670</v>
      </c>
      <c r="G148" s="137" t="s">
        <v>340</v>
      </c>
      <c r="H148" s="138">
        <v>2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1.25">
      <c r="B149" s="33"/>
      <c r="D149" s="147" t="s">
        <v>246</v>
      </c>
      <c r="F149" s="148" t="s">
        <v>5670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5671</v>
      </c>
      <c r="F150" s="182" t="s">
        <v>5672</v>
      </c>
      <c r="G150" s="183" t="s">
        <v>340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1.25">
      <c r="B151" s="33"/>
      <c r="D151" s="147" t="s">
        <v>246</v>
      </c>
      <c r="F151" s="148" t="s">
        <v>5672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4.2" customHeight="1">
      <c r="B152" s="133"/>
      <c r="C152" s="134" t="s">
        <v>306</v>
      </c>
      <c r="D152" s="134" t="s">
        <v>239</v>
      </c>
      <c r="E152" s="135" t="s">
        <v>5673</v>
      </c>
      <c r="F152" s="136" t="s">
        <v>5674</v>
      </c>
      <c r="G152" s="137" t="s">
        <v>340</v>
      </c>
      <c r="H152" s="138">
        <v>16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5674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5675</v>
      </c>
      <c r="F154" s="182" t="s">
        <v>5676</v>
      </c>
      <c r="G154" s="183" t="s">
        <v>340</v>
      </c>
      <c r="H154" s="184">
        <v>7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 ht="11.25">
      <c r="B155" s="33"/>
      <c r="D155" s="147" t="s">
        <v>246</v>
      </c>
      <c r="F155" s="148" t="s">
        <v>5676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21.75" customHeight="1">
      <c r="B156" s="133"/>
      <c r="C156" s="180" t="s">
        <v>316</v>
      </c>
      <c r="D156" s="180" t="s">
        <v>333</v>
      </c>
      <c r="E156" s="181" t="s">
        <v>5677</v>
      </c>
      <c r="F156" s="182" t="s">
        <v>5678</v>
      </c>
      <c r="G156" s="183" t="s">
        <v>340</v>
      </c>
      <c r="H156" s="184">
        <v>9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348</v>
      </c>
      <c r="AT156" s="145" t="s">
        <v>333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1.25">
      <c r="B157" s="33"/>
      <c r="D157" s="147" t="s">
        <v>246</v>
      </c>
      <c r="F157" s="148" t="s">
        <v>5678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323</v>
      </c>
      <c r="D158" s="134" t="s">
        <v>239</v>
      </c>
      <c r="E158" s="135" t="s">
        <v>5679</v>
      </c>
      <c r="F158" s="136" t="s">
        <v>5680</v>
      </c>
      <c r="G158" s="137" t="s">
        <v>340</v>
      </c>
      <c r="H158" s="138">
        <v>30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5680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33" customHeight="1">
      <c r="B160" s="133"/>
      <c r="C160" s="180" t="s">
        <v>328</v>
      </c>
      <c r="D160" s="180" t="s">
        <v>333</v>
      </c>
      <c r="E160" s="181" t="s">
        <v>5681</v>
      </c>
      <c r="F160" s="182" t="s">
        <v>5682</v>
      </c>
      <c r="G160" s="183" t="s">
        <v>340</v>
      </c>
      <c r="H160" s="184">
        <v>1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 ht="19.5">
      <c r="B161" s="33"/>
      <c r="D161" s="147" t="s">
        <v>246</v>
      </c>
      <c r="F161" s="148" t="s">
        <v>5682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33" customHeight="1">
      <c r="B162" s="133"/>
      <c r="C162" s="180" t="s">
        <v>337</v>
      </c>
      <c r="D162" s="180" t="s">
        <v>333</v>
      </c>
      <c r="E162" s="181" t="s">
        <v>5683</v>
      </c>
      <c r="F162" s="182" t="s">
        <v>5684</v>
      </c>
      <c r="G162" s="183" t="s">
        <v>340</v>
      </c>
      <c r="H162" s="184">
        <v>10</v>
      </c>
      <c r="I162" s="185"/>
      <c r="J162" s="186">
        <f>ROUND(I162*H162,2)</f>
        <v>0</v>
      </c>
      <c r="K162" s="182" t="s">
        <v>1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348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5684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33" customHeight="1">
      <c r="B164" s="133"/>
      <c r="C164" s="180" t="s">
        <v>345</v>
      </c>
      <c r="D164" s="180" t="s">
        <v>333</v>
      </c>
      <c r="E164" s="181" t="s">
        <v>5685</v>
      </c>
      <c r="F164" s="182" t="s">
        <v>5686</v>
      </c>
      <c r="G164" s="183" t="s">
        <v>340</v>
      </c>
      <c r="H164" s="184">
        <v>19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 ht="19.5">
      <c r="B165" s="33"/>
      <c r="D165" s="147" t="s">
        <v>246</v>
      </c>
      <c r="F165" s="148" t="s">
        <v>5686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24.2" customHeight="1">
      <c r="B166" s="133"/>
      <c r="C166" s="134" t="s">
        <v>7</v>
      </c>
      <c r="D166" s="134" t="s">
        <v>239</v>
      </c>
      <c r="E166" s="135" t="s">
        <v>5687</v>
      </c>
      <c r="F166" s="136" t="s">
        <v>5688</v>
      </c>
      <c r="G166" s="137" t="s">
        <v>340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 ht="19.5">
      <c r="B167" s="33"/>
      <c r="D167" s="147" t="s">
        <v>246</v>
      </c>
      <c r="F167" s="148" t="s">
        <v>5688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24.2" customHeight="1">
      <c r="B168" s="133"/>
      <c r="C168" s="180" t="s">
        <v>583</v>
      </c>
      <c r="D168" s="180" t="s">
        <v>333</v>
      </c>
      <c r="E168" s="181" t="s">
        <v>5689</v>
      </c>
      <c r="F168" s="182" t="s">
        <v>5690</v>
      </c>
      <c r="G168" s="183" t="s">
        <v>340</v>
      </c>
      <c r="H168" s="184">
        <v>1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720</v>
      </c>
    </row>
    <row r="169" spans="2:65" s="1" customFormat="1" ht="19.5">
      <c r="B169" s="33"/>
      <c r="D169" s="147" t="s">
        <v>246</v>
      </c>
      <c r="F169" s="148" t="s">
        <v>5690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24.2" customHeight="1">
      <c r="B170" s="133"/>
      <c r="C170" s="134" t="s">
        <v>588</v>
      </c>
      <c r="D170" s="134" t="s">
        <v>239</v>
      </c>
      <c r="E170" s="135" t="s">
        <v>5691</v>
      </c>
      <c r="F170" s="136" t="s">
        <v>5692</v>
      </c>
      <c r="G170" s="137" t="s">
        <v>340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731</v>
      </c>
    </row>
    <row r="171" spans="2:65" s="1" customFormat="1" ht="19.5">
      <c r="B171" s="33"/>
      <c r="D171" s="147" t="s">
        <v>246</v>
      </c>
      <c r="F171" s="148" t="s">
        <v>5692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80" t="s">
        <v>591</v>
      </c>
      <c r="D172" s="180" t="s">
        <v>333</v>
      </c>
      <c r="E172" s="181" t="s">
        <v>5693</v>
      </c>
      <c r="F172" s="182" t="s">
        <v>5694</v>
      </c>
      <c r="G172" s="183" t="s">
        <v>340</v>
      </c>
      <c r="H172" s="184">
        <v>1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348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741</v>
      </c>
    </row>
    <row r="173" spans="2:65" s="1" customFormat="1" ht="19.5">
      <c r="B173" s="33"/>
      <c r="D173" s="147" t="s">
        <v>246</v>
      </c>
      <c r="F173" s="148" t="s">
        <v>5694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4.2" customHeight="1">
      <c r="B174" s="133"/>
      <c r="C174" s="134" t="s">
        <v>600</v>
      </c>
      <c r="D174" s="134" t="s">
        <v>239</v>
      </c>
      <c r="E174" s="135" t="s">
        <v>5695</v>
      </c>
      <c r="F174" s="136" t="s">
        <v>5696</v>
      </c>
      <c r="G174" s="137" t="s">
        <v>340</v>
      </c>
      <c r="H174" s="138">
        <v>35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772</v>
      </c>
    </row>
    <row r="175" spans="2:65" s="1" customFormat="1" ht="19.5">
      <c r="B175" s="33"/>
      <c r="D175" s="147" t="s">
        <v>246</v>
      </c>
      <c r="F175" s="148" t="s">
        <v>5696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16.5" customHeight="1">
      <c r="B176" s="133"/>
      <c r="C176" s="180" t="s">
        <v>607</v>
      </c>
      <c r="D176" s="180" t="s">
        <v>333</v>
      </c>
      <c r="E176" s="181" t="s">
        <v>5697</v>
      </c>
      <c r="F176" s="182" t="s">
        <v>5698</v>
      </c>
      <c r="G176" s="183" t="s">
        <v>340</v>
      </c>
      <c r="H176" s="184">
        <v>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348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782</v>
      </c>
    </row>
    <row r="177" spans="2:65" s="1" customFormat="1" ht="11.25">
      <c r="B177" s="33"/>
      <c r="D177" s="147" t="s">
        <v>246</v>
      </c>
      <c r="F177" s="148" t="s">
        <v>5698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16.5" customHeight="1">
      <c r="B178" s="133"/>
      <c r="C178" s="180" t="s">
        <v>611</v>
      </c>
      <c r="D178" s="180" t="s">
        <v>333</v>
      </c>
      <c r="E178" s="181" t="s">
        <v>5699</v>
      </c>
      <c r="F178" s="182" t="s">
        <v>5700</v>
      </c>
      <c r="G178" s="183" t="s">
        <v>340</v>
      </c>
      <c r="H178" s="184">
        <v>2</v>
      </c>
      <c r="I178" s="185"/>
      <c r="J178" s="186">
        <f>ROUND(I178*H178,2)</f>
        <v>0</v>
      </c>
      <c r="K178" s="182" t="s">
        <v>1</v>
      </c>
      <c r="L178" s="187"/>
      <c r="M178" s="188" t="s">
        <v>1</v>
      </c>
      <c r="N178" s="189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348</v>
      </c>
      <c r="AT178" s="145" t="s">
        <v>333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341</v>
      </c>
      <c r="BM178" s="145" t="s">
        <v>792</v>
      </c>
    </row>
    <row r="179" spans="2:65" s="1" customFormat="1" ht="11.25">
      <c r="B179" s="33"/>
      <c r="D179" s="147" t="s">
        <v>246</v>
      </c>
      <c r="F179" s="148" t="s">
        <v>5700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16.5" customHeight="1">
      <c r="B180" s="133"/>
      <c r="C180" s="180" t="s">
        <v>617</v>
      </c>
      <c r="D180" s="180" t="s">
        <v>333</v>
      </c>
      <c r="E180" s="181" t="s">
        <v>5701</v>
      </c>
      <c r="F180" s="182" t="s">
        <v>5702</v>
      </c>
      <c r="G180" s="183" t="s">
        <v>340</v>
      </c>
      <c r="H180" s="184">
        <v>19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348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341</v>
      </c>
      <c r="BM180" s="145" t="s">
        <v>805</v>
      </c>
    </row>
    <row r="181" spans="2:65" s="1" customFormat="1" ht="11.25">
      <c r="B181" s="33"/>
      <c r="D181" s="147" t="s">
        <v>246</v>
      </c>
      <c r="F181" s="148" t="s">
        <v>5702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16.5" customHeight="1">
      <c r="B182" s="133"/>
      <c r="C182" s="180" t="s">
        <v>625</v>
      </c>
      <c r="D182" s="180" t="s">
        <v>333</v>
      </c>
      <c r="E182" s="181" t="s">
        <v>5703</v>
      </c>
      <c r="F182" s="182" t="s">
        <v>5704</v>
      </c>
      <c r="G182" s="183" t="s">
        <v>340</v>
      </c>
      <c r="H182" s="184">
        <v>3</v>
      </c>
      <c r="I182" s="185"/>
      <c r="J182" s="186">
        <f>ROUND(I182*H182,2)</f>
        <v>0</v>
      </c>
      <c r="K182" s="182" t="s">
        <v>1</v>
      </c>
      <c r="L182" s="187"/>
      <c r="M182" s="188" t="s">
        <v>1</v>
      </c>
      <c r="N182" s="189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348</v>
      </c>
      <c r="AT182" s="145" t="s">
        <v>333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341</v>
      </c>
      <c r="BM182" s="145" t="s">
        <v>816</v>
      </c>
    </row>
    <row r="183" spans="2:65" s="1" customFormat="1" ht="11.25">
      <c r="B183" s="33"/>
      <c r="D183" s="147" t="s">
        <v>246</v>
      </c>
      <c r="F183" s="148" t="s">
        <v>5704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16.5" customHeight="1">
      <c r="B184" s="133"/>
      <c r="C184" s="180" t="s">
        <v>630</v>
      </c>
      <c r="D184" s="180" t="s">
        <v>333</v>
      </c>
      <c r="E184" s="181" t="s">
        <v>5705</v>
      </c>
      <c r="F184" s="182" t="s">
        <v>5706</v>
      </c>
      <c r="G184" s="183" t="s">
        <v>340</v>
      </c>
      <c r="H184" s="184">
        <v>7</v>
      </c>
      <c r="I184" s="185"/>
      <c r="J184" s="186">
        <f>ROUND(I184*H184,2)</f>
        <v>0</v>
      </c>
      <c r="K184" s="182" t="s">
        <v>1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348</v>
      </c>
      <c r="AT184" s="145" t="s">
        <v>333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341</v>
      </c>
      <c r="BM184" s="145" t="s">
        <v>828</v>
      </c>
    </row>
    <row r="185" spans="2:65" s="1" customFormat="1" ht="11.25">
      <c r="B185" s="33"/>
      <c r="D185" s="147" t="s">
        <v>246</v>
      </c>
      <c r="F185" s="148" t="s">
        <v>5706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" customFormat="1" ht="16.5" customHeight="1">
      <c r="B186" s="133"/>
      <c r="C186" s="180" t="s">
        <v>637</v>
      </c>
      <c r="D186" s="180" t="s">
        <v>333</v>
      </c>
      <c r="E186" s="181" t="s">
        <v>5707</v>
      </c>
      <c r="F186" s="182" t="s">
        <v>5708</v>
      </c>
      <c r="G186" s="183" t="s">
        <v>340</v>
      </c>
      <c r="H186" s="184">
        <v>2</v>
      </c>
      <c r="I186" s="185"/>
      <c r="J186" s="186">
        <f>ROUND(I186*H186,2)</f>
        <v>0</v>
      </c>
      <c r="K186" s="182" t="s">
        <v>1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348</v>
      </c>
      <c r="AT186" s="145" t="s">
        <v>333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341</v>
      </c>
      <c r="BM186" s="145" t="s">
        <v>841</v>
      </c>
    </row>
    <row r="187" spans="2:65" s="1" customFormat="1" ht="11.25">
      <c r="B187" s="33"/>
      <c r="D187" s="147" t="s">
        <v>246</v>
      </c>
      <c r="F187" s="148" t="s">
        <v>5708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" customFormat="1" ht="37.9" customHeight="1">
      <c r="B188" s="133"/>
      <c r="C188" s="134" t="s">
        <v>643</v>
      </c>
      <c r="D188" s="134" t="s">
        <v>239</v>
      </c>
      <c r="E188" s="135" t="s">
        <v>5709</v>
      </c>
      <c r="F188" s="136" t="s">
        <v>5710</v>
      </c>
      <c r="G188" s="137" t="s">
        <v>528</v>
      </c>
      <c r="H188" s="138">
        <v>1498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341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341</v>
      </c>
      <c r="BM188" s="145" t="s">
        <v>341</v>
      </c>
    </row>
    <row r="189" spans="2:65" s="1" customFormat="1" ht="19.5">
      <c r="B189" s="33"/>
      <c r="D189" s="147" t="s">
        <v>246</v>
      </c>
      <c r="F189" s="148" t="s">
        <v>5710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" customFormat="1" ht="24.2" customHeight="1">
      <c r="B190" s="133"/>
      <c r="C190" s="180" t="s">
        <v>649</v>
      </c>
      <c r="D190" s="180" t="s">
        <v>333</v>
      </c>
      <c r="E190" s="181" t="s">
        <v>5711</v>
      </c>
      <c r="F190" s="182" t="s">
        <v>5712</v>
      </c>
      <c r="G190" s="183" t="s">
        <v>528</v>
      </c>
      <c r="H190" s="184">
        <v>1498</v>
      </c>
      <c r="I190" s="185"/>
      <c r="J190" s="186">
        <f>ROUND(I190*H190,2)</f>
        <v>0</v>
      </c>
      <c r="K190" s="182" t="s">
        <v>1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348</v>
      </c>
      <c r="AT190" s="145" t="s">
        <v>333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341</v>
      </c>
      <c r="BM190" s="145" t="s">
        <v>868</v>
      </c>
    </row>
    <row r="191" spans="2:65" s="1" customFormat="1" ht="19.5">
      <c r="B191" s="33"/>
      <c r="D191" s="147" t="s">
        <v>246</v>
      </c>
      <c r="F191" s="148" t="s">
        <v>5712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" customFormat="1" ht="16.5" customHeight="1">
      <c r="B192" s="133"/>
      <c r="C192" s="134" t="s">
        <v>656</v>
      </c>
      <c r="D192" s="134" t="s">
        <v>239</v>
      </c>
      <c r="E192" s="135" t="s">
        <v>5713</v>
      </c>
      <c r="F192" s="136" t="s">
        <v>5714</v>
      </c>
      <c r="G192" s="137" t="s">
        <v>340</v>
      </c>
      <c r="H192" s="138">
        <v>34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341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341</v>
      </c>
      <c r="BM192" s="145" t="s">
        <v>879</v>
      </c>
    </row>
    <row r="193" spans="2:65" s="1" customFormat="1" ht="11.25">
      <c r="B193" s="33"/>
      <c r="D193" s="147" t="s">
        <v>246</v>
      </c>
      <c r="F193" s="148" t="s">
        <v>5714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" customFormat="1" ht="24.2" customHeight="1">
      <c r="B194" s="133"/>
      <c r="C194" s="180" t="s">
        <v>662</v>
      </c>
      <c r="D194" s="180" t="s">
        <v>333</v>
      </c>
      <c r="E194" s="181" t="s">
        <v>5715</v>
      </c>
      <c r="F194" s="182" t="s">
        <v>5716</v>
      </c>
      <c r="G194" s="183" t="s">
        <v>528</v>
      </c>
      <c r="H194" s="184">
        <v>476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348</v>
      </c>
      <c r="AT194" s="145" t="s">
        <v>333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341</v>
      </c>
      <c r="BM194" s="145" t="s">
        <v>893</v>
      </c>
    </row>
    <row r="195" spans="2:65" s="1" customFormat="1" ht="19.5">
      <c r="B195" s="33"/>
      <c r="D195" s="147" t="s">
        <v>246</v>
      </c>
      <c r="F195" s="148" t="s">
        <v>5716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" customFormat="1" ht="16.5" customHeight="1">
      <c r="B196" s="133"/>
      <c r="C196" s="180" t="s">
        <v>669</v>
      </c>
      <c r="D196" s="180" t="s">
        <v>333</v>
      </c>
      <c r="E196" s="181" t="s">
        <v>5717</v>
      </c>
      <c r="F196" s="182" t="s">
        <v>5718</v>
      </c>
      <c r="G196" s="183" t="s">
        <v>340</v>
      </c>
      <c r="H196" s="184">
        <v>33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348</v>
      </c>
      <c r="AT196" s="145" t="s">
        <v>333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341</v>
      </c>
      <c r="BM196" s="145" t="s">
        <v>928</v>
      </c>
    </row>
    <row r="197" spans="2:65" s="1" customFormat="1" ht="11.25">
      <c r="B197" s="33"/>
      <c r="D197" s="147" t="s">
        <v>246</v>
      </c>
      <c r="F197" s="148" t="s">
        <v>5718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675</v>
      </c>
      <c r="D198" s="134" t="s">
        <v>239</v>
      </c>
      <c r="E198" s="135" t="s">
        <v>5719</v>
      </c>
      <c r="F198" s="136" t="s">
        <v>5720</v>
      </c>
      <c r="G198" s="137" t="s">
        <v>5721</v>
      </c>
      <c r="H198" s="138">
        <v>2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341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341</v>
      </c>
      <c r="BM198" s="145" t="s">
        <v>943</v>
      </c>
    </row>
    <row r="199" spans="2:65" s="1" customFormat="1" ht="11.25">
      <c r="B199" s="33"/>
      <c r="D199" s="147" t="s">
        <v>246</v>
      </c>
      <c r="F199" s="148" t="s">
        <v>5720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" customFormat="1" ht="16.5" customHeight="1">
      <c r="B200" s="133"/>
      <c r="C200" s="180" t="s">
        <v>682</v>
      </c>
      <c r="D200" s="180" t="s">
        <v>333</v>
      </c>
      <c r="E200" s="181" t="s">
        <v>5722</v>
      </c>
      <c r="F200" s="182" t="s">
        <v>5723</v>
      </c>
      <c r="G200" s="183" t="s">
        <v>340</v>
      </c>
      <c r="H200" s="184">
        <v>2</v>
      </c>
      <c r="I200" s="185"/>
      <c r="J200" s="186">
        <f>ROUND(I200*H200,2)</f>
        <v>0</v>
      </c>
      <c r="K200" s="182" t="s">
        <v>1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348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341</v>
      </c>
      <c r="BM200" s="145" t="s">
        <v>955</v>
      </c>
    </row>
    <row r="201" spans="2:65" s="1" customFormat="1" ht="11.25">
      <c r="B201" s="33"/>
      <c r="D201" s="147" t="s">
        <v>246</v>
      </c>
      <c r="F201" s="148" t="s">
        <v>5723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689</v>
      </c>
      <c r="D202" s="134" t="s">
        <v>239</v>
      </c>
      <c r="E202" s="135" t="s">
        <v>5724</v>
      </c>
      <c r="F202" s="136" t="s">
        <v>5725</v>
      </c>
      <c r="G202" s="137" t="s">
        <v>340</v>
      </c>
      <c r="H202" s="138">
        <v>2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341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341</v>
      </c>
      <c r="BM202" s="145" t="s">
        <v>967</v>
      </c>
    </row>
    <row r="203" spans="2:65" s="1" customFormat="1" ht="11.25">
      <c r="B203" s="33"/>
      <c r="D203" s="147" t="s">
        <v>246</v>
      </c>
      <c r="F203" s="148" t="s">
        <v>5725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21.75" customHeight="1">
      <c r="B204" s="133"/>
      <c r="C204" s="134" t="s">
        <v>696</v>
      </c>
      <c r="D204" s="134" t="s">
        <v>239</v>
      </c>
      <c r="E204" s="135" t="s">
        <v>5726</v>
      </c>
      <c r="F204" s="136" t="s">
        <v>5727</v>
      </c>
      <c r="G204" s="137" t="s">
        <v>5728</v>
      </c>
      <c r="H204" s="138">
        <v>3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341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341</v>
      </c>
      <c r="BM204" s="145" t="s">
        <v>2162</v>
      </c>
    </row>
    <row r="205" spans="2:65" s="1" customFormat="1" ht="11.25">
      <c r="B205" s="33"/>
      <c r="D205" s="147" t="s">
        <v>246</v>
      </c>
      <c r="F205" s="148" t="s">
        <v>5727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16.5" customHeight="1">
      <c r="B206" s="133"/>
      <c r="C206" s="180" t="s">
        <v>703</v>
      </c>
      <c r="D206" s="180" t="s">
        <v>333</v>
      </c>
      <c r="E206" s="181" t="s">
        <v>5729</v>
      </c>
      <c r="F206" s="182" t="s">
        <v>5730</v>
      </c>
      <c r="G206" s="183" t="s">
        <v>5721</v>
      </c>
      <c r="H206" s="184">
        <v>3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348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341</v>
      </c>
      <c r="BM206" s="145" t="s">
        <v>2167</v>
      </c>
    </row>
    <row r="207" spans="2:65" s="1" customFormat="1" ht="11.25">
      <c r="B207" s="33"/>
      <c r="D207" s="147" t="s">
        <v>246</v>
      </c>
      <c r="F207" s="148" t="s">
        <v>5730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37.9" customHeight="1">
      <c r="B208" s="133"/>
      <c r="C208" s="134" t="s">
        <v>709</v>
      </c>
      <c r="D208" s="134" t="s">
        <v>239</v>
      </c>
      <c r="E208" s="135" t="s">
        <v>5731</v>
      </c>
      <c r="F208" s="136" t="s">
        <v>5732</v>
      </c>
      <c r="G208" s="137" t="s">
        <v>528</v>
      </c>
      <c r="H208" s="138">
        <v>1139</v>
      </c>
      <c r="I208" s="139"/>
      <c r="J208" s="140">
        <f>ROUND(I208*H208,2)</f>
        <v>0</v>
      </c>
      <c r="K208" s="136" t="s">
        <v>1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341</v>
      </c>
      <c r="AT208" s="145" t="s">
        <v>239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341</v>
      </c>
      <c r="BM208" s="145" t="s">
        <v>2170</v>
      </c>
    </row>
    <row r="209" spans="2:65" s="1" customFormat="1" ht="19.5">
      <c r="B209" s="33"/>
      <c r="D209" s="147" t="s">
        <v>246</v>
      </c>
      <c r="F209" s="148" t="s">
        <v>5732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16.5" customHeight="1">
      <c r="B210" s="133"/>
      <c r="C210" s="180" t="s">
        <v>714</v>
      </c>
      <c r="D210" s="180" t="s">
        <v>333</v>
      </c>
      <c r="E210" s="181" t="s">
        <v>5733</v>
      </c>
      <c r="F210" s="182" t="s">
        <v>5734</v>
      </c>
      <c r="G210" s="183" t="s">
        <v>1076</v>
      </c>
      <c r="H210" s="184">
        <v>706.18</v>
      </c>
      <c r="I210" s="185"/>
      <c r="J210" s="186">
        <f>ROUND(I210*H210,2)</f>
        <v>0</v>
      </c>
      <c r="K210" s="182" t="s">
        <v>1</v>
      </c>
      <c r="L210" s="187"/>
      <c r="M210" s="188" t="s">
        <v>1</v>
      </c>
      <c r="N210" s="189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348</v>
      </c>
      <c r="AT210" s="145" t="s">
        <v>333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341</v>
      </c>
      <c r="BM210" s="145" t="s">
        <v>2171</v>
      </c>
    </row>
    <row r="211" spans="2:65" s="1" customFormat="1" ht="11.25">
      <c r="B211" s="33"/>
      <c r="D211" s="147" t="s">
        <v>246</v>
      </c>
      <c r="F211" s="148" t="s">
        <v>5734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" customFormat="1" ht="37.9" customHeight="1">
      <c r="B212" s="133"/>
      <c r="C212" s="134" t="s">
        <v>720</v>
      </c>
      <c r="D212" s="134" t="s">
        <v>239</v>
      </c>
      <c r="E212" s="135" t="s">
        <v>5735</v>
      </c>
      <c r="F212" s="136" t="s">
        <v>5736</v>
      </c>
      <c r="G212" s="137" t="s">
        <v>340</v>
      </c>
      <c r="H212" s="138">
        <v>1</v>
      </c>
      <c r="I212" s="139"/>
      <c r="J212" s="140">
        <f>ROUND(I212*H212,2)</f>
        <v>0</v>
      </c>
      <c r="K212" s="136" t="s">
        <v>1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341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341</v>
      </c>
      <c r="BM212" s="145" t="s">
        <v>2174</v>
      </c>
    </row>
    <row r="213" spans="2:65" s="1" customFormat="1" ht="19.5">
      <c r="B213" s="33"/>
      <c r="D213" s="147" t="s">
        <v>246</v>
      </c>
      <c r="F213" s="148" t="s">
        <v>5736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" customFormat="1" ht="24.2" customHeight="1">
      <c r="B214" s="133"/>
      <c r="C214" s="134" t="s">
        <v>725</v>
      </c>
      <c r="D214" s="134" t="s">
        <v>239</v>
      </c>
      <c r="E214" s="135" t="s">
        <v>5737</v>
      </c>
      <c r="F214" s="136" t="s">
        <v>5738</v>
      </c>
      <c r="G214" s="137" t="s">
        <v>340</v>
      </c>
      <c r="H214" s="138">
        <v>2</v>
      </c>
      <c r="I214" s="139"/>
      <c r="J214" s="140">
        <f>ROUND(I214*H214,2)</f>
        <v>0</v>
      </c>
      <c r="K214" s="136" t="s">
        <v>1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341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341</v>
      </c>
      <c r="BM214" s="145" t="s">
        <v>2178</v>
      </c>
    </row>
    <row r="215" spans="2:65" s="1" customFormat="1" ht="19.5">
      <c r="B215" s="33"/>
      <c r="D215" s="147" t="s">
        <v>246</v>
      </c>
      <c r="F215" s="148" t="s">
        <v>5738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" customFormat="1" ht="24.2" customHeight="1">
      <c r="B216" s="133"/>
      <c r="C216" s="134" t="s">
        <v>731</v>
      </c>
      <c r="D216" s="134" t="s">
        <v>239</v>
      </c>
      <c r="E216" s="135" t="s">
        <v>5739</v>
      </c>
      <c r="F216" s="136" t="s">
        <v>5740</v>
      </c>
      <c r="G216" s="137" t="s">
        <v>340</v>
      </c>
      <c r="H216" s="138">
        <v>1</v>
      </c>
      <c r="I216" s="139"/>
      <c r="J216" s="140">
        <f>ROUND(I216*H216,2)</f>
        <v>0</v>
      </c>
      <c r="K216" s="136" t="s">
        <v>1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341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341</v>
      </c>
      <c r="BM216" s="145" t="s">
        <v>2182</v>
      </c>
    </row>
    <row r="217" spans="2:65" s="1" customFormat="1" ht="11.25">
      <c r="B217" s="33"/>
      <c r="D217" s="147" t="s">
        <v>246</v>
      </c>
      <c r="F217" s="148" t="s">
        <v>5740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" customFormat="1" ht="21.75" customHeight="1">
      <c r="B218" s="133"/>
      <c r="C218" s="134" t="s">
        <v>735</v>
      </c>
      <c r="D218" s="134" t="s">
        <v>239</v>
      </c>
      <c r="E218" s="135" t="s">
        <v>5741</v>
      </c>
      <c r="F218" s="136" t="s">
        <v>5742</v>
      </c>
      <c r="G218" s="137" t="s">
        <v>5743</v>
      </c>
      <c r="H218" s="138">
        <v>1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341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341</v>
      </c>
      <c r="BM218" s="145" t="s">
        <v>2191</v>
      </c>
    </row>
    <row r="219" spans="2:65" s="1" customFormat="1" ht="11.25">
      <c r="B219" s="33"/>
      <c r="D219" s="147" t="s">
        <v>246</v>
      </c>
      <c r="F219" s="148" t="s">
        <v>5742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1" customFormat="1" ht="22.9" customHeight="1">
      <c r="B220" s="121"/>
      <c r="D220" s="122" t="s">
        <v>72</v>
      </c>
      <c r="E220" s="131" t="s">
        <v>2487</v>
      </c>
      <c r="F220" s="131" t="s">
        <v>2488</v>
      </c>
      <c r="I220" s="124"/>
      <c r="J220" s="132">
        <f>BK220</f>
        <v>0</v>
      </c>
      <c r="L220" s="121"/>
      <c r="M220" s="126"/>
      <c r="P220" s="127">
        <f>SUM(P221:P304)</f>
        <v>0</v>
      </c>
      <c r="R220" s="127">
        <f>SUM(R221:R304)</f>
        <v>0</v>
      </c>
      <c r="T220" s="128">
        <f>SUM(T221:T304)</f>
        <v>0</v>
      </c>
      <c r="AR220" s="122" t="s">
        <v>253</v>
      </c>
      <c r="AT220" s="129" t="s">
        <v>72</v>
      </c>
      <c r="AU220" s="129" t="s">
        <v>81</v>
      </c>
      <c r="AY220" s="122" t="s">
        <v>236</v>
      </c>
      <c r="BK220" s="130">
        <f>SUM(BK221:BK304)</f>
        <v>0</v>
      </c>
    </row>
    <row r="221" spans="2:65" s="1" customFormat="1" ht="24.2" customHeight="1">
      <c r="B221" s="133"/>
      <c r="C221" s="134" t="s">
        <v>741</v>
      </c>
      <c r="D221" s="134" t="s">
        <v>239</v>
      </c>
      <c r="E221" s="135" t="s">
        <v>5616</v>
      </c>
      <c r="F221" s="136" t="s">
        <v>5617</v>
      </c>
      <c r="G221" s="137" t="s">
        <v>528</v>
      </c>
      <c r="H221" s="138">
        <v>821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341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2195</v>
      </c>
    </row>
    <row r="222" spans="2:65" s="1" customFormat="1" ht="19.5">
      <c r="B222" s="33"/>
      <c r="D222" s="147" t="s">
        <v>246</v>
      </c>
      <c r="F222" s="148" t="s">
        <v>5617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24.2" customHeight="1">
      <c r="B223" s="133"/>
      <c r="C223" s="134" t="s">
        <v>745</v>
      </c>
      <c r="D223" s="134" t="s">
        <v>239</v>
      </c>
      <c r="E223" s="135" t="s">
        <v>2519</v>
      </c>
      <c r="F223" s="136" t="s">
        <v>5618</v>
      </c>
      <c r="G223" s="137" t="s">
        <v>528</v>
      </c>
      <c r="H223" s="138">
        <v>87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2199</v>
      </c>
    </row>
    <row r="224" spans="2:65" s="1" customFormat="1" ht="19.5">
      <c r="B224" s="33"/>
      <c r="D224" s="147" t="s">
        <v>246</v>
      </c>
      <c r="F224" s="148" t="s">
        <v>5618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24.2" customHeight="1">
      <c r="B225" s="133"/>
      <c r="C225" s="134" t="s">
        <v>772</v>
      </c>
      <c r="D225" s="134" t="s">
        <v>239</v>
      </c>
      <c r="E225" s="135" t="s">
        <v>5619</v>
      </c>
      <c r="F225" s="136" t="s">
        <v>5620</v>
      </c>
      <c r="G225" s="137" t="s">
        <v>528</v>
      </c>
      <c r="H225" s="138">
        <v>143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2138</v>
      </c>
    </row>
    <row r="226" spans="2:65" s="1" customFormat="1" ht="19.5">
      <c r="B226" s="33"/>
      <c r="D226" s="147" t="s">
        <v>246</v>
      </c>
      <c r="F226" s="148" t="s">
        <v>5620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777</v>
      </c>
      <c r="D227" s="134" t="s">
        <v>239</v>
      </c>
      <c r="E227" s="135" t="s">
        <v>2503</v>
      </c>
      <c r="F227" s="136" t="s">
        <v>5744</v>
      </c>
      <c r="G227" s="137" t="s">
        <v>539</v>
      </c>
      <c r="H227" s="138">
        <v>17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2206</v>
      </c>
    </row>
    <row r="228" spans="2:65" s="1" customFormat="1" ht="19.5">
      <c r="B228" s="33"/>
      <c r="D228" s="147" t="s">
        <v>246</v>
      </c>
      <c r="F228" s="148" t="s">
        <v>5744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24.2" customHeight="1">
      <c r="B229" s="133"/>
      <c r="C229" s="134" t="s">
        <v>782</v>
      </c>
      <c r="D229" s="134" t="s">
        <v>239</v>
      </c>
      <c r="E229" s="135" t="s">
        <v>5621</v>
      </c>
      <c r="F229" s="136" t="s">
        <v>5622</v>
      </c>
      <c r="G229" s="137" t="s">
        <v>528</v>
      </c>
      <c r="H229" s="138">
        <v>821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2215</v>
      </c>
    </row>
    <row r="230" spans="2:65" s="1" customFormat="1" ht="19.5">
      <c r="B230" s="33"/>
      <c r="D230" s="147" t="s">
        <v>246</v>
      </c>
      <c r="F230" s="148" t="s">
        <v>5622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787</v>
      </c>
      <c r="D231" s="134" t="s">
        <v>239</v>
      </c>
      <c r="E231" s="135" t="s">
        <v>2532</v>
      </c>
      <c r="F231" s="136" t="s">
        <v>5623</v>
      </c>
      <c r="G231" s="137" t="s">
        <v>528</v>
      </c>
      <c r="H231" s="138">
        <v>87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2224</v>
      </c>
    </row>
    <row r="232" spans="2:65" s="1" customFormat="1" ht="19.5">
      <c r="B232" s="33"/>
      <c r="D232" s="147" t="s">
        <v>246</v>
      </c>
      <c r="F232" s="148" t="s">
        <v>5623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792</v>
      </c>
      <c r="D233" s="134" t="s">
        <v>239</v>
      </c>
      <c r="E233" s="135" t="s">
        <v>5624</v>
      </c>
      <c r="F233" s="136" t="s">
        <v>5625</v>
      </c>
      <c r="G233" s="137" t="s">
        <v>528</v>
      </c>
      <c r="H233" s="138">
        <v>143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2229</v>
      </c>
    </row>
    <row r="234" spans="2:65" s="1" customFormat="1" ht="19.5">
      <c r="B234" s="33"/>
      <c r="D234" s="147" t="s">
        <v>246</v>
      </c>
      <c r="F234" s="148" t="s">
        <v>5625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798</v>
      </c>
      <c r="D235" s="134" t="s">
        <v>239</v>
      </c>
      <c r="E235" s="135" t="s">
        <v>5745</v>
      </c>
      <c r="F235" s="136" t="s">
        <v>5746</v>
      </c>
      <c r="G235" s="137" t="s">
        <v>539</v>
      </c>
      <c r="H235" s="138">
        <v>25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2095</v>
      </c>
    </row>
    <row r="236" spans="2:65" s="1" customFormat="1" ht="19.5">
      <c r="B236" s="33"/>
      <c r="D236" s="147" t="s">
        <v>246</v>
      </c>
      <c r="F236" s="148" t="s">
        <v>5746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16.5" customHeight="1">
      <c r="B237" s="133"/>
      <c r="C237" s="180" t="s">
        <v>805</v>
      </c>
      <c r="D237" s="180" t="s">
        <v>333</v>
      </c>
      <c r="E237" s="181" t="s">
        <v>5626</v>
      </c>
      <c r="F237" s="182" t="s">
        <v>5627</v>
      </c>
      <c r="G237" s="183" t="s">
        <v>424</v>
      </c>
      <c r="H237" s="184">
        <v>315.68799999999999</v>
      </c>
      <c r="I237" s="185"/>
      <c r="J237" s="186">
        <f>ROUND(I237*H237,2)</f>
        <v>0</v>
      </c>
      <c r="K237" s="182" t="s">
        <v>1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348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2237</v>
      </c>
    </row>
    <row r="238" spans="2:65" s="1" customFormat="1" ht="11.25">
      <c r="B238" s="33"/>
      <c r="D238" s="147" t="s">
        <v>246</v>
      </c>
      <c r="F238" s="148" t="s">
        <v>5627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16.5" customHeight="1">
      <c r="B239" s="133"/>
      <c r="C239" s="134" t="s">
        <v>810</v>
      </c>
      <c r="D239" s="134" t="s">
        <v>239</v>
      </c>
      <c r="E239" s="135" t="s">
        <v>4080</v>
      </c>
      <c r="F239" s="136" t="s">
        <v>4081</v>
      </c>
      <c r="G239" s="137" t="s">
        <v>528</v>
      </c>
      <c r="H239" s="138">
        <v>1213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2241</v>
      </c>
    </row>
    <row r="240" spans="2:65" s="1" customFormat="1" ht="11.25">
      <c r="B240" s="33"/>
      <c r="D240" s="147" t="s">
        <v>246</v>
      </c>
      <c r="F240" s="148" t="s">
        <v>4081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24.2" customHeight="1">
      <c r="B241" s="133"/>
      <c r="C241" s="134" t="s">
        <v>816</v>
      </c>
      <c r="D241" s="134" t="s">
        <v>239</v>
      </c>
      <c r="E241" s="135" t="s">
        <v>5628</v>
      </c>
      <c r="F241" s="136" t="s">
        <v>5629</v>
      </c>
      <c r="G241" s="137" t="s">
        <v>528</v>
      </c>
      <c r="H241" s="138">
        <v>1498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2249</v>
      </c>
    </row>
    <row r="242" spans="2:65" s="1" customFormat="1" ht="19.5">
      <c r="B242" s="33"/>
      <c r="D242" s="147" t="s">
        <v>246</v>
      </c>
      <c r="F242" s="148" t="s">
        <v>5629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24.2" customHeight="1">
      <c r="B243" s="133"/>
      <c r="C243" s="180" t="s">
        <v>822</v>
      </c>
      <c r="D243" s="180" t="s">
        <v>333</v>
      </c>
      <c r="E243" s="181" t="s">
        <v>5630</v>
      </c>
      <c r="F243" s="182" t="s">
        <v>5631</v>
      </c>
      <c r="G243" s="183" t="s">
        <v>528</v>
      </c>
      <c r="H243" s="184">
        <v>1498</v>
      </c>
      <c r="I243" s="185"/>
      <c r="J243" s="186">
        <f>ROUND(I243*H243,2)</f>
        <v>0</v>
      </c>
      <c r="K243" s="182" t="s">
        <v>1</v>
      </c>
      <c r="L243" s="187"/>
      <c r="M243" s="188" t="s">
        <v>1</v>
      </c>
      <c r="N243" s="189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348</v>
      </c>
      <c r="AT243" s="145" t="s">
        <v>333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2255</v>
      </c>
    </row>
    <row r="244" spans="2:65" s="1" customFormat="1" ht="19.5">
      <c r="B244" s="33"/>
      <c r="D244" s="147" t="s">
        <v>246</v>
      </c>
      <c r="F244" s="148" t="s">
        <v>5631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33" customHeight="1">
      <c r="B245" s="133"/>
      <c r="C245" s="134" t="s">
        <v>828</v>
      </c>
      <c r="D245" s="134" t="s">
        <v>239</v>
      </c>
      <c r="E245" s="135" t="s">
        <v>5747</v>
      </c>
      <c r="F245" s="136" t="s">
        <v>5748</v>
      </c>
      <c r="G245" s="137" t="s">
        <v>528</v>
      </c>
      <c r="H245" s="138">
        <v>162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2260</v>
      </c>
    </row>
    <row r="246" spans="2:65" s="1" customFormat="1" ht="19.5">
      <c r="B246" s="33"/>
      <c r="D246" s="147" t="s">
        <v>246</v>
      </c>
      <c r="F246" s="148" t="s">
        <v>5748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80" t="s">
        <v>837</v>
      </c>
      <c r="D247" s="180" t="s">
        <v>333</v>
      </c>
      <c r="E247" s="181" t="s">
        <v>5634</v>
      </c>
      <c r="F247" s="182" t="s">
        <v>5635</v>
      </c>
      <c r="G247" s="183" t="s">
        <v>528</v>
      </c>
      <c r="H247" s="184">
        <v>162</v>
      </c>
      <c r="I247" s="185"/>
      <c r="J247" s="186">
        <f>ROUND(I247*H247,2)</f>
        <v>0</v>
      </c>
      <c r="K247" s="182" t="s">
        <v>1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348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341</v>
      </c>
      <c r="BM247" s="145" t="s">
        <v>2268</v>
      </c>
    </row>
    <row r="248" spans="2:65" s="1" customFormat="1" ht="19.5">
      <c r="B248" s="33"/>
      <c r="D248" s="147" t="s">
        <v>246</v>
      </c>
      <c r="F248" s="148" t="s">
        <v>5635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24.2" customHeight="1">
      <c r="B249" s="133"/>
      <c r="C249" s="134" t="s">
        <v>841</v>
      </c>
      <c r="D249" s="134" t="s">
        <v>239</v>
      </c>
      <c r="E249" s="135" t="s">
        <v>5636</v>
      </c>
      <c r="F249" s="136" t="s">
        <v>5637</v>
      </c>
      <c r="G249" s="137" t="s">
        <v>528</v>
      </c>
      <c r="H249" s="138">
        <v>1498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341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341</v>
      </c>
      <c r="BM249" s="145" t="s">
        <v>2273</v>
      </c>
    </row>
    <row r="250" spans="2:65" s="1" customFormat="1" ht="11.25">
      <c r="B250" s="33"/>
      <c r="D250" s="147" t="s">
        <v>246</v>
      </c>
      <c r="F250" s="148" t="s">
        <v>5637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24.2" customHeight="1">
      <c r="B251" s="133"/>
      <c r="C251" s="134" t="s">
        <v>845</v>
      </c>
      <c r="D251" s="134" t="s">
        <v>239</v>
      </c>
      <c r="E251" s="135" t="s">
        <v>5638</v>
      </c>
      <c r="F251" s="136" t="s">
        <v>5639</v>
      </c>
      <c r="G251" s="137" t="s">
        <v>528</v>
      </c>
      <c r="H251" s="138">
        <v>226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341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341</v>
      </c>
      <c r="BM251" s="145" t="s">
        <v>2277</v>
      </c>
    </row>
    <row r="252" spans="2:65" s="1" customFormat="1" ht="11.25">
      <c r="B252" s="33"/>
      <c r="D252" s="147" t="s">
        <v>246</v>
      </c>
      <c r="F252" s="148" t="s">
        <v>5639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" customFormat="1" ht="24.2" customHeight="1">
      <c r="B253" s="133"/>
      <c r="C253" s="134" t="s">
        <v>341</v>
      </c>
      <c r="D253" s="134" t="s">
        <v>239</v>
      </c>
      <c r="E253" s="135" t="s">
        <v>5749</v>
      </c>
      <c r="F253" s="136" t="s">
        <v>5750</v>
      </c>
      <c r="G253" s="137" t="s">
        <v>539</v>
      </c>
      <c r="H253" s="138">
        <v>17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341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341</v>
      </c>
      <c r="BM253" s="145" t="s">
        <v>2283</v>
      </c>
    </row>
    <row r="254" spans="2:65" s="1" customFormat="1" ht="19.5">
      <c r="B254" s="33"/>
      <c r="D254" s="147" t="s">
        <v>246</v>
      </c>
      <c r="F254" s="148" t="s">
        <v>5750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" customFormat="1" ht="21.75" customHeight="1">
      <c r="B255" s="133"/>
      <c r="C255" s="180" t="s">
        <v>863</v>
      </c>
      <c r="D255" s="180" t="s">
        <v>333</v>
      </c>
      <c r="E255" s="181" t="s">
        <v>5751</v>
      </c>
      <c r="F255" s="182" t="s">
        <v>5752</v>
      </c>
      <c r="G255" s="183" t="s">
        <v>467</v>
      </c>
      <c r="H255" s="184">
        <v>1.62</v>
      </c>
      <c r="I255" s="185"/>
      <c r="J255" s="186">
        <f>ROUND(I255*H255,2)</f>
        <v>0</v>
      </c>
      <c r="K255" s="182" t="s">
        <v>1</v>
      </c>
      <c r="L255" s="187"/>
      <c r="M255" s="188" t="s">
        <v>1</v>
      </c>
      <c r="N255" s="189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348</v>
      </c>
      <c r="AT255" s="145" t="s">
        <v>333</v>
      </c>
      <c r="AU255" s="145" t="s">
        <v>83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341</v>
      </c>
      <c r="BM255" s="145" t="s">
        <v>2288</v>
      </c>
    </row>
    <row r="256" spans="2:65" s="1" customFormat="1" ht="11.25">
      <c r="B256" s="33"/>
      <c r="D256" s="147" t="s">
        <v>246</v>
      </c>
      <c r="F256" s="148" t="s">
        <v>5752</v>
      </c>
      <c r="I256" s="149"/>
      <c r="L256" s="33"/>
      <c r="M256" s="150"/>
      <c r="T256" s="57"/>
      <c r="AT256" s="18" t="s">
        <v>246</v>
      </c>
      <c r="AU256" s="18" t="s">
        <v>83</v>
      </c>
    </row>
    <row r="257" spans="2:65" s="1" customFormat="1" ht="21.75" customHeight="1">
      <c r="B257" s="133"/>
      <c r="C257" s="180" t="s">
        <v>868</v>
      </c>
      <c r="D257" s="180" t="s">
        <v>333</v>
      </c>
      <c r="E257" s="181" t="s">
        <v>5753</v>
      </c>
      <c r="F257" s="182" t="s">
        <v>5754</v>
      </c>
      <c r="G257" s="183" t="s">
        <v>528</v>
      </c>
      <c r="H257" s="184">
        <v>18</v>
      </c>
      <c r="I257" s="185"/>
      <c r="J257" s="186">
        <f>ROUND(I257*H257,2)</f>
        <v>0</v>
      </c>
      <c r="K257" s="182" t="s">
        <v>1</v>
      </c>
      <c r="L257" s="187"/>
      <c r="M257" s="188" t="s">
        <v>1</v>
      </c>
      <c r="N257" s="189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348</v>
      </c>
      <c r="AT257" s="145" t="s">
        <v>333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341</v>
      </c>
      <c r="BM257" s="145" t="s">
        <v>2291</v>
      </c>
    </row>
    <row r="258" spans="2:65" s="1" customFormat="1" ht="11.25">
      <c r="B258" s="33"/>
      <c r="D258" s="147" t="s">
        <v>246</v>
      </c>
      <c r="F258" s="148" t="s">
        <v>5754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" customFormat="1" ht="24.2" customHeight="1">
      <c r="B259" s="133"/>
      <c r="C259" s="134" t="s">
        <v>873</v>
      </c>
      <c r="D259" s="134" t="s">
        <v>239</v>
      </c>
      <c r="E259" s="135" t="s">
        <v>2540</v>
      </c>
      <c r="F259" s="136" t="s">
        <v>5755</v>
      </c>
      <c r="G259" s="137" t="s">
        <v>539</v>
      </c>
      <c r="H259" s="138">
        <v>30.72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341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341</v>
      </c>
      <c r="BM259" s="145" t="s">
        <v>2295</v>
      </c>
    </row>
    <row r="260" spans="2:65" s="1" customFormat="1" ht="19.5">
      <c r="B260" s="33"/>
      <c r="D260" s="147" t="s">
        <v>246</v>
      </c>
      <c r="F260" s="148" t="s">
        <v>5755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16.5" customHeight="1">
      <c r="B261" s="133"/>
      <c r="C261" s="134" t="s">
        <v>879</v>
      </c>
      <c r="D261" s="134" t="s">
        <v>239</v>
      </c>
      <c r="E261" s="135" t="s">
        <v>2579</v>
      </c>
      <c r="F261" s="136" t="s">
        <v>5756</v>
      </c>
      <c r="G261" s="137" t="s">
        <v>539</v>
      </c>
      <c r="H261" s="138">
        <v>25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341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341</v>
      </c>
      <c r="BM261" s="145" t="s">
        <v>2298</v>
      </c>
    </row>
    <row r="262" spans="2:65" s="1" customFormat="1" ht="11.25">
      <c r="B262" s="33"/>
      <c r="D262" s="147" t="s">
        <v>246</v>
      </c>
      <c r="F262" s="148" t="s">
        <v>5756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16.5" customHeight="1">
      <c r="B263" s="133"/>
      <c r="C263" s="134" t="s">
        <v>885</v>
      </c>
      <c r="D263" s="134" t="s">
        <v>239</v>
      </c>
      <c r="E263" s="135" t="s">
        <v>864</v>
      </c>
      <c r="F263" s="136" t="s">
        <v>865</v>
      </c>
      <c r="G263" s="137" t="s">
        <v>528</v>
      </c>
      <c r="H263" s="138">
        <v>908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341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341</v>
      </c>
      <c r="BM263" s="145" t="s">
        <v>2301</v>
      </c>
    </row>
    <row r="264" spans="2:65" s="1" customFormat="1" ht="11.25">
      <c r="B264" s="33"/>
      <c r="D264" s="147" t="s">
        <v>246</v>
      </c>
      <c r="F264" s="148" t="s">
        <v>865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" customFormat="1" ht="24.2" customHeight="1">
      <c r="B265" s="133"/>
      <c r="C265" s="134" t="s">
        <v>893</v>
      </c>
      <c r="D265" s="134" t="s">
        <v>239</v>
      </c>
      <c r="E265" s="135" t="s">
        <v>869</v>
      </c>
      <c r="F265" s="136" t="s">
        <v>870</v>
      </c>
      <c r="G265" s="137" t="s">
        <v>528</v>
      </c>
      <c r="H265" s="138">
        <v>200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341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341</v>
      </c>
      <c r="BM265" s="145" t="s">
        <v>2304</v>
      </c>
    </row>
    <row r="266" spans="2:65" s="1" customFormat="1" ht="11.25">
      <c r="B266" s="33"/>
      <c r="D266" s="147" t="s">
        <v>246</v>
      </c>
      <c r="F266" s="148" t="s">
        <v>870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" customFormat="1" ht="24.2" customHeight="1">
      <c r="B267" s="133"/>
      <c r="C267" s="134" t="s">
        <v>909</v>
      </c>
      <c r="D267" s="134" t="s">
        <v>239</v>
      </c>
      <c r="E267" s="135" t="s">
        <v>3207</v>
      </c>
      <c r="F267" s="136" t="s">
        <v>3208</v>
      </c>
      <c r="G267" s="137" t="s">
        <v>528</v>
      </c>
      <c r="H267" s="138">
        <v>10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341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341</v>
      </c>
      <c r="BM267" s="145" t="s">
        <v>2307</v>
      </c>
    </row>
    <row r="268" spans="2:65" s="1" customFormat="1" ht="11.25">
      <c r="B268" s="33"/>
      <c r="D268" s="147" t="s">
        <v>246</v>
      </c>
      <c r="F268" s="148" t="s">
        <v>3208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16.5" customHeight="1">
      <c r="B269" s="133"/>
      <c r="C269" s="134" t="s">
        <v>928</v>
      </c>
      <c r="D269" s="134" t="s">
        <v>239</v>
      </c>
      <c r="E269" s="135" t="s">
        <v>5757</v>
      </c>
      <c r="F269" s="136" t="s">
        <v>5758</v>
      </c>
      <c r="G269" s="137" t="s">
        <v>467</v>
      </c>
      <c r="H269" s="138">
        <v>234.5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341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341</v>
      </c>
      <c r="BM269" s="145" t="s">
        <v>2310</v>
      </c>
    </row>
    <row r="270" spans="2:65" s="1" customFormat="1" ht="11.25">
      <c r="B270" s="33"/>
      <c r="D270" s="147" t="s">
        <v>246</v>
      </c>
      <c r="F270" s="148" t="s">
        <v>5758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936</v>
      </c>
      <c r="D271" s="134" t="s">
        <v>239</v>
      </c>
      <c r="E271" s="135" t="s">
        <v>5640</v>
      </c>
      <c r="F271" s="136" t="s">
        <v>5641</v>
      </c>
      <c r="G271" s="137" t="s">
        <v>467</v>
      </c>
      <c r="H271" s="138">
        <v>80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341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341</v>
      </c>
      <c r="BM271" s="145" t="s">
        <v>2313</v>
      </c>
    </row>
    <row r="272" spans="2:65" s="1" customFormat="1" ht="11.25">
      <c r="B272" s="33"/>
      <c r="D272" s="147" t="s">
        <v>246</v>
      </c>
      <c r="F272" s="148" t="s">
        <v>5641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24.2" customHeight="1">
      <c r="B273" s="133"/>
      <c r="C273" s="134" t="s">
        <v>943</v>
      </c>
      <c r="D273" s="134" t="s">
        <v>239</v>
      </c>
      <c r="E273" s="135" t="s">
        <v>5759</v>
      </c>
      <c r="F273" s="136" t="s">
        <v>5760</v>
      </c>
      <c r="G273" s="137" t="s">
        <v>467</v>
      </c>
      <c r="H273" s="138">
        <v>4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341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341</v>
      </c>
      <c r="BM273" s="145" t="s">
        <v>2317</v>
      </c>
    </row>
    <row r="274" spans="2:65" s="1" customFormat="1" ht="11.25">
      <c r="B274" s="33"/>
      <c r="D274" s="147" t="s">
        <v>246</v>
      </c>
      <c r="F274" s="148" t="s">
        <v>5760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24.2" customHeight="1">
      <c r="B275" s="133"/>
      <c r="C275" s="134" t="s">
        <v>949</v>
      </c>
      <c r="D275" s="134" t="s">
        <v>239</v>
      </c>
      <c r="E275" s="135" t="s">
        <v>5761</v>
      </c>
      <c r="F275" s="136" t="s">
        <v>5762</v>
      </c>
      <c r="G275" s="137" t="s">
        <v>467</v>
      </c>
      <c r="H275" s="138">
        <v>8.8000000000000007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341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341</v>
      </c>
      <c r="BM275" s="145" t="s">
        <v>2320</v>
      </c>
    </row>
    <row r="276" spans="2:65" s="1" customFormat="1" ht="19.5">
      <c r="B276" s="33"/>
      <c r="D276" s="147" t="s">
        <v>246</v>
      </c>
      <c r="F276" s="148" t="s">
        <v>5762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" customFormat="1" ht="24.2" customHeight="1">
      <c r="B277" s="133"/>
      <c r="C277" s="134" t="s">
        <v>955</v>
      </c>
      <c r="D277" s="134" t="s">
        <v>239</v>
      </c>
      <c r="E277" s="135" t="s">
        <v>5642</v>
      </c>
      <c r="F277" s="136" t="s">
        <v>5643</v>
      </c>
      <c r="G277" s="137" t="s">
        <v>467</v>
      </c>
      <c r="H277" s="138">
        <v>206.1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341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341</v>
      </c>
      <c r="BM277" s="145" t="s">
        <v>2323</v>
      </c>
    </row>
    <row r="278" spans="2:65" s="1" customFormat="1" ht="19.5">
      <c r="B278" s="33"/>
      <c r="D278" s="147" t="s">
        <v>246</v>
      </c>
      <c r="F278" s="148" t="s">
        <v>5643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" customFormat="1" ht="24.2" customHeight="1">
      <c r="B279" s="133"/>
      <c r="C279" s="134" t="s">
        <v>960</v>
      </c>
      <c r="D279" s="134" t="s">
        <v>239</v>
      </c>
      <c r="E279" s="135" t="s">
        <v>992</v>
      </c>
      <c r="F279" s="136" t="s">
        <v>993</v>
      </c>
      <c r="G279" s="137" t="s">
        <v>467</v>
      </c>
      <c r="H279" s="138">
        <v>3.5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341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341</v>
      </c>
      <c r="BM279" s="145" t="s">
        <v>2326</v>
      </c>
    </row>
    <row r="280" spans="2:65" s="1" customFormat="1" ht="19.5">
      <c r="B280" s="33"/>
      <c r="D280" s="147" t="s">
        <v>246</v>
      </c>
      <c r="F280" s="148" t="s">
        <v>993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4.2" customHeight="1">
      <c r="B281" s="133"/>
      <c r="C281" s="134" t="s">
        <v>967</v>
      </c>
      <c r="D281" s="134" t="s">
        <v>239</v>
      </c>
      <c r="E281" s="135" t="s">
        <v>5763</v>
      </c>
      <c r="F281" s="136" t="s">
        <v>5764</v>
      </c>
      <c r="G281" s="137" t="s">
        <v>467</v>
      </c>
      <c r="H281" s="138">
        <v>221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341</v>
      </c>
      <c r="AT281" s="145" t="s">
        <v>239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341</v>
      </c>
      <c r="BM281" s="145" t="s">
        <v>2329</v>
      </c>
    </row>
    <row r="282" spans="2:65" s="1" customFormat="1" ht="11.25">
      <c r="B282" s="33"/>
      <c r="D282" s="147" t="s">
        <v>246</v>
      </c>
      <c r="F282" s="148" t="s">
        <v>5764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2331</v>
      </c>
      <c r="D283" s="134" t="s">
        <v>239</v>
      </c>
      <c r="E283" s="135" t="s">
        <v>5644</v>
      </c>
      <c r="F283" s="136" t="s">
        <v>5645</v>
      </c>
      <c r="G283" s="137" t="s">
        <v>467</v>
      </c>
      <c r="H283" s="138">
        <v>7.5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341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341</v>
      </c>
      <c r="BM283" s="145" t="s">
        <v>2334</v>
      </c>
    </row>
    <row r="284" spans="2:65" s="1" customFormat="1" ht="11.25">
      <c r="B284" s="33"/>
      <c r="D284" s="147" t="s">
        <v>246</v>
      </c>
      <c r="F284" s="148" t="s">
        <v>5645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" customFormat="1" ht="24.2" customHeight="1">
      <c r="B285" s="133"/>
      <c r="C285" s="134" t="s">
        <v>2162</v>
      </c>
      <c r="D285" s="134" t="s">
        <v>239</v>
      </c>
      <c r="E285" s="135" t="s">
        <v>5646</v>
      </c>
      <c r="F285" s="136" t="s">
        <v>5647</v>
      </c>
      <c r="G285" s="137" t="s">
        <v>467</v>
      </c>
      <c r="H285" s="138">
        <v>71.2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341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341</v>
      </c>
      <c r="BM285" s="145" t="s">
        <v>2337</v>
      </c>
    </row>
    <row r="286" spans="2:65" s="1" customFormat="1" ht="11.25">
      <c r="B286" s="33"/>
      <c r="D286" s="147" t="s">
        <v>246</v>
      </c>
      <c r="F286" s="148" t="s">
        <v>5647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" customFormat="1" ht="24.2" customHeight="1">
      <c r="B287" s="133"/>
      <c r="C287" s="134" t="s">
        <v>2338</v>
      </c>
      <c r="D287" s="134" t="s">
        <v>239</v>
      </c>
      <c r="E287" s="135" t="s">
        <v>5765</v>
      </c>
      <c r="F287" s="136" t="s">
        <v>5766</v>
      </c>
      <c r="G287" s="137" t="s">
        <v>467</v>
      </c>
      <c r="H287" s="138">
        <v>31.2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341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341</v>
      </c>
      <c r="BM287" s="145" t="s">
        <v>2341</v>
      </c>
    </row>
    <row r="288" spans="2:65" s="1" customFormat="1" ht="11.25">
      <c r="B288" s="33"/>
      <c r="D288" s="147" t="s">
        <v>246</v>
      </c>
      <c r="F288" s="148" t="s">
        <v>5766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2167</v>
      </c>
      <c r="D289" s="134" t="s">
        <v>239</v>
      </c>
      <c r="E289" s="135" t="s">
        <v>5648</v>
      </c>
      <c r="F289" s="136" t="s">
        <v>5649</v>
      </c>
      <c r="G289" s="137" t="s">
        <v>467</v>
      </c>
      <c r="H289" s="138">
        <v>512.9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341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341</v>
      </c>
      <c r="BM289" s="145" t="s">
        <v>2342</v>
      </c>
    </row>
    <row r="290" spans="2:65" s="1" customFormat="1" ht="19.5">
      <c r="B290" s="33"/>
      <c r="D290" s="147" t="s">
        <v>246</v>
      </c>
      <c r="F290" s="148" t="s">
        <v>5649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" customFormat="1" ht="24.2" customHeight="1">
      <c r="B291" s="133"/>
      <c r="C291" s="134" t="s">
        <v>2343</v>
      </c>
      <c r="D291" s="134" t="s">
        <v>239</v>
      </c>
      <c r="E291" s="135" t="s">
        <v>5650</v>
      </c>
      <c r="F291" s="136" t="s">
        <v>5651</v>
      </c>
      <c r="G291" s="137" t="s">
        <v>467</v>
      </c>
      <c r="H291" s="138">
        <v>7.5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341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341</v>
      </c>
      <c r="BM291" s="145" t="s">
        <v>2346</v>
      </c>
    </row>
    <row r="292" spans="2:65" s="1" customFormat="1" ht="19.5">
      <c r="B292" s="33"/>
      <c r="D292" s="147" t="s">
        <v>246</v>
      </c>
      <c r="F292" s="148" t="s">
        <v>5651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16.5" customHeight="1">
      <c r="B293" s="133"/>
      <c r="C293" s="134" t="s">
        <v>2170</v>
      </c>
      <c r="D293" s="134" t="s">
        <v>239</v>
      </c>
      <c r="E293" s="135" t="s">
        <v>4092</v>
      </c>
      <c r="F293" s="136" t="s">
        <v>4093</v>
      </c>
      <c r="G293" s="137" t="s">
        <v>528</v>
      </c>
      <c r="H293" s="138">
        <v>32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341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341</v>
      </c>
      <c r="BM293" s="145" t="s">
        <v>2350</v>
      </c>
    </row>
    <row r="294" spans="2:65" s="1" customFormat="1" ht="11.25">
      <c r="B294" s="33"/>
      <c r="D294" s="147" t="s">
        <v>246</v>
      </c>
      <c r="F294" s="148" t="s">
        <v>4093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" customFormat="1" ht="24.2" customHeight="1">
      <c r="B295" s="133"/>
      <c r="C295" s="134" t="s">
        <v>2351</v>
      </c>
      <c r="D295" s="134" t="s">
        <v>239</v>
      </c>
      <c r="E295" s="135" t="s">
        <v>5767</v>
      </c>
      <c r="F295" s="136" t="s">
        <v>5768</v>
      </c>
      <c r="G295" s="137" t="s">
        <v>467</v>
      </c>
      <c r="H295" s="138">
        <v>10.4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341</v>
      </c>
      <c r="AT295" s="145" t="s">
        <v>239</v>
      </c>
      <c r="AU295" s="145" t="s">
        <v>83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341</v>
      </c>
      <c r="BM295" s="145" t="s">
        <v>2355</v>
      </c>
    </row>
    <row r="296" spans="2:65" s="1" customFormat="1" ht="19.5">
      <c r="B296" s="33"/>
      <c r="D296" s="147" t="s">
        <v>246</v>
      </c>
      <c r="F296" s="148" t="s">
        <v>5768</v>
      </c>
      <c r="I296" s="149"/>
      <c r="L296" s="33"/>
      <c r="M296" s="150"/>
      <c r="T296" s="57"/>
      <c r="AT296" s="18" t="s">
        <v>246</v>
      </c>
      <c r="AU296" s="18" t="s">
        <v>83</v>
      </c>
    </row>
    <row r="297" spans="2:65" s="1" customFormat="1" ht="37.9" customHeight="1">
      <c r="B297" s="133"/>
      <c r="C297" s="134" t="s">
        <v>2171</v>
      </c>
      <c r="D297" s="134" t="s">
        <v>239</v>
      </c>
      <c r="E297" s="135" t="s">
        <v>5769</v>
      </c>
      <c r="F297" s="136" t="s">
        <v>5770</v>
      </c>
      <c r="G297" s="137" t="s">
        <v>467</v>
      </c>
      <c r="H297" s="138">
        <v>33.6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341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2358</v>
      </c>
    </row>
    <row r="298" spans="2:65" s="1" customFormat="1" ht="19.5">
      <c r="B298" s="33"/>
      <c r="D298" s="147" t="s">
        <v>246</v>
      </c>
      <c r="F298" s="148" t="s">
        <v>5770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37.9" customHeight="1">
      <c r="B299" s="133"/>
      <c r="C299" s="134" t="s">
        <v>2359</v>
      </c>
      <c r="D299" s="134" t="s">
        <v>239</v>
      </c>
      <c r="E299" s="135" t="s">
        <v>5771</v>
      </c>
      <c r="F299" s="136" t="s">
        <v>5772</v>
      </c>
      <c r="G299" s="137" t="s">
        <v>467</v>
      </c>
      <c r="H299" s="138">
        <v>6.5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341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341</v>
      </c>
      <c r="BM299" s="145" t="s">
        <v>2362</v>
      </c>
    </row>
    <row r="300" spans="2:65" s="1" customFormat="1" ht="19.5">
      <c r="B300" s="33"/>
      <c r="D300" s="147" t="s">
        <v>246</v>
      </c>
      <c r="F300" s="148" t="s">
        <v>5772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33" customHeight="1">
      <c r="B301" s="133"/>
      <c r="C301" s="134" t="s">
        <v>2174</v>
      </c>
      <c r="D301" s="134" t="s">
        <v>239</v>
      </c>
      <c r="E301" s="135" t="s">
        <v>5773</v>
      </c>
      <c r="F301" s="136" t="s">
        <v>5774</v>
      </c>
      <c r="G301" s="137" t="s">
        <v>467</v>
      </c>
      <c r="H301" s="138">
        <v>27.5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341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341</v>
      </c>
      <c r="BM301" s="145" t="s">
        <v>2369</v>
      </c>
    </row>
    <row r="302" spans="2:65" s="1" customFormat="1" ht="19.5">
      <c r="B302" s="33"/>
      <c r="D302" s="147" t="s">
        <v>246</v>
      </c>
      <c r="F302" s="148" t="s">
        <v>5774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24.2" customHeight="1">
      <c r="B303" s="133"/>
      <c r="C303" s="134" t="s">
        <v>2373</v>
      </c>
      <c r="D303" s="134" t="s">
        <v>239</v>
      </c>
      <c r="E303" s="135" t="s">
        <v>5775</v>
      </c>
      <c r="F303" s="136" t="s">
        <v>5776</v>
      </c>
      <c r="G303" s="137" t="s">
        <v>467</v>
      </c>
      <c r="H303" s="138">
        <v>33.6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341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341</v>
      </c>
      <c r="BM303" s="145" t="s">
        <v>2376</v>
      </c>
    </row>
    <row r="304" spans="2:65" s="1" customFormat="1" ht="19.5">
      <c r="B304" s="33"/>
      <c r="D304" s="147" t="s">
        <v>246</v>
      </c>
      <c r="F304" s="148" t="s">
        <v>5776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246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0:K304" xr:uid="{00000000-0009-0000-0000-00001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5777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ROUND((SUM(BE121:BE250)),  2)</f>
        <v>0</v>
      </c>
      <c r="I33" s="93">
        <v>0.21</v>
      </c>
      <c r="J33" s="92">
        <f>ROUND(((SUM(BE121:BE250))*I33),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ROUND((SUM(BF121:BF250)),  2)</f>
        <v>0</v>
      </c>
      <c r="I34" s="93">
        <v>0.15</v>
      </c>
      <c r="J34" s="92">
        <f>ROUND(((SUM(BF121:BF250))*I34),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432 - Veřejné osvětlení - doplnění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432 - Veřejné osvětlení - doplnění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26.78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6.57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39.200000000000003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72.67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726.7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P135+P178</f>
        <v>0</v>
      </c>
      <c r="R134" s="127">
        <f>R135+R178</f>
        <v>0</v>
      </c>
      <c r="T134" s="128">
        <f>T135+T178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BK135+BK178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SUM(P136:P177)</f>
        <v>0</v>
      </c>
      <c r="R135" s="127">
        <f>SUM(R136:R177)</f>
        <v>0</v>
      </c>
      <c r="T135" s="128">
        <f>SUM(T136:T177)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SUM(BK136:BK177)</f>
        <v>0</v>
      </c>
    </row>
    <row r="136" spans="2:65" s="1" customFormat="1" ht="33" customHeight="1">
      <c r="B136" s="133"/>
      <c r="C136" s="134" t="s">
        <v>265</v>
      </c>
      <c r="D136" s="134" t="s">
        <v>239</v>
      </c>
      <c r="E136" s="135" t="s">
        <v>5600</v>
      </c>
      <c r="F136" s="136" t="s">
        <v>5601</v>
      </c>
      <c r="G136" s="137" t="s">
        <v>340</v>
      </c>
      <c r="H136" s="138">
        <v>12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5601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16.5" customHeight="1">
      <c r="B138" s="133"/>
      <c r="C138" s="134" t="s">
        <v>269</v>
      </c>
      <c r="D138" s="134" t="s">
        <v>239</v>
      </c>
      <c r="E138" s="135" t="s">
        <v>5669</v>
      </c>
      <c r="F138" s="136" t="s">
        <v>5670</v>
      </c>
      <c r="G138" s="137" t="s">
        <v>340</v>
      </c>
      <c r="H138" s="138">
        <v>1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1.25">
      <c r="B139" s="33"/>
      <c r="D139" s="147" t="s">
        <v>246</v>
      </c>
      <c r="F139" s="148" t="s">
        <v>5670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16.5" customHeight="1">
      <c r="B140" s="133"/>
      <c r="C140" s="180" t="s">
        <v>273</v>
      </c>
      <c r="D140" s="180" t="s">
        <v>333</v>
      </c>
      <c r="E140" s="181" t="s">
        <v>5671</v>
      </c>
      <c r="F140" s="182" t="s">
        <v>5778</v>
      </c>
      <c r="G140" s="183" t="s">
        <v>340</v>
      </c>
      <c r="H140" s="184">
        <v>1</v>
      </c>
      <c r="I140" s="185"/>
      <c r="J140" s="186">
        <f>ROUND(I140*H140,2)</f>
        <v>0</v>
      </c>
      <c r="K140" s="182" t="s">
        <v>1</v>
      </c>
      <c r="L140" s="187"/>
      <c r="M140" s="188" t="s">
        <v>1</v>
      </c>
      <c r="N140" s="189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348</v>
      </c>
      <c r="AT140" s="145" t="s">
        <v>333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1.25">
      <c r="B141" s="33"/>
      <c r="D141" s="147" t="s">
        <v>246</v>
      </c>
      <c r="F141" s="148" t="s">
        <v>5778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5679</v>
      </c>
      <c r="F142" s="136" t="s">
        <v>5680</v>
      </c>
      <c r="G142" s="137" t="s">
        <v>340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5680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24.2" customHeight="1">
      <c r="B144" s="133"/>
      <c r="C144" s="180" t="s">
        <v>286</v>
      </c>
      <c r="D144" s="180" t="s">
        <v>333</v>
      </c>
      <c r="E144" s="181" t="s">
        <v>5779</v>
      </c>
      <c r="F144" s="182" t="s">
        <v>5780</v>
      </c>
      <c r="G144" s="183" t="s">
        <v>340</v>
      </c>
      <c r="H144" s="184">
        <v>2</v>
      </c>
      <c r="I144" s="185"/>
      <c r="J144" s="186">
        <f>ROUND(I144*H144,2)</f>
        <v>0</v>
      </c>
      <c r="K144" s="182" t="s">
        <v>1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5780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80" t="s">
        <v>291</v>
      </c>
      <c r="D146" s="180" t="s">
        <v>333</v>
      </c>
      <c r="E146" s="181" t="s">
        <v>5685</v>
      </c>
      <c r="F146" s="182" t="s">
        <v>5686</v>
      </c>
      <c r="G146" s="183" t="s">
        <v>340</v>
      </c>
      <c r="H146" s="184">
        <v>4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5686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24.2" customHeight="1">
      <c r="B148" s="133"/>
      <c r="C148" s="134" t="s">
        <v>295</v>
      </c>
      <c r="D148" s="134" t="s">
        <v>239</v>
      </c>
      <c r="E148" s="135" t="s">
        <v>5695</v>
      </c>
      <c r="F148" s="136" t="s">
        <v>5696</v>
      </c>
      <c r="G148" s="137" t="s">
        <v>340</v>
      </c>
      <c r="H148" s="138">
        <v>6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5696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5675</v>
      </c>
      <c r="F150" s="182" t="s">
        <v>5702</v>
      </c>
      <c r="G150" s="183" t="s">
        <v>340</v>
      </c>
      <c r="H150" s="184">
        <v>1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1.25">
      <c r="B151" s="33"/>
      <c r="D151" s="147" t="s">
        <v>246</v>
      </c>
      <c r="F151" s="148" t="s">
        <v>5702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16.5" customHeight="1">
      <c r="B152" s="133"/>
      <c r="C152" s="180" t="s">
        <v>306</v>
      </c>
      <c r="D152" s="180" t="s">
        <v>333</v>
      </c>
      <c r="E152" s="181" t="s">
        <v>5677</v>
      </c>
      <c r="F152" s="182" t="s">
        <v>5704</v>
      </c>
      <c r="G152" s="183" t="s">
        <v>340</v>
      </c>
      <c r="H152" s="184">
        <v>3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348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1.25">
      <c r="B153" s="33"/>
      <c r="D153" s="147" t="s">
        <v>246</v>
      </c>
      <c r="F153" s="148" t="s">
        <v>5704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5697</v>
      </c>
      <c r="F154" s="182" t="s">
        <v>5781</v>
      </c>
      <c r="G154" s="183" t="s">
        <v>340</v>
      </c>
      <c r="H154" s="184">
        <v>2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 ht="11.25">
      <c r="B155" s="33"/>
      <c r="D155" s="147" t="s">
        <v>246</v>
      </c>
      <c r="F155" s="148" t="s">
        <v>5781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16.5" customHeight="1">
      <c r="B156" s="133"/>
      <c r="C156" s="134" t="s">
        <v>316</v>
      </c>
      <c r="D156" s="134" t="s">
        <v>239</v>
      </c>
      <c r="E156" s="135" t="s">
        <v>5713</v>
      </c>
      <c r="F156" s="136" t="s">
        <v>5714</v>
      </c>
      <c r="G156" s="137" t="s">
        <v>340</v>
      </c>
      <c r="H156" s="138">
        <v>6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1.25">
      <c r="B157" s="33"/>
      <c r="D157" s="147" t="s">
        <v>246</v>
      </c>
      <c r="F157" s="148" t="s">
        <v>5714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80" t="s">
        <v>323</v>
      </c>
      <c r="D158" s="180" t="s">
        <v>333</v>
      </c>
      <c r="E158" s="181" t="s">
        <v>5715</v>
      </c>
      <c r="F158" s="182" t="s">
        <v>5716</v>
      </c>
      <c r="G158" s="183" t="s">
        <v>528</v>
      </c>
      <c r="H158" s="184">
        <v>76</v>
      </c>
      <c r="I158" s="185"/>
      <c r="J158" s="186">
        <f>ROUND(I158*H158,2)</f>
        <v>0</v>
      </c>
      <c r="K158" s="182" t="s">
        <v>1</v>
      </c>
      <c r="L158" s="187"/>
      <c r="M158" s="188" t="s">
        <v>1</v>
      </c>
      <c r="N158" s="189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348</v>
      </c>
      <c r="AT158" s="145" t="s">
        <v>333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5716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16.5" customHeight="1">
      <c r="B160" s="133"/>
      <c r="C160" s="180" t="s">
        <v>328</v>
      </c>
      <c r="D160" s="180" t="s">
        <v>333</v>
      </c>
      <c r="E160" s="181" t="s">
        <v>5699</v>
      </c>
      <c r="F160" s="182" t="s">
        <v>5718</v>
      </c>
      <c r="G160" s="183" t="s">
        <v>340</v>
      </c>
      <c r="H160" s="184">
        <v>6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 ht="11.25">
      <c r="B161" s="33"/>
      <c r="D161" s="147" t="s">
        <v>246</v>
      </c>
      <c r="F161" s="148" t="s">
        <v>5718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37.9" customHeight="1">
      <c r="B162" s="133"/>
      <c r="C162" s="134" t="s">
        <v>337</v>
      </c>
      <c r="D162" s="134" t="s">
        <v>239</v>
      </c>
      <c r="E162" s="135" t="s">
        <v>5709</v>
      </c>
      <c r="F162" s="136" t="s">
        <v>5710</v>
      </c>
      <c r="G162" s="137" t="s">
        <v>528</v>
      </c>
      <c r="H162" s="138">
        <v>221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341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5710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24.2" customHeight="1">
      <c r="B164" s="133"/>
      <c r="C164" s="180" t="s">
        <v>345</v>
      </c>
      <c r="D164" s="180" t="s">
        <v>333</v>
      </c>
      <c r="E164" s="181" t="s">
        <v>5711</v>
      </c>
      <c r="F164" s="182" t="s">
        <v>5712</v>
      </c>
      <c r="G164" s="183" t="s">
        <v>528</v>
      </c>
      <c r="H164" s="184">
        <v>221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 ht="19.5">
      <c r="B165" s="33"/>
      <c r="D165" s="147" t="s">
        <v>246</v>
      </c>
      <c r="F165" s="148" t="s">
        <v>5712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7</v>
      </c>
      <c r="D166" s="134" t="s">
        <v>239</v>
      </c>
      <c r="E166" s="135" t="s">
        <v>5731</v>
      </c>
      <c r="F166" s="136" t="s">
        <v>5732</v>
      </c>
      <c r="G166" s="137" t="s">
        <v>528</v>
      </c>
      <c r="H166" s="138">
        <v>192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 ht="19.5">
      <c r="B167" s="33"/>
      <c r="D167" s="147" t="s">
        <v>246</v>
      </c>
      <c r="F167" s="148" t="s">
        <v>5732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16.5" customHeight="1">
      <c r="B168" s="133"/>
      <c r="C168" s="180" t="s">
        <v>583</v>
      </c>
      <c r="D168" s="180" t="s">
        <v>333</v>
      </c>
      <c r="E168" s="181" t="s">
        <v>5733</v>
      </c>
      <c r="F168" s="182" t="s">
        <v>5734</v>
      </c>
      <c r="G168" s="183" t="s">
        <v>1076</v>
      </c>
      <c r="H168" s="184">
        <v>119.04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720</v>
      </c>
    </row>
    <row r="169" spans="2:65" s="1" customFormat="1" ht="11.25">
      <c r="B169" s="33"/>
      <c r="D169" s="147" t="s">
        <v>246</v>
      </c>
      <c r="F169" s="148" t="s">
        <v>5734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7.9" customHeight="1">
      <c r="B170" s="133"/>
      <c r="C170" s="134" t="s">
        <v>588</v>
      </c>
      <c r="D170" s="134" t="s">
        <v>239</v>
      </c>
      <c r="E170" s="135" t="s">
        <v>5782</v>
      </c>
      <c r="F170" s="136" t="s">
        <v>5783</v>
      </c>
      <c r="G170" s="137" t="s">
        <v>340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731</v>
      </c>
    </row>
    <row r="171" spans="2:65" s="1" customFormat="1" ht="19.5">
      <c r="B171" s="33"/>
      <c r="D171" s="147" t="s">
        <v>246</v>
      </c>
      <c r="F171" s="148" t="s">
        <v>5783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34" t="s">
        <v>591</v>
      </c>
      <c r="D172" s="134" t="s">
        <v>239</v>
      </c>
      <c r="E172" s="135" t="s">
        <v>5739</v>
      </c>
      <c r="F172" s="136" t="s">
        <v>5740</v>
      </c>
      <c r="G172" s="137" t="s">
        <v>340</v>
      </c>
      <c r="H172" s="138">
        <v>1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341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741</v>
      </c>
    </row>
    <row r="173" spans="2:65" s="1" customFormat="1" ht="11.25">
      <c r="B173" s="33"/>
      <c r="D173" s="147" t="s">
        <v>246</v>
      </c>
      <c r="F173" s="148" t="s">
        <v>5740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1.75" customHeight="1">
      <c r="B174" s="133"/>
      <c r="C174" s="134" t="s">
        <v>600</v>
      </c>
      <c r="D174" s="134" t="s">
        <v>239</v>
      </c>
      <c r="E174" s="135" t="s">
        <v>5741</v>
      </c>
      <c r="F174" s="136" t="s">
        <v>5742</v>
      </c>
      <c r="G174" s="137" t="s">
        <v>5743</v>
      </c>
      <c r="H174" s="138">
        <v>1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772</v>
      </c>
    </row>
    <row r="175" spans="2:65" s="1" customFormat="1" ht="11.25">
      <c r="B175" s="33"/>
      <c r="D175" s="147" t="s">
        <v>246</v>
      </c>
      <c r="F175" s="148" t="s">
        <v>5742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607</v>
      </c>
      <c r="D176" s="134" t="s">
        <v>239</v>
      </c>
      <c r="E176" s="135" t="s">
        <v>5719</v>
      </c>
      <c r="F176" s="136" t="s">
        <v>5784</v>
      </c>
      <c r="G176" s="137" t="s">
        <v>242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341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782</v>
      </c>
    </row>
    <row r="177" spans="2:65" s="1" customFormat="1" ht="19.5">
      <c r="B177" s="33"/>
      <c r="D177" s="147" t="s">
        <v>246</v>
      </c>
      <c r="F177" s="148" t="s">
        <v>5784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1" customFormat="1" ht="22.9" customHeight="1">
      <c r="B178" s="121"/>
      <c r="D178" s="122" t="s">
        <v>72</v>
      </c>
      <c r="E178" s="131" t="s">
        <v>2487</v>
      </c>
      <c r="F178" s="131" t="s">
        <v>2488</v>
      </c>
      <c r="I178" s="124"/>
      <c r="J178" s="132">
        <f>BK178</f>
        <v>0</v>
      </c>
      <c r="L178" s="121"/>
      <c r="M178" s="126"/>
      <c r="P178" s="127">
        <f>SUM(P179:P250)</f>
        <v>0</v>
      </c>
      <c r="R178" s="127">
        <f>SUM(R179:R250)</f>
        <v>0</v>
      </c>
      <c r="T178" s="128">
        <f>SUM(T179:T250)</f>
        <v>0</v>
      </c>
      <c r="AR178" s="122" t="s">
        <v>253</v>
      </c>
      <c r="AT178" s="129" t="s">
        <v>72</v>
      </c>
      <c r="AU178" s="129" t="s">
        <v>81</v>
      </c>
      <c r="AY178" s="122" t="s">
        <v>236</v>
      </c>
      <c r="BK178" s="130">
        <f>SUM(BK179:BK250)</f>
        <v>0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2503</v>
      </c>
      <c r="F179" s="136" t="s">
        <v>5744</v>
      </c>
      <c r="G179" s="137" t="s">
        <v>539</v>
      </c>
      <c r="H179" s="138">
        <v>0.5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792</v>
      </c>
    </row>
    <row r="180" spans="2:65" s="1" customFormat="1" ht="19.5">
      <c r="B180" s="33"/>
      <c r="D180" s="147" t="s">
        <v>246</v>
      </c>
      <c r="F180" s="148" t="s">
        <v>5744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617</v>
      </c>
      <c r="D181" s="134" t="s">
        <v>239</v>
      </c>
      <c r="E181" s="135" t="s">
        <v>5616</v>
      </c>
      <c r="F181" s="136" t="s">
        <v>5617</v>
      </c>
      <c r="G181" s="137" t="s">
        <v>528</v>
      </c>
      <c r="H181" s="138">
        <v>80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805</v>
      </c>
    </row>
    <row r="182" spans="2:65" s="1" customFormat="1" ht="19.5">
      <c r="B182" s="33"/>
      <c r="D182" s="147" t="s">
        <v>246</v>
      </c>
      <c r="F182" s="148" t="s">
        <v>5617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625</v>
      </c>
      <c r="D183" s="134" t="s">
        <v>239</v>
      </c>
      <c r="E183" s="135" t="s">
        <v>2519</v>
      </c>
      <c r="F183" s="136" t="s">
        <v>5618</v>
      </c>
      <c r="G183" s="137" t="s">
        <v>528</v>
      </c>
      <c r="H183" s="138">
        <v>12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816</v>
      </c>
    </row>
    <row r="184" spans="2:65" s="1" customFormat="1" ht="19.5">
      <c r="B184" s="33"/>
      <c r="D184" s="147" t="s">
        <v>246</v>
      </c>
      <c r="F184" s="148" t="s">
        <v>5618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630</v>
      </c>
      <c r="D185" s="134" t="s">
        <v>239</v>
      </c>
      <c r="E185" s="135" t="s">
        <v>5619</v>
      </c>
      <c r="F185" s="136" t="s">
        <v>5620</v>
      </c>
      <c r="G185" s="137" t="s">
        <v>528</v>
      </c>
      <c r="H185" s="138">
        <v>42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828</v>
      </c>
    </row>
    <row r="186" spans="2:65" s="1" customFormat="1" ht="19.5">
      <c r="B186" s="33"/>
      <c r="D186" s="147" t="s">
        <v>246</v>
      </c>
      <c r="F186" s="148" t="s">
        <v>5620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5621</v>
      </c>
      <c r="F187" s="136" t="s">
        <v>5622</v>
      </c>
      <c r="G187" s="137" t="s">
        <v>528</v>
      </c>
      <c r="H187" s="138">
        <v>80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841</v>
      </c>
    </row>
    <row r="188" spans="2:65" s="1" customFormat="1" ht="19.5">
      <c r="B188" s="33"/>
      <c r="D188" s="147" t="s">
        <v>246</v>
      </c>
      <c r="F188" s="148" t="s">
        <v>5622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2532</v>
      </c>
      <c r="F189" s="136" t="s">
        <v>5623</v>
      </c>
      <c r="G189" s="137" t="s">
        <v>528</v>
      </c>
      <c r="H189" s="138">
        <v>12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5623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5624</v>
      </c>
      <c r="F191" s="136" t="s">
        <v>5625</v>
      </c>
      <c r="G191" s="137" t="s">
        <v>528</v>
      </c>
      <c r="H191" s="138">
        <v>42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868</v>
      </c>
    </row>
    <row r="192" spans="2:65" s="1" customFormat="1" ht="19.5">
      <c r="B192" s="33"/>
      <c r="D192" s="147" t="s">
        <v>246</v>
      </c>
      <c r="F192" s="148" t="s">
        <v>5625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16.5" customHeight="1">
      <c r="B193" s="133"/>
      <c r="C193" s="180" t="s">
        <v>656</v>
      </c>
      <c r="D193" s="180" t="s">
        <v>333</v>
      </c>
      <c r="E193" s="181" t="s">
        <v>5626</v>
      </c>
      <c r="F193" s="182" t="s">
        <v>5627</v>
      </c>
      <c r="G193" s="183" t="s">
        <v>424</v>
      </c>
      <c r="H193" s="184">
        <v>53.985999999999997</v>
      </c>
      <c r="I193" s="185"/>
      <c r="J193" s="186">
        <f>ROUND(I193*H193,2)</f>
        <v>0</v>
      </c>
      <c r="K193" s="182" t="s">
        <v>1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348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879</v>
      </c>
    </row>
    <row r="194" spans="2:65" s="1" customFormat="1" ht="11.25">
      <c r="B194" s="33"/>
      <c r="D194" s="147" t="s">
        <v>246</v>
      </c>
      <c r="F194" s="148" t="s">
        <v>5627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4080</v>
      </c>
      <c r="F195" s="136" t="s">
        <v>4081</v>
      </c>
      <c r="G195" s="137" t="s">
        <v>528</v>
      </c>
      <c r="H195" s="138">
        <v>172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893</v>
      </c>
    </row>
    <row r="196" spans="2:65" s="1" customFormat="1" ht="11.25">
      <c r="B196" s="33"/>
      <c r="D196" s="147" t="s">
        <v>246</v>
      </c>
      <c r="F196" s="148" t="s">
        <v>4081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5628</v>
      </c>
      <c r="F197" s="136" t="s">
        <v>5629</v>
      </c>
      <c r="G197" s="137" t="s">
        <v>528</v>
      </c>
      <c r="H197" s="138">
        <v>221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928</v>
      </c>
    </row>
    <row r="198" spans="2:65" s="1" customFormat="1" ht="19.5">
      <c r="B198" s="33"/>
      <c r="D198" s="147" t="s">
        <v>246</v>
      </c>
      <c r="F198" s="148" t="s">
        <v>5629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80" t="s">
        <v>675</v>
      </c>
      <c r="D199" s="180" t="s">
        <v>333</v>
      </c>
      <c r="E199" s="181" t="s">
        <v>5630</v>
      </c>
      <c r="F199" s="182" t="s">
        <v>5631</v>
      </c>
      <c r="G199" s="183" t="s">
        <v>528</v>
      </c>
      <c r="H199" s="184">
        <v>221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943</v>
      </c>
    </row>
    <row r="200" spans="2:65" s="1" customFormat="1" ht="19.5">
      <c r="B200" s="33"/>
      <c r="D200" s="147" t="s">
        <v>246</v>
      </c>
      <c r="F200" s="148" t="s">
        <v>5631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682</v>
      </c>
      <c r="D201" s="134" t="s">
        <v>239</v>
      </c>
      <c r="E201" s="135" t="s">
        <v>5747</v>
      </c>
      <c r="F201" s="136" t="s">
        <v>5748</v>
      </c>
      <c r="G201" s="137" t="s">
        <v>528</v>
      </c>
      <c r="H201" s="138">
        <v>128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955</v>
      </c>
    </row>
    <row r="202" spans="2:65" s="1" customFormat="1" ht="19.5">
      <c r="B202" s="33"/>
      <c r="D202" s="147" t="s">
        <v>246</v>
      </c>
      <c r="F202" s="148" t="s">
        <v>5748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80" t="s">
        <v>689</v>
      </c>
      <c r="D203" s="180" t="s">
        <v>333</v>
      </c>
      <c r="E203" s="181" t="s">
        <v>5634</v>
      </c>
      <c r="F203" s="182" t="s">
        <v>5635</v>
      </c>
      <c r="G203" s="183" t="s">
        <v>528</v>
      </c>
      <c r="H203" s="184">
        <v>128</v>
      </c>
      <c r="I203" s="185"/>
      <c r="J203" s="186">
        <f>ROUND(I203*H203,2)</f>
        <v>0</v>
      </c>
      <c r="K203" s="182" t="s">
        <v>1</v>
      </c>
      <c r="L203" s="187"/>
      <c r="M203" s="188" t="s">
        <v>1</v>
      </c>
      <c r="N203" s="189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348</v>
      </c>
      <c r="AT203" s="145" t="s">
        <v>333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967</v>
      </c>
    </row>
    <row r="204" spans="2:65" s="1" customFormat="1" ht="19.5">
      <c r="B204" s="33"/>
      <c r="D204" s="147" t="s">
        <v>246</v>
      </c>
      <c r="F204" s="148" t="s">
        <v>5635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5636</v>
      </c>
      <c r="F205" s="136" t="s">
        <v>5637</v>
      </c>
      <c r="G205" s="137" t="s">
        <v>528</v>
      </c>
      <c r="H205" s="138">
        <v>221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2162</v>
      </c>
    </row>
    <row r="206" spans="2:65" s="1" customFormat="1" ht="11.25">
      <c r="B206" s="33"/>
      <c r="D206" s="147" t="s">
        <v>246</v>
      </c>
      <c r="F206" s="148" t="s">
        <v>5637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24.2" customHeight="1">
      <c r="B207" s="133"/>
      <c r="C207" s="134" t="s">
        <v>703</v>
      </c>
      <c r="D207" s="134" t="s">
        <v>239</v>
      </c>
      <c r="E207" s="135" t="s">
        <v>5638</v>
      </c>
      <c r="F207" s="136" t="s">
        <v>5639</v>
      </c>
      <c r="G207" s="137" t="s">
        <v>528</v>
      </c>
      <c r="H207" s="138">
        <v>64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2167</v>
      </c>
    </row>
    <row r="208" spans="2:65" s="1" customFormat="1" ht="11.25">
      <c r="B208" s="33"/>
      <c r="D208" s="147" t="s">
        <v>246</v>
      </c>
      <c r="F208" s="148" t="s">
        <v>5639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24.2" customHeight="1">
      <c r="B209" s="133"/>
      <c r="C209" s="134" t="s">
        <v>709</v>
      </c>
      <c r="D209" s="134" t="s">
        <v>239</v>
      </c>
      <c r="E209" s="135" t="s">
        <v>5749</v>
      </c>
      <c r="F209" s="136" t="s">
        <v>5750</v>
      </c>
      <c r="G209" s="137" t="s">
        <v>539</v>
      </c>
      <c r="H209" s="138">
        <v>0.5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341</v>
      </c>
      <c r="BM209" s="145" t="s">
        <v>2170</v>
      </c>
    </row>
    <row r="210" spans="2:65" s="1" customFormat="1" ht="19.5">
      <c r="B210" s="33"/>
      <c r="D210" s="147" t="s">
        <v>246</v>
      </c>
      <c r="F210" s="148" t="s">
        <v>5750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" customFormat="1" ht="21.75" customHeight="1">
      <c r="B211" s="133"/>
      <c r="C211" s="180" t="s">
        <v>714</v>
      </c>
      <c r="D211" s="180" t="s">
        <v>333</v>
      </c>
      <c r="E211" s="181" t="s">
        <v>5751</v>
      </c>
      <c r="F211" s="182" t="s">
        <v>5752</v>
      </c>
      <c r="G211" s="183" t="s">
        <v>467</v>
      </c>
      <c r="H211" s="184">
        <v>0.09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348</v>
      </c>
      <c r="AT211" s="145" t="s">
        <v>333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341</v>
      </c>
      <c r="BM211" s="145" t="s">
        <v>2171</v>
      </c>
    </row>
    <row r="212" spans="2:65" s="1" customFormat="1" ht="11.25">
      <c r="B212" s="33"/>
      <c r="D212" s="147" t="s">
        <v>246</v>
      </c>
      <c r="F212" s="148" t="s">
        <v>5752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1.75" customHeight="1">
      <c r="B213" s="133"/>
      <c r="C213" s="180" t="s">
        <v>720</v>
      </c>
      <c r="D213" s="180" t="s">
        <v>333</v>
      </c>
      <c r="E213" s="181" t="s">
        <v>5753</v>
      </c>
      <c r="F213" s="182" t="s">
        <v>5754</v>
      </c>
      <c r="G213" s="183" t="s">
        <v>528</v>
      </c>
      <c r="H213" s="184">
        <v>1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348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341</v>
      </c>
      <c r="BM213" s="145" t="s">
        <v>2174</v>
      </c>
    </row>
    <row r="214" spans="2:65" s="1" customFormat="1" ht="11.25">
      <c r="B214" s="33"/>
      <c r="D214" s="147" t="s">
        <v>246</v>
      </c>
      <c r="F214" s="148" t="s">
        <v>5754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725</v>
      </c>
      <c r="D215" s="134" t="s">
        <v>239</v>
      </c>
      <c r="E215" s="135" t="s">
        <v>2540</v>
      </c>
      <c r="F215" s="136" t="s">
        <v>5755</v>
      </c>
      <c r="G215" s="137" t="s">
        <v>539</v>
      </c>
      <c r="H215" s="138">
        <v>10.08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341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341</v>
      </c>
      <c r="BM215" s="145" t="s">
        <v>2178</v>
      </c>
    </row>
    <row r="216" spans="2:65" s="1" customFormat="1" ht="19.5">
      <c r="B216" s="33"/>
      <c r="D216" s="147" t="s">
        <v>246</v>
      </c>
      <c r="F216" s="148" t="s">
        <v>5755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16.5" customHeight="1">
      <c r="B217" s="133"/>
      <c r="C217" s="134" t="s">
        <v>731</v>
      </c>
      <c r="D217" s="134" t="s">
        <v>239</v>
      </c>
      <c r="E217" s="135" t="s">
        <v>864</v>
      </c>
      <c r="F217" s="136" t="s">
        <v>865</v>
      </c>
      <c r="G217" s="137" t="s">
        <v>528</v>
      </c>
      <c r="H217" s="138">
        <v>150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341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341</v>
      </c>
      <c r="BM217" s="145" t="s">
        <v>2182</v>
      </c>
    </row>
    <row r="218" spans="2:65" s="1" customFormat="1" ht="11.25">
      <c r="B218" s="33"/>
      <c r="D218" s="147" t="s">
        <v>246</v>
      </c>
      <c r="F218" s="148" t="s">
        <v>865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" customFormat="1" ht="24.2" customHeight="1">
      <c r="B219" s="133"/>
      <c r="C219" s="134" t="s">
        <v>735</v>
      </c>
      <c r="D219" s="134" t="s">
        <v>239</v>
      </c>
      <c r="E219" s="135" t="s">
        <v>869</v>
      </c>
      <c r="F219" s="136" t="s">
        <v>870</v>
      </c>
      <c r="G219" s="137" t="s">
        <v>528</v>
      </c>
      <c r="H219" s="138">
        <v>46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341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341</v>
      </c>
      <c r="BM219" s="145" t="s">
        <v>2191</v>
      </c>
    </row>
    <row r="220" spans="2:65" s="1" customFormat="1" ht="11.25">
      <c r="B220" s="33"/>
      <c r="D220" s="147" t="s">
        <v>246</v>
      </c>
      <c r="F220" s="148" t="s">
        <v>870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4.2" customHeight="1">
      <c r="B221" s="133"/>
      <c r="C221" s="134" t="s">
        <v>741</v>
      </c>
      <c r="D221" s="134" t="s">
        <v>239</v>
      </c>
      <c r="E221" s="135" t="s">
        <v>3207</v>
      </c>
      <c r="F221" s="136" t="s">
        <v>3208</v>
      </c>
      <c r="G221" s="137" t="s">
        <v>528</v>
      </c>
      <c r="H221" s="138">
        <v>14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341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2195</v>
      </c>
    </row>
    <row r="222" spans="2:65" s="1" customFormat="1" ht="11.25">
      <c r="B222" s="33"/>
      <c r="D222" s="147" t="s">
        <v>246</v>
      </c>
      <c r="F222" s="148" t="s">
        <v>3208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16.5" customHeight="1">
      <c r="B223" s="133"/>
      <c r="C223" s="134" t="s">
        <v>745</v>
      </c>
      <c r="D223" s="134" t="s">
        <v>239</v>
      </c>
      <c r="E223" s="135" t="s">
        <v>5757</v>
      </c>
      <c r="F223" s="136" t="s">
        <v>5758</v>
      </c>
      <c r="G223" s="137" t="s">
        <v>467</v>
      </c>
      <c r="H223" s="138">
        <v>37.5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2199</v>
      </c>
    </row>
    <row r="224" spans="2:65" s="1" customFormat="1" ht="11.25">
      <c r="B224" s="33"/>
      <c r="D224" s="147" t="s">
        <v>246</v>
      </c>
      <c r="F224" s="148" t="s">
        <v>5758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24.2" customHeight="1">
      <c r="B225" s="133"/>
      <c r="C225" s="134" t="s">
        <v>772</v>
      </c>
      <c r="D225" s="134" t="s">
        <v>239</v>
      </c>
      <c r="E225" s="135" t="s">
        <v>5640</v>
      </c>
      <c r="F225" s="136" t="s">
        <v>5641</v>
      </c>
      <c r="G225" s="137" t="s">
        <v>467</v>
      </c>
      <c r="H225" s="138">
        <v>18.399999999999999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2138</v>
      </c>
    </row>
    <row r="226" spans="2:65" s="1" customFormat="1" ht="11.25">
      <c r="B226" s="33"/>
      <c r="D226" s="147" t="s">
        <v>246</v>
      </c>
      <c r="F226" s="148" t="s">
        <v>5641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777</v>
      </c>
      <c r="D227" s="134" t="s">
        <v>239</v>
      </c>
      <c r="E227" s="135" t="s">
        <v>5759</v>
      </c>
      <c r="F227" s="136" t="s">
        <v>5760</v>
      </c>
      <c r="G227" s="137" t="s">
        <v>467</v>
      </c>
      <c r="H227" s="138">
        <v>5.6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2206</v>
      </c>
    </row>
    <row r="228" spans="2:65" s="1" customFormat="1" ht="11.25">
      <c r="B228" s="33"/>
      <c r="D228" s="147" t="s">
        <v>246</v>
      </c>
      <c r="F228" s="148" t="s">
        <v>5760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24.2" customHeight="1">
      <c r="B229" s="133"/>
      <c r="C229" s="134" t="s">
        <v>782</v>
      </c>
      <c r="D229" s="134" t="s">
        <v>239</v>
      </c>
      <c r="E229" s="135" t="s">
        <v>5761</v>
      </c>
      <c r="F229" s="136" t="s">
        <v>5762</v>
      </c>
      <c r="G229" s="137" t="s">
        <v>467</v>
      </c>
      <c r="H229" s="138">
        <v>9.6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2215</v>
      </c>
    </row>
    <row r="230" spans="2:65" s="1" customFormat="1" ht="19.5">
      <c r="B230" s="33"/>
      <c r="D230" s="147" t="s">
        <v>246</v>
      </c>
      <c r="F230" s="148" t="s">
        <v>5762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787</v>
      </c>
      <c r="D231" s="134" t="s">
        <v>239</v>
      </c>
      <c r="E231" s="135" t="s">
        <v>5642</v>
      </c>
      <c r="F231" s="136" t="s">
        <v>5643</v>
      </c>
      <c r="G231" s="137" t="s">
        <v>467</v>
      </c>
      <c r="H231" s="138">
        <v>1.6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2224</v>
      </c>
    </row>
    <row r="232" spans="2:65" s="1" customFormat="1" ht="19.5">
      <c r="B232" s="33"/>
      <c r="D232" s="147" t="s">
        <v>246</v>
      </c>
      <c r="F232" s="148" t="s">
        <v>5643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792</v>
      </c>
      <c r="D233" s="134" t="s">
        <v>239</v>
      </c>
      <c r="E233" s="135" t="s">
        <v>992</v>
      </c>
      <c r="F233" s="136" t="s">
        <v>993</v>
      </c>
      <c r="G233" s="137" t="s">
        <v>467</v>
      </c>
      <c r="H233" s="138">
        <v>2.4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2229</v>
      </c>
    </row>
    <row r="234" spans="2:65" s="1" customFormat="1" ht="19.5">
      <c r="B234" s="33"/>
      <c r="D234" s="147" t="s">
        <v>246</v>
      </c>
      <c r="F234" s="148" t="s">
        <v>993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798</v>
      </c>
      <c r="D235" s="134" t="s">
        <v>239</v>
      </c>
      <c r="E235" s="135" t="s">
        <v>5763</v>
      </c>
      <c r="F235" s="136" t="s">
        <v>5764</v>
      </c>
      <c r="G235" s="137" t="s">
        <v>467</v>
      </c>
      <c r="H235" s="138">
        <v>50.34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2095</v>
      </c>
    </row>
    <row r="236" spans="2:65" s="1" customFormat="1" ht="11.25">
      <c r="B236" s="33"/>
      <c r="D236" s="147" t="s">
        <v>246</v>
      </c>
      <c r="F236" s="148" t="s">
        <v>5764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24.2" customHeight="1">
      <c r="B237" s="133"/>
      <c r="C237" s="134" t="s">
        <v>805</v>
      </c>
      <c r="D237" s="134" t="s">
        <v>239</v>
      </c>
      <c r="E237" s="135" t="s">
        <v>5646</v>
      </c>
      <c r="F237" s="136" t="s">
        <v>5647</v>
      </c>
      <c r="G237" s="137" t="s">
        <v>467</v>
      </c>
      <c r="H237" s="138">
        <v>20.8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341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2237</v>
      </c>
    </row>
    <row r="238" spans="2:65" s="1" customFormat="1" ht="11.25">
      <c r="B238" s="33"/>
      <c r="D238" s="147" t="s">
        <v>246</v>
      </c>
      <c r="F238" s="148" t="s">
        <v>5647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24.2" customHeight="1">
      <c r="B239" s="133"/>
      <c r="C239" s="134" t="s">
        <v>810</v>
      </c>
      <c r="D239" s="134" t="s">
        <v>239</v>
      </c>
      <c r="E239" s="135" t="s">
        <v>5648</v>
      </c>
      <c r="F239" s="136" t="s">
        <v>5649</v>
      </c>
      <c r="G239" s="137" t="s">
        <v>467</v>
      </c>
      <c r="H239" s="138">
        <v>73.599999999999994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2241</v>
      </c>
    </row>
    <row r="240" spans="2:65" s="1" customFormat="1" ht="19.5">
      <c r="B240" s="33"/>
      <c r="D240" s="147" t="s">
        <v>246</v>
      </c>
      <c r="F240" s="148" t="s">
        <v>5649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16.5" customHeight="1">
      <c r="B241" s="133"/>
      <c r="C241" s="134" t="s">
        <v>816</v>
      </c>
      <c r="D241" s="134" t="s">
        <v>239</v>
      </c>
      <c r="E241" s="135" t="s">
        <v>4092</v>
      </c>
      <c r="F241" s="136" t="s">
        <v>4093</v>
      </c>
      <c r="G241" s="137" t="s">
        <v>528</v>
      </c>
      <c r="H241" s="138">
        <v>12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2249</v>
      </c>
    </row>
    <row r="242" spans="2:65" s="1" customFormat="1" ht="11.25">
      <c r="B242" s="33"/>
      <c r="D242" s="147" t="s">
        <v>246</v>
      </c>
      <c r="F242" s="148" t="s">
        <v>4093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37.9" customHeight="1">
      <c r="B243" s="133"/>
      <c r="C243" s="134" t="s">
        <v>822</v>
      </c>
      <c r="D243" s="134" t="s">
        <v>239</v>
      </c>
      <c r="E243" s="135" t="s">
        <v>5769</v>
      </c>
      <c r="F243" s="136" t="s">
        <v>5770</v>
      </c>
      <c r="G243" s="137" t="s">
        <v>467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341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2255</v>
      </c>
    </row>
    <row r="244" spans="2:65" s="1" customFormat="1" ht="19.5">
      <c r="B244" s="33"/>
      <c r="D244" s="147" t="s">
        <v>246</v>
      </c>
      <c r="F244" s="148" t="s">
        <v>5770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37.9" customHeight="1">
      <c r="B245" s="133"/>
      <c r="C245" s="134" t="s">
        <v>828</v>
      </c>
      <c r="D245" s="134" t="s">
        <v>239</v>
      </c>
      <c r="E245" s="135" t="s">
        <v>5652</v>
      </c>
      <c r="F245" s="136" t="s">
        <v>5653</v>
      </c>
      <c r="G245" s="137" t="s">
        <v>467</v>
      </c>
      <c r="H245" s="138">
        <v>2.4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2260</v>
      </c>
    </row>
    <row r="246" spans="2:65" s="1" customFormat="1" ht="19.5">
      <c r="B246" s="33"/>
      <c r="D246" s="147" t="s">
        <v>246</v>
      </c>
      <c r="F246" s="148" t="s">
        <v>5653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34" t="s">
        <v>837</v>
      </c>
      <c r="D247" s="134" t="s">
        <v>239</v>
      </c>
      <c r="E247" s="135" t="s">
        <v>5773</v>
      </c>
      <c r="F247" s="136" t="s">
        <v>5774</v>
      </c>
      <c r="G247" s="137" t="s">
        <v>467</v>
      </c>
      <c r="H247" s="138">
        <v>4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341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341</v>
      </c>
      <c r="BM247" s="145" t="s">
        <v>2268</v>
      </c>
    </row>
    <row r="248" spans="2:65" s="1" customFormat="1" ht="19.5">
      <c r="B248" s="33"/>
      <c r="D248" s="147" t="s">
        <v>246</v>
      </c>
      <c r="F248" s="148" t="s">
        <v>5774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24.2" customHeight="1">
      <c r="B249" s="133"/>
      <c r="C249" s="134" t="s">
        <v>841</v>
      </c>
      <c r="D249" s="134" t="s">
        <v>239</v>
      </c>
      <c r="E249" s="135" t="s">
        <v>5775</v>
      </c>
      <c r="F249" s="136" t="s">
        <v>5776</v>
      </c>
      <c r="G249" s="137" t="s">
        <v>467</v>
      </c>
      <c r="H249" s="138">
        <v>2.5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341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341</v>
      </c>
      <c r="BM249" s="145" t="s">
        <v>2273</v>
      </c>
    </row>
    <row r="250" spans="2:65" s="1" customFormat="1" ht="19.5">
      <c r="B250" s="33"/>
      <c r="D250" s="147" t="s">
        <v>246</v>
      </c>
      <c r="F250" s="148" t="s">
        <v>5776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246</v>
      </c>
      <c r="AU250" s="18" t="s">
        <v>83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20:K250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143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5785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ROUND((SUM(BE121:BE246)),  2)</f>
        <v>0</v>
      </c>
      <c r="I33" s="93">
        <v>0.21</v>
      </c>
      <c r="J33" s="92">
        <f>ROUND(((SUM(BE121:BE246))*I33),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ROUND((SUM(BF121:BF246)),  2)</f>
        <v>0</v>
      </c>
      <c r="I34" s="93">
        <v>0.15</v>
      </c>
      <c r="J34" s="92">
        <f>ROUND(((SUM(BF121:BF246))*I34),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433 - Veřejné osvětlení - úsek Úvoz - Bratří Čapků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J188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433 - Veřejné osvětlení - úsek Úvoz - Bratří Čapků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24.495999999999999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5.79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59.62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89.906000000000006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899.06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P135+P188</f>
        <v>0</v>
      </c>
      <c r="R134" s="127">
        <f>R135+R188</f>
        <v>0</v>
      </c>
      <c r="T134" s="128">
        <f>T135+T188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BK135+BK188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SUM(P136:P187)</f>
        <v>0</v>
      </c>
      <c r="R135" s="127">
        <f>SUM(R136:R187)</f>
        <v>0</v>
      </c>
      <c r="T135" s="128">
        <f>SUM(T136:T187)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SUM(BK136:BK187)</f>
        <v>0</v>
      </c>
    </row>
    <row r="136" spans="2:65" s="1" customFormat="1" ht="44.25" customHeight="1">
      <c r="B136" s="133"/>
      <c r="C136" s="134" t="s">
        <v>265</v>
      </c>
      <c r="D136" s="134" t="s">
        <v>239</v>
      </c>
      <c r="E136" s="135" t="s">
        <v>5659</v>
      </c>
      <c r="F136" s="136" t="s">
        <v>5660</v>
      </c>
      <c r="G136" s="137" t="s">
        <v>528</v>
      </c>
      <c r="H136" s="138">
        <v>205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29.25">
      <c r="B137" s="33"/>
      <c r="D137" s="147" t="s">
        <v>246</v>
      </c>
      <c r="F137" s="148" t="s">
        <v>5660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34" t="s">
        <v>269</v>
      </c>
      <c r="D138" s="134" t="s">
        <v>239</v>
      </c>
      <c r="E138" s="135" t="s">
        <v>5661</v>
      </c>
      <c r="F138" s="136" t="s">
        <v>5662</v>
      </c>
      <c r="G138" s="137" t="s">
        <v>340</v>
      </c>
      <c r="H138" s="138">
        <v>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1.25">
      <c r="B139" s="33"/>
      <c r="D139" s="147" t="s">
        <v>246</v>
      </c>
      <c r="F139" s="148" t="s">
        <v>5662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273</v>
      </c>
      <c r="D140" s="134" t="s">
        <v>239</v>
      </c>
      <c r="E140" s="135" t="s">
        <v>5663</v>
      </c>
      <c r="F140" s="136" t="s">
        <v>5664</v>
      </c>
      <c r="G140" s="137" t="s">
        <v>340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5664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5665</v>
      </c>
      <c r="F142" s="136" t="s">
        <v>5666</v>
      </c>
      <c r="G142" s="137" t="s">
        <v>340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5666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5667</v>
      </c>
      <c r="F144" s="136" t="s">
        <v>5668</v>
      </c>
      <c r="G144" s="137" t="s">
        <v>340</v>
      </c>
      <c r="H144" s="138">
        <v>6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5668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34" t="s">
        <v>291</v>
      </c>
      <c r="D146" s="134" t="s">
        <v>239</v>
      </c>
      <c r="E146" s="135" t="s">
        <v>5600</v>
      </c>
      <c r="F146" s="136" t="s">
        <v>5601</v>
      </c>
      <c r="G146" s="137" t="s">
        <v>340</v>
      </c>
      <c r="H146" s="138">
        <v>14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5601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24.2" customHeight="1">
      <c r="B148" s="133"/>
      <c r="C148" s="134" t="s">
        <v>295</v>
      </c>
      <c r="D148" s="134" t="s">
        <v>239</v>
      </c>
      <c r="E148" s="135" t="s">
        <v>5673</v>
      </c>
      <c r="F148" s="136" t="s">
        <v>5674</v>
      </c>
      <c r="G148" s="137" t="s">
        <v>340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5674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5671</v>
      </c>
      <c r="F150" s="182" t="s">
        <v>5676</v>
      </c>
      <c r="G150" s="183" t="s">
        <v>340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1.25">
      <c r="B151" s="33"/>
      <c r="D151" s="147" t="s">
        <v>246</v>
      </c>
      <c r="F151" s="148" t="s">
        <v>5676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1.75" customHeight="1">
      <c r="B152" s="133"/>
      <c r="C152" s="180" t="s">
        <v>306</v>
      </c>
      <c r="D152" s="180" t="s">
        <v>333</v>
      </c>
      <c r="E152" s="181" t="s">
        <v>5675</v>
      </c>
      <c r="F152" s="182" t="s">
        <v>5678</v>
      </c>
      <c r="G152" s="183" t="s">
        <v>340</v>
      </c>
      <c r="H152" s="184">
        <v>2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348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1.25">
      <c r="B153" s="33"/>
      <c r="D153" s="147" t="s">
        <v>246</v>
      </c>
      <c r="F153" s="148" t="s">
        <v>5678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24.2" customHeight="1">
      <c r="B154" s="133"/>
      <c r="C154" s="134" t="s">
        <v>8</v>
      </c>
      <c r="D154" s="134" t="s">
        <v>239</v>
      </c>
      <c r="E154" s="135" t="s">
        <v>5679</v>
      </c>
      <c r="F154" s="136" t="s">
        <v>5680</v>
      </c>
      <c r="G154" s="137" t="s">
        <v>340</v>
      </c>
      <c r="H154" s="138">
        <v>4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341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 ht="19.5">
      <c r="B155" s="33"/>
      <c r="D155" s="147" t="s">
        <v>246</v>
      </c>
      <c r="F155" s="148" t="s">
        <v>5680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33" customHeight="1">
      <c r="B156" s="133"/>
      <c r="C156" s="180" t="s">
        <v>316</v>
      </c>
      <c r="D156" s="180" t="s">
        <v>333</v>
      </c>
      <c r="E156" s="181" t="s">
        <v>5685</v>
      </c>
      <c r="F156" s="182" t="s">
        <v>5686</v>
      </c>
      <c r="G156" s="183" t="s">
        <v>340</v>
      </c>
      <c r="H156" s="184">
        <v>4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348</v>
      </c>
      <c r="AT156" s="145" t="s">
        <v>333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9.5">
      <c r="B157" s="33"/>
      <c r="D157" s="147" t="s">
        <v>246</v>
      </c>
      <c r="F157" s="148" t="s">
        <v>5686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323</v>
      </c>
      <c r="D158" s="134" t="s">
        <v>239</v>
      </c>
      <c r="E158" s="135" t="s">
        <v>5691</v>
      </c>
      <c r="F158" s="136" t="s">
        <v>5692</v>
      </c>
      <c r="G158" s="137" t="s">
        <v>340</v>
      </c>
      <c r="H158" s="138">
        <v>2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5692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33" customHeight="1">
      <c r="B160" s="133"/>
      <c r="C160" s="180" t="s">
        <v>328</v>
      </c>
      <c r="D160" s="180" t="s">
        <v>333</v>
      </c>
      <c r="E160" s="181" t="s">
        <v>5786</v>
      </c>
      <c r="F160" s="182" t="s">
        <v>5787</v>
      </c>
      <c r="G160" s="183" t="s">
        <v>340</v>
      </c>
      <c r="H160" s="184">
        <v>2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 ht="19.5">
      <c r="B161" s="33"/>
      <c r="D161" s="147" t="s">
        <v>246</v>
      </c>
      <c r="F161" s="148" t="s">
        <v>5787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24.2" customHeight="1">
      <c r="B162" s="133"/>
      <c r="C162" s="134" t="s">
        <v>337</v>
      </c>
      <c r="D162" s="134" t="s">
        <v>239</v>
      </c>
      <c r="E162" s="135" t="s">
        <v>5695</v>
      </c>
      <c r="F162" s="136" t="s">
        <v>5696</v>
      </c>
      <c r="G162" s="137" t="s">
        <v>340</v>
      </c>
      <c r="H162" s="138">
        <v>8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341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5696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16.5" customHeight="1">
      <c r="B164" s="133"/>
      <c r="C164" s="180" t="s">
        <v>345</v>
      </c>
      <c r="D164" s="180" t="s">
        <v>333</v>
      </c>
      <c r="E164" s="181" t="s">
        <v>5677</v>
      </c>
      <c r="F164" s="182" t="s">
        <v>5700</v>
      </c>
      <c r="G164" s="183" t="s">
        <v>340</v>
      </c>
      <c r="H164" s="184">
        <v>4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 ht="11.25">
      <c r="B165" s="33"/>
      <c r="D165" s="147" t="s">
        <v>246</v>
      </c>
      <c r="F165" s="148" t="s">
        <v>5700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16.5" customHeight="1">
      <c r="B166" s="133"/>
      <c r="C166" s="180" t="s">
        <v>7</v>
      </c>
      <c r="D166" s="180" t="s">
        <v>333</v>
      </c>
      <c r="E166" s="181" t="s">
        <v>5697</v>
      </c>
      <c r="F166" s="182" t="s">
        <v>5788</v>
      </c>
      <c r="G166" s="183" t="s">
        <v>340</v>
      </c>
      <c r="H166" s="184">
        <v>4</v>
      </c>
      <c r="I166" s="185"/>
      <c r="J166" s="186">
        <f>ROUND(I166*H166,2)</f>
        <v>0</v>
      </c>
      <c r="K166" s="182" t="s">
        <v>1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348</v>
      </c>
      <c r="AT166" s="145" t="s">
        <v>333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 ht="11.25">
      <c r="B167" s="33"/>
      <c r="D167" s="147" t="s">
        <v>246</v>
      </c>
      <c r="F167" s="148" t="s">
        <v>5788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16.5" customHeight="1">
      <c r="B168" s="133"/>
      <c r="C168" s="134" t="s">
        <v>583</v>
      </c>
      <c r="D168" s="134" t="s">
        <v>239</v>
      </c>
      <c r="E168" s="135" t="s">
        <v>5713</v>
      </c>
      <c r="F168" s="136" t="s">
        <v>5714</v>
      </c>
      <c r="G168" s="137" t="s">
        <v>340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341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720</v>
      </c>
    </row>
    <row r="169" spans="2:65" s="1" customFormat="1" ht="11.25">
      <c r="B169" s="33"/>
      <c r="D169" s="147" t="s">
        <v>246</v>
      </c>
      <c r="F169" s="148" t="s">
        <v>5714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24.2" customHeight="1">
      <c r="B170" s="133"/>
      <c r="C170" s="180" t="s">
        <v>588</v>
      </c>
      <c r="D170" s="180" t="s">
        <v>333</v>
      </c>
      <c r="E170" s="181" t="s">
        <v>5715</v>
      </c>
      <c r="F170" s="182" t="s">
        <v>5716</v>
      </c>
      <c r="G170" s="183" t="s">
        <v>528</v>
      </c>
      <c r="H170" s="184">
        <v>72</v>
      </c>
      <c r="I170" s="185"/>
      <c r="J170" s="186">
        <f>ROUND(I170*H170,2)</f>
        <v>0</v>
      </c>
      <c r="K170" s="182" t="s">
        <v>1</v>
      </c>
      <c r="L170" s="187"/>
      <c r="M170" s="188" t="s">
        <v>1</v>
      </c>
      <c r="N170" s="189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348</v>
      </c>
      <c r="AT170" s="145" t="s">
        <v>333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731</v>
      </c>
    </row>
    <row r="171" spans="2:65" s="1" customFormat="1" ht="19.5">
      <c r="B171" s="33"/>
      <c r="D171" s="147" t="s">
        <v>246</v>
      </c>
      <c r="F171" s="148" t="s">
        <v>5716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16.5" customHeight="1">
      <c r="B172" s="133"/>
      <c r="C172" s="180" t="s">
        <v>591</v>
      </c>
      <c r="D172" s="180" t="s">
        <v>333</v>
      </c>
      <c r="E172" s="181" t="s">
        <v>5699</v>
      </c>
      <c r="F172" s="182" t="s">
        <v>5718</v>
      </c>
      <c r="G172" s="183" t="s">
        <v>340</v>
      </c>
      <c r="H172" s="184">
        <v>6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348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741</v>
      </c>
    </row>
    <row r="173" spans="2:65" s="1" customFormat="1" ht="11.25">
      <c r="B173" s="33"/>
      <c r="D173" s="147" t="s">
        <v>246</v>
      </c>
      <c r="F173" s="148" t="s">
        <v>5718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7.9" customHeight="1">
      <c r="B174" s="133"/>
      <c r="C174" s="134" t="s">
        <v>600</v>
      </c>
      <c r="D174" s="134" t="s">
        <v>239</v>
      </c>
      <c r="E174" s="135" t="s">
        <v>5709</v>
      </c>
      <c r="F174" s="136" t="s">
        <v>5710</v>
      </c>
      <c r="G174" s="137" t="s">
        <v>528</v>
      </c>
      <c r="H174" s="138">
        <v>205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772</v>
      </c>
    </row>
    <row r="175" spans="2:65" s="1" customFormat="1" ht="19.5">
      <c r="B175" s="33"/>
      <c r="D175" s="147" t="s">
        <v>246</v>
      </c>
      <c r="F175" s="148" t="s">
        <v>5710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80" t="s">
        <v>607</v>
      </c>
      <c r="D176" s="180" t="s">
        <v>333</v>
      </c>
      <c r="E176" s="181" t="s">
        <v>5711</v>
      </c>
      <c r="F176" s="182" t="s">
        <v>5712</v>
      </c>
      <c r="G176" s="183" t="s">
        <v>528</v>
      </c>
      <c r="H176" s="184">
        <v>205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348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782</v>
      </c>
    </row>
    <row r="177" spans="2:65" s="1" customFormat="1" ht="19.5">
      <c r="B177" s="33"/>
      <c r="D177" s="147" t="s">
        <v>246</v>
      </c>
      <c r="F177" s="148" t="s">
        <v>5712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37.9" customHeight="1">
      <c r="B178" s="133"/>
      <c r="C178" s="134" t="s">
        <v>611</v>
      </c>
      <c r="D178" s="134" t="s">
        <v>239</v>
      </c>
      <c r="E178" s="135" t="s">
        <v>5731</v>
      </c>
      <c r="F178" s="136" t="s">
        <v>5732</v>
      </c>
      <c r="G178" s="137" t="s">
        <v>528</v>
      </c>
      <c r="H178" s="138">
        <v>167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341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341</v>
      </c>
      <c r="BM178" s="145" t="s">
        <v>792</v>
      </c>
    </row>
    <row r="179" spans="2:65" s="1" customFormat="1" ht="19.5">
      <c r="B179" s="33"/>
      <c r="D179" s="147" t="s">
        <v>246</v>
      </c>
      <c r="F179" s="148" t="s">
        <v>5732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16.5" customHeight="1">
      <c r="B180" s="133"/>
      <c r="C180" s="180" t="s">
        <v>617</v>
      </c>
      <c r="D180" s="180" t="s">
        <v>333</v>
      </c>
      <c r="E180" s="181" t="s">
        <v>5733</v>
      </c>
      <c r="F180" s="182" t="s">
        <v>5734</v>
      </c>
      <c r="G180" s="183" t="s">
        <v>1076</v>
      </c>
      <c r="H180" s="184">
        <v>103.54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348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341</v>
      </c>
      <c r="BM180" s="145" t="s">
        <v>805</v>
      </c>
    </row>
    <row r="181" spans="2:65" s="1" customFormat="1" ht="11.25">
      <c r="B181" s="33"/>
      <c r="D181" s="147" t="s">
        <v>246</v>
      </c>
      <c r="F181" s="148" t="s">
        <v>5734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37.9" customHeight="1">
      <c r="B182" s="133"/>
      <c r="C182" s="134" t="s">
        <v>625</v>
      </c>
      <c r="D182" s="134" t="s">
        <v>239</v>
      </c>
      <c r="E182" s="135" t="s">
        <v>5782</v>
      </c>
      <c r="F182" s="136" t="s">
        <v>5783</v>
      </c>
      <c r="G182" s="137" t="s">
        <v>340</v>
      </c>
      <c r="H182" s="138">
        <v>1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341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341</v>
      </c>
      <c r="BM182" s="145" t="s">
        <v>816</v>
      </c>
    </row>
    <row r="183" spans="2:65" s="1" customFormat="1" ht="19.5">
      <c r="B183" s="33"/>
      <c r="D183" s="147" t="s">
        <v>246</v>
      </c>
      <c r="F183" s="148" t="s">
        <v>5783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24.2" customHeight="1">
      <c r="B184" s="133"/>
      <c r="C184" s="134" t="s">
        <v>630</v>
      </c>
      <c r="D184" s="134" t="s">
        <v>239</v>
      </c>
      <c r="E184" s="135" t="s">
        <v>5739</v>
      </c>
      <c r="F184" s="136" t="s">
        <v>5740</v>
      </c>
      <c r="G184" s="137" t="s">
        <v>340</v>
      </c>
      <c r="H184" s="138">
        <v>1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341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341</v>
      </c>
      <c r="BM184" s="145" t="s">
        <v>828</v>
      </c>
    </row>
    <row r="185" spans="2:65" s="1" customFormat="1" ht="11.25">
      <c r="B185" s="33"/>
      <c r="D185" s="147" t="s">
        <v>246</v>
      </c>
      <c r="F185" s="148" t="s">
        <v>5740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" customFormat="1" ht="21.75" customHeight="1">
      <c r="B186" s="133"/>
      <c r="C186" s="134" t="s">
        <v>637</v>
      </c>
      <c r="D186" s="134" t="s">
        <v>239</v>
      </c>
      <c r="E186" s="135" t="s">
        <v>5741</v>
      </c>
      <c r="F186" s="136" t="s">
        <v>5742</v>
      </c>
      <c r="G186" s="137" t="s">
        <v>5743</v>
      </c>
      <c r="H186" s="138">
        <v>1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341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341</v>
      </c>
      <c r="BM186" s="145" t="s">
        <v>841</v>
      </c>
    </row>
    <row r="187" spans="2:65" s="1" customFormat="1" ht="11.25">
      <c r="B187" s="33"/>
      <c r="D187" s="147" t="s">
        <v>246</v>
      </c>
      <c r="F187" s="148" t="s">
        <v>5742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1" customFormat="1" ht="22.9" customHeight="1">
      <c r="B188" s="121"/>
      <c r="D188" s="122" t="s">
        <v>72</v>
      </c>
      <c r="E188" s="131" t="s">
        <v>2487</v>
      </c>
      <c r="F188" s="131" t="s">
        <v>2488</v>
      </c>
      <c r="I188" s="124"/>
      <c r="J188" s="132">
        <f>BK188</f>
        <v>0</v>
      </c>
      <c r="L188" s="121"/>
      <c r="M188" s="126"/>
      <c r="P188" s="127">
        <f>SUM(P189:P246)</f>
        <v>0</v>
      </c>
      <c r="R188" s="127">
        <f>SUM(R189:R246)</f>
        <v>0</v>
      </c>
      <c r="T188" s="128">
        <f>SUM(T189:T246)</f>
        <v>0</v>
      </c>
      <c r="AR188" s="122" t="s">
        <v>253</v>
      </c>
      <c r="AT188" s="129" t="s">
        <v>72</v>
      </c>
      <c r="AU188" s="129" t="s">
        <v>81</v>
      </c>
      <c r="AY188" s="122" t="s">
        <v>236</v>
      </c>
      <c r="BK188" s="130">
        <f>SUM(BK189:BK246)</f>
        <v>0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5616</v>
      </c>
      <c r="F189" s="136" t="s">
        <v>5617</v>
      </c>
      <c r="G189" s="137" t="s">
        <v>528</v>
      </c>
      <c r="H189" s="138">
        <v>126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5617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5619</v>
      </c>
      <c r="F191" s="136" t="s">
        <v>5620</v>
      </c>
      <c r="G191" s="137" t="s">
        <v>528</v>
      </c>
      <c r="H191" s="138">
        <v>30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868</v>
      </c>
    </row>
    <row r="192" spans="2:65" s="1" customFormat="1" ht="19.5">
      <c r="B192" s="33"/>
      <c r="D192" s="147" t="s">
        <v>246</v>
      </c>
      <c r="F192" s="148" t="s">
        <v>5620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2503</v>
      </c>
      <c r="F193" s="136" t="s">
        <v>5744</v>
      </c>
      <c r="G193" s="137" t="s">
        <v>539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879</v>
      </c>
    </row>
    <row r="194" spans="2:65" s="1" customFormat="1" ht="19.5">
      <c r="B194" s="33"/>
      <c r="D194" s="147" t="s">
        <v>246</v>
      </c>
      <c r="F194" s="148" t="s">
        <v>5744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662</v>
      </c>
      <c r="D195" s="134" t="s">
        <v>239</v>
      </c>
      <c r="E195" s="135" t="s">
        <v>5621</v>
      </c>
      <c r="F195" s="136" t="s">
        <v>5622</v>
      </c>
      <c r="G195" s="137" t="s">
        <v>528</v>
      </c>
      <c r="H195" s="138">
        <v>126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893</v>
      </c>
    </row>
    <row r="196" spans="2:65" s="1" customFormat="1" ht="19.5">
      <c r="B196" s="33"/>
      <c r="D196" s="147" t="s">
        <v>246</v>
      </c>
      <c r="F196" s="148" t="s">
        <v>5622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5624</v>
      </c>
      <c r="F197" s="136" t="s">
        <v>5625</v>
      </c>
      <c r="G197" s="137" t="s">
        <v>528</v>
      </c>
      <c r="H197" s="138">
        <v>30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928</v>
      </c>
    </row>
    <row r="198" spans="2:65" s="1" customFormat="1" ht="19.5">
      <c r="B198" s="33"/>
      <c r="D198" s="147" t="s">
        <v>246</v>
      </c>
      <c r="F198" s="148" t="s">
        <v>5625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16.5" customHeight="1">
      <c r="B199" s="133"/>
      <c r="C199" s="180" t="s">
        <v>675</v>
      </c>
      <c r="D199" s="180" t="s">
        <v>333</v>
      </c>
      <c r="E199" s="181" t="s">
        <v>5626</v>
      </c>
      <c r="F199" s="182" t="s">
        <v>5627</v>
      </c>
      <c r="G199" s="183" t="s">
        <v>424</v>
      </c>
      <c r="H199" s="184">
        <v>58.39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943</v>
      </c>
    </row>
    <row r="200" spans="2:65" s="1" customFormat="1" ht="11.25">
      <c r="B200" s="33"/>
      <c r="D200" s="147" t="s">
        <v>246</v>
      </c>
      <c r="F200" s="148" t="s">
        <v>5627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24.2" customHeight="1">
      <c r="B201" s="133"/>
      <c r="C201" s="134" t="s">
        <v>682</v>
      </c>
      <c r="D201" s="134" t="s">
        <v>239</v>
      </c>
      <c r="E201" s="135" t="s">
        <v>5745</v>
      </c>
      <c r="F201" s="136" t="s">
        <v>5746</v>
      </c>
      <c r="G201" s="137" t="s">
        <v>539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955</v>
      </c>
    </row>
    <row r="202" spans="2:65" s="1" customFormat="1" ht="19.5">
      <c r="B202" s="33"/>
      <c r="D202" s="147" t="s">
        <v>246</v>
      </c>
      <c r="F202" s="148" t="s">
        <v>5746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16.5" customHeight="1">
      <c r="B203" s="133"/>
      <c r="C203" s="134" t="s">
        <v>689</v>
      </c>
      <c r="D203" s="134" t="s">
        <v>239</v>
      </c>
      <c r="E203" s="135" t="s">
        <v>4080</v>
      </c>
      <c r="F203" s="136" t="s">
        <v>4081</v>
      </c>
      <c r="G203" s="137" t="s">
        <v>528</v>
      </c>
      <c r="H203" s="138">
        <v>156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967</v>
      </c>
    </row>
    <row r="204" spans="2:65" s="1" customFormat="1" ht="11.25">
      <c r="B204" s="33"/>
      <c r="D204" s="147" t="s">
        <v>246</v>
      </c>
      <c r="F204" s="148" t="s">
        <v>4081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5628</v>
      </c>
      <c r="F205" s="136" t="s">
        <v>5629</v>
      </c>
      <c r="G205" s="137" t="s">
        <v>528</v>
      </c>
      <c r="H205" s="138">
        <v>205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2162</v>
      </c>
    </row>
    <row r="206" spans="2:65" s="1" customFormat="1" ht="19.5">
      <c r="B206" s="33"/>
      <c r="D206" s="147" t="s">
        <v>246</v>
      </c>
      <c r="F206" s="148" t="s">
        <v>5629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24.2" customHeight="1">
      <c r="B207" s="133"/>
      <c r="C207" s="180" t="s">
        <v>703</v>
      </c>
      <c r="D207" s="180" t="s">
        <v>333</v>
      </c>
      <c r="E207" s="181" t="s">
        <v>5630</v>
      </c>
      <c r="F207" s="182" t="s">
        <v>5631</v>
      </c>
      <c r="G207" s="183" t="s">
        <v>528</v>
      </c>
      <c r="H207" s="184">
        <v>205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348</v>
      </c>
      <c r="AT207" s="145" t="s">
        <v>333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2167</v>
      </c>
    </row>
    <row r="208" spans="2:65" s="1" customFormat="1" ht="19.5">
      <c r="B208" s="33"/>
      <c r="D208" s="147" t="s">
        <v>246</v>
      </c>
      <c r="F208" s="148" t="s">
        <v>5631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33" customHeight="1">
      <c r="B209" s="133"/>
      <c r="C209" s="134" t="s">
        <v>709</v>
      </c>
      <c r="D209" s="134" t="s">
        <v>239</v>
      </c>
      <c r="E209" s="135" t="s">
        <v>5747</v>
      </c>
      <c r="F209" s="136" t="s">
        <v>5748</v>
      </c>
      <c r="G209" s="137" t="s">
        <v>528</v>
      </c>
      <c r="H209" s="138">
        <v>20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341</v>
      </c>
      <c r="BM209" s="145" t="s">
        <v>2170</v>
      </c>
    </row>
    <row r="210" spans="2:65" s="1" customFormat="1" ht="19.5">
      <c r="B210" s="33"/>
      <c r="D210" s="147" t="s">
        <v>246</v>
      </c>
      <c r="F210" s="148" t="s">
        <v>5748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" customFormat="1" ht="33" customHeight="1">
      <c r="B211" s="133"/>
      <c r="C211" s="180" t="s">
        <v>714</v>
      </c>
      <c r="D211" s="180" t="s">
        <v>333</v>
      </c>
      <c r="E211" s="181" t="s">
        <v>5634</v>
      </c>
      <c r="F211" s="182" t="s">
        <v>5635</v>
      </c>
      <c r="G211" s="183" t="s">
        <v>528</v>
      </c>
      <c r="H211" s="184">
        <v>20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348</v>
      </c>
      <c r="AT211" s="145" t="s">
        <v>333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341</v>
      </c>
      <c r="BM211" s="145" t="s">
        <v>2171</v>
      </c>
    </row>
    <row r="212" spans="2:65" s="1" customFormat="1" ht="19.5">
      <c r="B212" s="33"/>
      <c r="D212" s="147" t="s">
        <v>246</v>
      </c>
      <c r="F212" s="148" t="s">
        <v>5635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4.2" customHeight="1">
      <c r="B213" s="133"/>
      <c r="C213" s="134" t="s">
        <v>720</v>
      </c>
      <c r="D213" s="134" t="s">
        <v>239</v>
      </c>
      <c r="E213" s="135" t="s">
        <v>5636</v>
      </c>
      <c r="F213" s="136" t="s">
        <v>5637</v>
      </c>
      <c r="G213" s="137" t="s">
        <v>528</v>
      </c>
      <c r="H213" s="138">
        <v>205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341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341</v>
      </c>
      <c r="BM213" s="145" t="s">
        <v>2174</v>
      </c>
    </row>
    <row r="214" spans="2:65" s="1" customFormat="1" ht="11.25">
      <c r="B214" s="33"/>
      <c r="D214" s="147" t="s">
        <v>246</v>
      </c>
      <c r="F214" s="148" t="s">
        <v>5637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725</v>
      </c>
      <c r="D215" s="134" t="s">
        <v>239</v>
      </c>
      <c r="E215" s="135" t="s">
        <v>5638</v>
      </c>
      <c r="F215" s="136" t="s">
        <v>5639</v>
      </c>
      <c r="G215" s="137" t="s">
        <v>528</v>
      </c>
      <c r="H215" s="138">
        <v>10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341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341</v>
      </c>
      <c r="BM215" s="145" t="s">
        <v>2178</v>
      </c>
    </row>
    <row r="216" spans="2:65" s="1" customFormat="1" ht="11.25">
      <c r="B216" s="33"/>
      <c r="D216" s="147" t="s">
        <v>246</v>
      </c>
      <c r="F216" s="148" t="s">
        <v>5639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24.2" customHeight="1">
      <c r="B217" s="133"/>
      <c r="C217" s="134" t="s">
        <v>731</v>
      </c>
      <c r="D217" s="134" t="s">
        <v>239</v>
      </c>
      <c r="E217" s="135" t="s">
        <v>5749</v>
      </c>
      <c r="F217" s="136" t="s">
        <v>5750</v>
      </c>
      <c r="G217" s="137" t="s">
        <v>539</v>
      </c>
      <c r="H217" s="138">
        <v>4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341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341</v>
      </c>
      <c r="BM217" s="145" t="s">
        <v>2182</v>
      </c>
    </row>
    <row r="218" spans="2:65" s="1" customFormat="1" ht="19.5">
      <c r="B218" s="33"/>
      <c r="D218" s="147" t="s">
        <v>246</v>
      </c>
      <c r="F218" s="148" t="s">
        <v>5750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" customFormat="1" ht="21.75" customHeight="1">
      <c r="B219" s="133"/>
      <c r="C219" s="180" t="s">
        <v>735</v>
      </c>
      <c r="D219" s="180" t="s">
        <v>333</v>
      </c>
      <c r="E219" s="181" t="s">
        <v>5751</v>
      </c>
      <c r="F219" s="182" t="s">
        <v>5752</v>
      </c>
      <c r="G219" s="183" t="s">
        <v>467</v>
      </c>
      <c r="H219" s="184">
        <v>0.36</v>
      </c>
      <c r="I219" s="185"/>
      <c r="J219" s="186">
        <f>ROUND(I219*H219,2)</f>
        <v>0</v>
      </c>
      <c r="K219" s="182" t="s">
        <v>1</v>
      </c>
      <c r="L219" s="187"/>
      <c r="M219" s="188" t="s">
        <v>1</v>
      </c>
      <c r="N219" s="189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348</v>
      </c>
      <c r="AT219" s="145" t="s">
        <v>333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341</v>
      </c>
      <c r="BM219" s="145" t="s">
        <v>2191</v>
      </c>
    </row>
    <row r="220" spans="2:65" s="1" customFormat="1" ht="11.25">
      <c r="B220" s="33"/>
      <c r="D220" s="147" t="s">
        <v>246</v>
      </c>
      <c r="F220" s="148" t="s">
        <v>5752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1.75" customHeight="1">
      <c r="B221" s="133"/>
      <c r="C221" s="180" t="s">
        <v>741</v>
      </c>
      <c r="D221" s="180" t="s">
        <v>333</v>
      </c>
      <c r="E221" s="181" t="s">
        <v>5753</v>
      </c>
      <c r="F221" s="182" t="s">
        <v>5754</v>
      </c>
      <c r="G221" s="183" t="s">
        <v>528</v>
      </c>
      <c r="H221" s="184">
        <v>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348</v>
      </c>
      <c r="AT221" s="145" t="s">
        <v>333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2195</v>
      </c>
    </row>
    <row r="222" spans="2:65" s="1" customFormat="1" ht="11.25">
      <c r="B222" s="33"/>
      <c r="D222" s="147" t="s">
        <v>246</v>
      </c>
      <c r="F222" s="148" t="s">
        <v>5754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24.2" customHeight="1">
      <c r="B223" s="133"/>
      <c r="C223" s="134" t="s">
        <v>745</v>
      </c>
      <c r="D223" s="134" t="s">
        <v>239</v>
      </c>
      <c r="E223" s="135" t="s">
        <v>2540</v>
      </c>
      <c r="F223" s="136" t="s">
        <v>5755</v>
      </c>
      <c r="G223" s="137" t="s">
        <v>539</v>
      </c>
      <c r="H223" s="138">
        <v>2.4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2199</v>
      </c>
    </row>
    <row r="224" spans="2:65" s="1" customFormat="1" ht="19.5">
      <c r="B224" s="33"/>
      <c r="D224" s="147" t="s">
        <v>246</v>
      </c>
      <c r="F224" s="148" t="s">
        <v>5755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16.5" customHeight="1">
      <c r="B225" s="133"/>
      <c r="C225" s="134" t="s">
        <v>772</v>
      </c>
      <c r="D225" s="134" t="s">
        <v>239</v>
      </c>
      <c r="E225" s="135" t="s">
        <v>2579</v>
      </c>
      <c r="F225" s="136" t="s">
        <v>5756</v>
      </c>
      <c r="G225" s="137" t="s">
        <v>539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2138</v>
      </c>
    </row>
    <row r="226" spans="2:65" s="1" customFormat="1" ht="11.25">
      <c r="B226" s="33"/>
      <c r="D226" s="147" t="s">
        <v>246</v>
      </c>
      <c r="F226" s="148" t="s">
        <v>5756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16.5" customHeight="1">
      <c r="B227" s="133"/>
      <c r="C227" s="134" t="s">
        <v>777</v>
      </c>
      <c r="D227" s="134" t="s">
        <v>239</v>
      </c>
      <c r="E227" s="135" t="s">
        <v>864</v>
      </c>
      <c r="F227" s="136" t="s">
        <v>865</v>
      </c>
      <c r="G227" s="137" t="s">
        <v>528</v>
      </c>
      <c r="H227" s="138">
        <v>286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2206</v>
      </c>
    </row>
    <row r="228" spans="2:65" s="1" customFormat="1" ht="11.25">
      <c r="B228" s="33"/>
      <c r="D228" s="147" t="s">
        <v>246</v>
      </c>
      <c r="F228" s="148" t="s">
        <v>865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16.5" customHeight="1">
      <c r="B229" s="133"/>
      <c r="C229" s="134" t="s">
        <v>782</v>
      </c>
      <c r="D229" s="134" t="s">
        <v>239</v>
      </c>
      <c r="E229" s="135" t="s">
        <v>5757</v>
      </c>
      <c r="F229" s="136" t="s">
        <v>5758</v>
      </c>
      <c r="G229" s="137" t="s">
        <v>467</v>
      </c>
      <c r="H229" s="138">
        <v>80.5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2215</v>
      </c>
    </row>
    <row r="230" spans="2:65" s="1" customFormat="1" ht="11.25">
      <c r="B230" s="33"/>
      <c r="D230" s="147" t="s">
        <v>246</v>
      </c>
      <c r="F230" s="148" t="s">
        <v>5758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787</v>
      </c>
      <c r="D231" s="134" t="s">
        <v>239</v>
      </c>
      <c r="E231" s="135" t="s">
        <v>5642</v>
      </c>
      <c r="F231" s="136" t="s">
        <v>5643</v>
      </c>
      <c r="G231" s="137" t="s">
        <v>467</v>
      </c>
      <c r="H231" s="138">
        <v>7.1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2224</v>
      </c>
    </row>
    <row r="232" spans="2:65" s="1" customFormat="1" ht="19.5">
      <c r="B232" s="33"/>
      <c r="D232" s="147" t="s">
        <v>246</v>
      </c>
      <c r="F232" s="148" t="s">
        <v>5643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792</v>
      </c>
      <c r="D233" s="134" t="s">
        <v>239</v>
      </c>
      <c r="E233" s="135" t="s">
        <v>5763</v>
      </c>
      <c r="F233" s="136" t="s">
        <v>5764</v>
      </c>
      <c r="G233" s="137" t="s">
        <v>467</v>
      </c>
      <c r="H233" s="138">
        <v>56.5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2229</v>
      </c>
    </row>
    <row r="234" spans="2:65" s="1" customFormat="1" ht="11.25">
      <c r="B234" s="33"/>
      <c r="D234" s="147" t="s">
        <v>246</v>
      </c>
      <c r="F234" s="148" t="s">
        <v>5764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798</v>
      </c>
      <c r="D235" s="134" t="s">
        <v>239</v>
      </c>
      <c r="E235" s="135" t="s">
        <v>5646</v>
      </c>
      <c r="F235" s="136" t="s">
        <v>5647</v>
      </c>
      <c r="G235" s="137" t="s">
        <v>467</v>
      </c>
      <c r="H235" s="138">
        <v>24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2095</v>
      </c>
    </row>
    <row r="236" spans="2:65" s="1" customFormat="1" ht="11.25">
      <c r="B236" s="33"/>
      <c r="D236" s="147" t="s">
        <v>246</v>
      </c>
      <c r="F236" s="148" t="s">
        <v>5647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24.2" customHeight="1">
      <c r="B237" s="133"/>
      <c r="C237" s="134" t="s">
        <v>805</v>
      </c>
      <c r="D237" s="134" t="s">
        <v>239</v>
      </c>
      <c r="E237" s="135" t="s">
        <v>5648</v>
      </c>
      <c r="F237" s="136" t="s">
        <v>5649</v>
      </c>
      <c r="G237" s="137" t="s">
        <v>467</v>
      </c>
      <c r="H237" s="138">
        <v>87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341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2237</v>
      </c>
    </row>
    <row r="238" spans="2:65" s="1" customFormat="1" ht="19.5">
      <c r="B238" s="33"/>
      <c r="D238" s="147" t="s">
        <v>246</v>
      </c>
      <c r="F238" s="148" t="s">
        <v>5649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16.5" customHeight="1">
      <c r="B239" s="133"/>
      <c r="C239" s="134" t="s">
        <v>810</v>
      </c>
      <c r="D239" s="134" t="s">
        <v>239</v>
      </c>
      <c r="E239" s="135" t="s">
        <v>4092</v>
      </c>
      <c r="F239" s="136" t="s">
        <v>4093</v>
      </c>
      <c r="G239" s="137" t="s">
        <v>528</v>
      </c>
      <c r="H239" s="138">
        <v>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2241</v>
      </c>
    </row>
    <row r="240" spans="2:65" s="1" customFormat="1" ht="11.25">
      <c r="B240" s="33"/>
      <c r="D240" s="147" t="s">
        <v>246</v>
      </c>
      <c r="F240" s="148" t="s">
        <v>4093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37.9" customHeight="1">
      <c r="B241" s="133"/>
      <c r="C241" s="134" t="s">
        <v>816</v>
      </c>
      <c r="D241" s="134" t="s">
        <v>239</v>
      </c>
      <c r="E241" s="135" t="s">
        <v>5769</v>
      </c>
      <c r="F241" s="136" t="s">
        <v>5770</v>
      </c>
      <c r="G241" s="137" t="s">
        <v>467</v>
      </c>
      <c r="H241" s="138">
        <v>1.6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2249</v>
      </c>
    </row>
    <row r="242" spans="2:65" s="1" customFormat="1" ht="19.5">
      <c r="B242" s="33"/>
      <c r="D242" s="147" t="s">
        <v>246</v>
      </c>
      <c r="F242" s="148" t="s">
        <v>5770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33" customHeight="1">
      <c r="B243" s="133"/>
      <c r="C243" s="134" t="s">
        <v>822</v>
      </c>
      <c r="D243" s="134" t="s">
        <v>239</v>
      </c>
      <c r="E243" s="135" t="s">
        <v>5773</v>
      </c>
      <c r="F243" s="136" t="s">
        <v>5774</v>
      </c>
      <c r="G243" s="137" t="s">
        <v>467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341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2255</v>
      </c>
    </row>
    <row r="244" spans="2:65" s="1" customFormat="1" ht="19.5">
      <c r="B244" s="33"/>
      <c r="D244" s="147" t="s">
        <v>246</v>
      </c>
      <c r="F244" s="148" t="s">
        <v>5774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24.2" customHeight="1">
      <c r="B245" s="133"/>
      <c r="C245" s="134" t="s">
        <v>828</v>
      </c>
      <c r="D245" s="134" t="s">
        <v>239</v>
      </c>
      <c r="E245" s="135" t="s">
        <v>5775</v>
      </c>
      <c r="F245" s="136" t="s">
        <v>5776</v>
      </c>
      <c r="G245" s="137" t="s">
        <v>467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2260</v>
      </c>
    </row>
    <row r="246" spans="2:65" s="1" customFormat="1" ht="19.5">
      <c r="B246" s="33"/>
      <c r="D246" s="147" t="s">
        <v>246</v>
      </c>
      <c r="F246" s="148" t="s">
        <v>5776</v>
      </c>
      <c r="I246" s="149"/>
      <c r="L246" s="33"/>
      <c r="M246" s="195"/>
      <c r="N246" s="196"/>
      <c r="O246" s="196"/>
      <c r="P246" s="196"/>
      <c r="Q246" s="196"/>
      <c r="R246" s="196"/>
      <c r="S246" s="196"/>
      <c r="T246" s="197"/>
      <c r="AT246" s="18" t="s">
        <v>246</v>
      </c>
      <c r="AU246" s="18" t="s">
        <v>83</v>
      </c>
    </row>
    <row r="247" spans="2:65" s="1" customFormat="1" ht="6.95" customHeight="1"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3"/>
    </row>
  </sheetData>
  <autoFilter ref="C120:K246" xr:uid="{00000000-0009-0000-0000-00001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5789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ROUND((SUM(BE118:BE172)),  2)</f>
        <v>0</v>
      </c>
      <c r="I33" s="93">
        <v>0.21</v>
      </c>
      <c r="J33" s="92">
        <f>ROUND(((SUM(BE118:BE172))*I33),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ROUND((SUM(BF118:BF172)),  2)</f>
        <v>0</v>
      </c>
      <c r="I34" s="93">
        <v>0.15</v>
      </c>
      <c r="J34" s="92">
        <f>ROUND(((SUM(BF118:BF172))*I34),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452 - Sdělovací kabely, VUT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452 - Sdělovací kabely, VUT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SUM(P123:P172)</f>
        <v>0</v>
      </c>
      <c r="R122" s="127">
        <f>SUM(R123:R172)</f>
        <v>0</v>
      </c>
      <c r="T122" s="128">
        <f>SUM(T123:T172)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0.5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5803</v>
      </c>
      <c r="F125" s="136" t="s">
        <v>5804</v>
      </c>
      <c r="G125" s="137" t="s">
        <v>467</v>
      </c>
      <c r="H125" s="138">
        <v>0.97499999999999998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1.25">
      <c r="B126" s="33"/>
      <c r="D126" s="147" t="s">
        <v>246</v>
      </c>
      <c r="F126" s="148" t="s">
        <v>5805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5806</v>
      </c>
      <c r="H127" s="154">
        <v>0.97499999999999998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0.97499999999999998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5807</v>
      </c>
      <c r="F129" s="136" t="s">
        <v>5808</v>
      </c>
      <c r="G129" s="137" t="s">
        <v>467</v>
      </c>
      <c r="H129" s="138">
        <v>10.85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1.25">
      <c r="B130" s="33"/>
      <c r="D130" s="147" t="s">
        <v>246</v>
      </c>
      <c r="F130" s="148" t="s">
        <v>5805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5809</v>
      </c>
      <c r="H131" s="154">
        <v>10.85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10.85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5810</v>
      </c>
      <c r="F133" s="136" t="s">
        <v>5811</v>
      </c>
      <c r="G133" s="137" t="s">
        <v>528</v>
      </c>
      <c r="H133" s="138">
        <v>50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1.25">
      <c r="B134" s="33"/>
      <c r="D134" s="147" t="s">
        <v>246</v>
      </c>
      <c r="F134" s="148" t="s">
        <v>5811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5812</v>
      </c>
      <c r="H135" s="154">
        <v>50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50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5813</v>
      </c>
      <c r="F137" s="136" t="s">
        <v>5814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5802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1.25">
      <c r="B138" s="33"/>
      <c r="D138" s="147" t="s">
        <v>246</v>
      </c>
      <c r="F138" s="148" t="s">
        <v>5805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5815</v>
      </c>
      <c r="F139" s="136" t="s">
        <v>5816</v>
      </c>
      <c r="G139" s="137" t="s">
        <v>539</v>
      </c>
      <c r="H139" s="138">
        <v>2.8210000000000002</v>
      </c>
      <c r="I139" s="139"/>
      <c r="J139" s="140">
        <f>ROUND(I139*H139,2)</f>
        <v>0</v>
      </c>
      <c r="K139" s="136" t="s">
        <v>5802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 ht="11.25">
      <c r="B140" s="33"/>
      <c r="D140" s="147" t="s">
        <v>246</v>
      </c>
      <c r="F140" s="148" t="s">
        <v>5816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5817</v>
      </c>
      <c r="H141" s="154">
        <v>2.8210000000000002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2.8210000000000002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5818</v>
      </c>
      <c r="F143" s="136" t="s">
        <v>5819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 ht="11.25">
      <c r="B144" s="33"/>
      <c r="D144" s="147" t="s">
        <v>246</v>
      </c>
      <c r="F144" s="148" t="s">
        <v>5819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5820</v>
      </c>
      <c r="F145" s="136" t="s">
        <v>5821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5802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 ht="11.25">
      <c r="B146" s="33"/>
      <c r="D146" s="147" t="s">
        <v>246</v>
      </c>
      <c r="F146" s="148" t="s">
        <v>5821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5822</v>
      </c>
      <c r="F147" s="136" t="s">
        <v>5823</v>
      </c>
      <c r="G147" s="137" t="s">
        <v>528</v>
      </c>
      <c r="H147" s="138">
        <v>18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 ht="11.25">
      <c r="B148" s="33"/>
      <c r="D148" s="147" t="s">
        <v>246</v>
      </c>
      <c r="F148" s="148" t="s">
        <v>5823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5824</v>
      </c>
      <c r="F149" s="136" t="s">
        <v>5825</v>
      </c>
      <c r="G149" s="137" t="s">
        <v>528</v>
      </c>
      <c r="H149" s="138">
        <v>14</v>
      </c>
      <c r="I149" s="139"/>
      <c r="J149" s="140">
        <f>ROUND(I149*H149,2)</f>
        <v>0</v>
      </c>
      <c r="K149" s="136" t="s">
        <v>5802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 ht="11.25">
      <c r="B150" s="33"/>
      <c r="D150" s="147" t="s">
        <v>246</v>
      </c>
      <c r="F150" s="148" t="s">
        <v>5825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5826</v>
      </c>
      <c r="F151" s="136" t="s">
        <v>5827</v>
      </c>
      <c r="G151" s="137" t="s">
        <v>528</v>
      </c>
      <c r="H151" s="138">
        <v>18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5827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5828</v>
      </c>
      <c r="F153" s="136" t="s">
        <v>5829</v>
      </c>
      <c r="G153" s="137" t="s">
        <v>528</v>
      </c>
      <c r="H153" s="138">
        <v>46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 ht="11.25">
      <c r="B154" s="33"/>
      <c r="D154" s="147" t="s">
        <v>246</v>
      </c>
      <c r="F154" s="148" t="s">
        <v>5829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5830</v>
      </c>
      <c r="H155" s="154">
        <v>46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46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5831</v>
      </c>
      <c r="F157" s="136" t="s">
        <v>5832</v>
      </c>
      <c r="G157" s="137" t="s">
        <v>528</v>
      </c>
      <c r="H157" s="138">
        <v>18</v>
      </c>
      <c r="I157" s="139"/>
      <c r="J157" s="140">
        <f>ROUND(I157*H157,2)</f>
        <v>0</v>
      </c>
      <c r="K157" s="136" t="s">
        <v>5802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1.25">
      <c r="B158" s="33"/>
      <c r="D158" s="147" t="s">
        <v>246</v>
      </c>
      <c r="F158" s="148" t="s">
        <v>5832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5833</v>
      </c>
      <c r="F159" s="136" t="s">
        <v>5834</v>
      </c>
      <c r="G159" s="137" t="s">
        <v>528</v>
      </c>
      <c r="H159" s="138">
        <v>28</v>
      </c>
      <c r="I159" s="139"/>
      <c r="J159" s="140">
        <f>ROUND(I159*H159,2)</f>
        <v>0</v>
      </c>
      <c r="K159" s="136" t="s">
        <v>5802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5835</v>
      </c>
      <c r="F161" s="136" t="s">
        <v>5836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5802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1.25">
      <c r="B162" s="33"/>
      <c r="D162" s="147" t="s">
        <v>246</v>
      </c>
      <c r="F162" s="148" t="s">
        <v>5837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1.75" customHeight="1">
      <c r="B163" s="133"/>
      <c r="C163" s="134" t="s">
        <v>323</v>
      </c>
      <c r="D163" s="134" t="s">
        <v>239</v>
      </c>
      <c r="E163" s="135" t="s">
        <v>5838</v>
      </c>
      <c r="F163" s="136" t="s">
        <v>5839</v>
      </c>
      <c r="G163" s="137" t="s">
        <v>528</v>
      </c>
      <c r="H163" s="138">
        <v>18</v>
      </c>
      <c r="I163" s="139"/>
      <c r="J163" s="140">
        <f>ROUND(I163*H163,2)</f>
        <v>0</v>
      </c>
      <c r="K163" s="136" t="s">
        <v>5802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 ht="11.25">
      <c r="B164" s="33"/>
      <c r="D164" s="147" t="s">
        <v>246</v>
      </c>
      <c r="F164" s="148" t="s">
        <v>5839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5840</v>
      </c>
      <c r="F165" s="136" t="s">
        <v>5841</v>
      </c>
      <c r="G165" s="137" t="s">
        <v>528</v>
      </c>
      <c r="H165" s="138">
        <v>14</v>
      </c>
      <c r="I165" s="139"/>
      <c r="J165" s="140">
        <f>ROUND(I165*H165,2)</f>
        <v>0</v>
      </c>
      <c r="K165" s="136" t="s">
        <v>5802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 ht="11.25">
      <c r="B166" s="33"/>
      <c r="D166" s="147" t="s">
        <v>246</v>
      </c>
      <c r="F166" s="148" t="s">
        <v>5841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16.5" customHeight="1">
      <c r="B167" s="133"/>
      <c r="C167" s="134" t="s">
        <v>337</v>
      </c>
      <c r="D167" s="134" t="s">
        <v>239</v>
      </c>
      <c r="E167" s="135" t="s">
        <v>5842</v>
      </c>
      <c r="F167" s="136" t="s">
        <v>5843</v>
      </c>
      <c r="G167" s="137" t="s">
        <v>539</v>
      </c>
      <c r="H167" s="138">
        <v>3.766</v>
      </c>
      <c r="I167" s="139"/>
      <c r="J167" s="140">
        <f>ROUND(I167*H167,2)</f>
        <v>0</v>
      </c>
      <c r="K167" s="136" t="s">
        <v>5802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9.5">
      <c r="B168" s="33"/>
      <c r="D168" s="147" t="s">
        <v>246</v>
      </c>
      <c r="F168" s="148" t="s">
        <v>5844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2" customFormat="1" ht="11.25">
      <c r="B169" s="151"/>
      <c r="D169" s="147" t="s">
        <v>247</v>
      </c>
      <c r="E169" s="152" t="s">
        <v>1</v>
      </c>
      <c r="F169" s="153" t="s">
        <v>5845</v>
      </c>
      <c r="H169" s="154">
        <v>3.766</v>
      </c>
      <c r="I169" s="155"/>
      <c r="L169" s="151"/>
      <c r="M169" s="156"/>
      <c r="T169" s="157"/>
      <c r="AT169" s="152" t="s">
        <v>247</v>
      </c>
      <c r="AU169" s="152" t="s">
        <v>81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5" customFormat="1" ht="11.25">
      <c r="B170" s="173"/>
      <c r="D170" s="147" t="s">
        <v>247</v>
      </c>
      <c r="E170" s="174" t="s">
        <v>1</v>
      </c>
      <c r="F170" s="175" t="s">
        <v>344</v>
      </c>
      <c r="H170" s="176">
        <v>3.766</v>
      </c>
      <c r="I170" s="177"/>
      <c r="L170" s="173"/>
      <c r="M170" s="178"/>
      <c r="T170" s="179"/>
      <c r="AT170" s="174" t="s">
        <v>247</v>
      </c>
      <c r="AU170" s="174" t="s">
        <v>81</v>
      </c>
      <c r="AV170" s="15" t="s">
        <v>258</v>
      </c>
      <c r="AW170" s="15" t="s">
        <v>30</v>
      </c>
      <c r="AX170" s="15" t="s">
        <v>81</v>
      </c>
      <c r="AY170" s="174" t="s">
        <v>236</v>
      </c>
    </row>
    <row r="171" spans="2:65" s="1" customFormat="1" ht="24.2" customHeight="1">
      <c r="B171" s="133"/>
      <c r="C171" s="134" t="s">
        <v>345</v>
      </c>
      <c r="D171" s="134" t="s">
        <v>239</v>
      </c>
      <c r="E171" s="135" t="s">
        <v>5846</v>
      </c>
      <c r="F171" s="136" t="s">
        <v>5847</v>
      </c>
      <c r="G171" s="137" t="s">
        <v>467</v>
      </c>
      <c r="H171" s="138">
        <v>32</v>
      </c>
      <c r="I171" s="139"/>
      <c r="J171" s="140">
        <f>ROUND(I171*H171,2)</f>
        <v>0</v>
      </c>
      <c r="K171" s="136" t="s">
        <v>5802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696</v>
      </c>
    </row>
    <row r="172" spans="2:65" s="1" customFormat="1" ht="19.5">
      <c r="B172" s="33"/>
      <c r="D172" s="147" t="s">
        <v>246</v>
      </c>
      <c r="F172" s="148" t="s">
        <v>5847</v>
      </c>
      <c r="I172" s="149"/>
      <c r="L172" s="33"/>
      <c r="M172" s="195"/>
      <c r="N172" s="196"/>
      <c r="O172" s="196"/>
      <c r="P172" s="196"/>
      <c r="Q172" s="196"/>
      <c r="R172" s="196"/>
      <c r="S172" s="196"/>
      <c r="T172" s="197"/>
      <c r="AT172" s="18" t="s">
        <v>246</v>
      </c>
      <c r="AU172" s="18" t="s">
        <v>81</v>
      </c>
    </row>
    <row r="173" spans="2:65" s="1" customFormat="1" ht="6.95" customHeight="1"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33"/>
    </row>
  </sheetData>
  <autoFilter ref="C117:K172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5848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ROUND((SUM(BE118:BE182)),  2)</f>
        <v>0</v>
      </c>
      <c r="I33" s="93">
        <v>0.21</v>
      </c>
      <c r="J33" s="92">
        <f>ROUND(((SUM(BE118:BE182))*I33),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ROUND((SUM(BF118:BF182)),  2)</f>
        <v>0</v>
      </c>
      <c r="I34" s="93">
        <v>0.15</v>
      </c>
      <c r="J34" s="92">
        <f>ROUND(((SUM(BF118:BF182))*I34),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ROUND((SUM(BG118:BG182)),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ROUND((SUM(BH118:BH182)),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ROUND((SUM(BI118:BI182)),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453 - Sdělovací kabely, MU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453 - Sdělovací kabely, MU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SUM(P123:P182)</f>
        <v>0</v>
      </c>
      <c r="R122" s="127">
        <f>SUM(R123:R182)</f>
        <v>0</v>
      </c>
      <c r="T122" s="128">
        <f>SUM(T123:T182)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SUM(BK123:BK182)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0.5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16.5" customHeight="1">
      <c r="B125" s="133"/>
      <c r="C125" s="134" t="s">
        <v>253</v>
      </c>
      <c r="D125" s="134" t="s">
        <v>239</v>
      </c>
      <c r="E125" s="135" t="s">
        <v>5849</v>
      </c>
      <c r="F125" s="136" t="s">
        <v>5850</v>
      </c>
      <c r="G125" s="137" t="s">
        <v>467</v>
      </c>
      <c r="H125" s="138">
        <v>0.5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1.25">
      <c r="B126" s="33"/>
      <c r="D126" s="147" t="s">
        <v>246</v>
      </c>
      <c r="F126" s="148" t="s">
        <v>5850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5851</v>
      </c>
      <c r="H127" s="154">
        <v>0.5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0.5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5803</v>
      </c>
      <c r="F129" s="136" t="s">
        <v>5804</v>
      </c>
      <c r="G129" s="137" t="s">
        <v>467</v>
      </c>
      <c r="H129" s="138">
        <v>31.65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1.25">
      <c r="B130" s="33"/>
      <c r="D130" s="147" t="s">
        <v>246</v>
      </c>
      <c r="F130" s="148" t="s">
        <v>5805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5852</v>
      </c>
      <c r="H131" s="154">
        <v>31.65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31.65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5807</v>
      </c>
      <c r="F133" s="136" t="s">
        <v>5808</v>
      </c>
      <c r="G133" s="137" t="s">
        <v>467</v>
      </c>
      <c r="H133" s="138">
        <v>70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1.25">
      <c r="B134" s="33"/>
      <c r="D134" s="147" t="s">
        <v>246</v>
      </c>
      <c r="F134" s="148" t="s">
        <v>5805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5853</v>
      </c>
      <c r="H135" s="154">
        <v>70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70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5810</v>
      </c>
      <c r="F137" s="136" t="s">
        <v>5811</v>
      </c>
      <c r="G137" s="137" t="s">
        <v>528</v>
      </c>
      <c r="H137" s="138">
        <v>388</v>
      </c>
      <c r="I137" s="139"/>
      <c r="J137" s="140">
        <f>ROUND(I137*H137,2)</f>
        <v>0</v>
      </c>
      <c r="K137" s="136" t="s">
        <v>5802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1.25">
      <c r="B138" s="33"/>
      <c r="D138" s="147" t="s">
        <v>246</v>
      </c>
      <c r="F138" s="148" t="s">
        <v>5811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2" customFormat="1" ht="11.25">
      <c r="B139" s="151"/>
      <c r="D139" s="147" t="s">
        <v>247</v>
      </c>
      <c r="E139" s="152" t="s">
        <v>1</v>
      </c>
      <c r="F139" s="153" t="s">
        <v>5854</v>
      </c>
      <c r="H139" s="154">
        <v>388</v>
      </c>
      <c r="I139" s="155"/>
      <c r="L139" s="151"/>
      <c r="M139" s="156"/>
      <c r="T139" s="157"/>
      <c r="AT139" s="152" t="s">
        <v>247</v>
      </c>
      <c r="AU139" s="152" t="s">
        <v>81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5" customFormat="1" ht="11.25">
      <c r="B140" s="173"/>
      <c r="D140" s="147" t="s">
        <v>247</v>
      </c>
      <c r="E140" s="174" t="s">
        <v>1</v>
      </c>
      <c r="F140" s="175" t="s">
        <v>344</v>
      </c>
      <c r="H140" s="176">
        <v>388</v>
      </c>
      <c r="I140" s="177"/>
      <c r="L140" s="173"/>
      <c r="M140" s="178"/>
      <c r="T140" s="179"/>
      <c r="AT140" s="174" t="s">
        <v>247</v>
      </c>
      <c r="AU140" s="174" t="s">
        <v>81</v>
      </c>
      <c r="AV140" s="15" t="s">
        <v>258</v>
      </c>
      <c r="AW140" s="15" t="s">
        <v>30</v>
      </c>
      <c r="AX140" s="15" t="s">
        <v>81</v>
      </c>
      <c r="AY140" s="174" t="s">
        <v>236</v>
      </c>
    </row>
    <row r="141" spans="2:65" s="1" customFormat="1" ht="24.2" customHeight="1">
      <c r="B141" s="133"/>
      <c r="C141" s="134" t="s">
        <v>269</v>
      </c>
      <c r="D141" s="134" t="s">
        <v>239</v>
      </c>
      <c r="E141" s="135" t="s">
        <v>5813</v>
      </c>
      <c r="F141" s="136" t="s">
        <v>5814</v>
      </c>
      <c r="G141" s="137" t="s">
        <v>528</v>
      </c>
      <c r="H141" s="138">
        <v>10</v>
      </c>
      <c r="I141" s="139"/>
      <c r="J141" s="140">
        <f>ROUND(I141*H141,2)</f>
        <v>0</v>
      </c>
      <c r="K141" s="136" t="s">
        <v>5802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306</v>
      </c>
    </row>
    <row r="142" spans="2:65" s="1" customFormat="1" ht="11.25">
      <c r="B142" s="33"/>
      <c r="D142" s="147" t="s">
        <v>246</v>
      </c>
      <c r="F142" s="148" t="s">
        <v>5805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24.2" customHeight="1">
      <c r="B143" s="133"/>
      <c r="C143" s="134" t="s">
        <v>273</v>
      </c>
      <c r="D143" s="134" t="s">
        <v>239</v>
      </c>
      <c r="E143" s="135" t="s">
        <v>5815</v>
      </c>
      <c r="F143" s="136" t="s">
        <v>5816</v>
      </c>
      <c r="G143" s="137" t="s">
        <v>539</v>
      </c>
      <c r="H143" s="138">
        <v>5.6420000000000003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 ht="11.25">
      <c r="B144" s="33"/>
      <c r="D144" s="147" t="s">
        <v>246</v>
      </c>
      <c r="F144" s="148" t="s">
        <v>5816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2" customFormat="1" ht="11.25">
      <c r="B145" s="151"/>
      <c r="D145" s="147" t="s">
        <v>247</v>
      </c>
      <c r="E145" s="152" t="s">
        <v>1</v>
      </c>
      <c r="F145" s="153" t="s">
        <v>5855</v>
      </c>
      <c r="H145" s="154">
        <v>5.6420000000000003</v>
      </c>
      <c r="I145" s="155"/>
      <c r="L145" s="151"/>
      <c r="M145" s="156"/>
      <c r="T145" s="157"/>
      <c r="AT145" s="152" t="s">
        <v>247</v>
      </c>
      <c r="AU145" s="152" t="s">
        <v>81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5" customFormat="1" ht="11.25">
      <c r="B146" s="173"/>
      <c r="D146" s="147" t="s">
        <v>247</v>
      </c>
      <c r="E146" s="174" t="s">
        <v>1</v>
      </c>
      <c r="F146" s="175" t="s">
        <v>344</v>
      </c>
      <c r="H146" s="176">
        <v>5.6420000000000003</v>
      </c>
      <c r="I146" s="177"/>
      <c r="L146" s="173"/>
      <c r="M146" s="178"/>
      <c r="T146" s="179"/>
      <c r="AT146" s="174" t="s">
        <v>247</v>
      </c>
      <c r="AU146" s="174" t="s">
        <v>81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1.75" customHeight="1">
      <c r="B147" s="133"/>
      <c r="C147" s="134" t="s">
        <v>280</v>
      </c>
      <c r="D147" s="134" t="s">
        <v>239</v>
      </c>
      <c r="E147" s="135" t="s">
        <v>5818</v>
      </c>
      <c r="F147" s="136" t="s">
        <v>5819</v>
      </c>
      <c r="G147" s="137" t="s">
        <v>340</v>
      </c>
      <c r="H147" s="138">
        <v>4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328</v>
      </c>
    </row>
    <row r="148" spans="2:65" s="1" customFormat="1" ht="11.25">
      <c r="B148" s="33"/>
      <c r="D148" s="147" t="s">
        <v>246</v>
      </c>
      <c r="F148" s="148" t="s">
        <v>5819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286</v>
      </c>
      <c r="D149" s="134" t="s">
        <v>239</v>
      </c>
      <c r="E149" s="135" t="s">
        <v>5820</v>
      </c>
      <c r="F149" s="136" t="s">
        <v>5821</v>
      </c>
      <c r="G149" s="137" t="s">
        <v>340</v>
      </c>
      <c r="H149" s="138">
        <v>4</v>
      </c>
      <c r="I149" s="139"/>
      <c r="J149" s="140">
        <f>ROUND(I149*H149,2)</f>
        <v>0</v>
      </c>
      <c r="K149" s="136" t="s">
        <v>5802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345</v>
      </c>
    </row>
    <row r="150" spans="2:65" s="1" customFormat="1" ht="11.25">
      <c r="B150" s="33"/>
      <c r="D150" s="147" t="s">
        <v>246</v>
      </c>
      <c r="F150" s="148" t="s">
        <v>5821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1.75" customHeight="1">
      <c r="B151" s="133"/>
      <c r="C151" s="134" t="s">
        <v>291</v>
      </c>
      <c r="D151" s="134" t="s">
        <v>239</v>
      </c>
      <c r="E151" s="135" t="s">
        <v>5822</v>
      </c>
      <c r="F151" s="136" t="s">
        <v>5823</v>
      </c>
      <c r="G151" s="137" t="s">
        <v>528</v>
      </c>
      <c r="H151" s="138">
        <v>250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583</v>
      </c>
    </row>
    <row r="152" spans="2:65" s="1" customFormat="1" ht="11.25">
      <c r="B152" s="33"/>
      <c r="D152" s="147" t="s">
        <v>246</v>
      </c>
      <c r="F152" s="148" t="s">
        <v>5823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295</v>
      </c>
      <c r="D153" s="134" t="s">
        <v>239</v>
      </c>
      <c r="E153" s="135" t="s">
        <v>5856</v>
      </c>
      <c r="F153" s="136" t="s">
        <v>5857</v>
      </c>
      <c r="G153" s="137" t="s">
        <v>528</v>
      </c>
      <c r="H153" s="138">
        <v>1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591</v>
      </c>
    </row>
    <row r="154" spans="2:65" s="1" customFormat="1" ht="11.25">
      <c r="B154" s="33"/>
      <c r="D154" s="147" t="s">
        <v>246</v>
      </c>
      <c r="F154" s="148" t="s">
        <v>5857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300</v>
      </c>
      <c r="D155" s="134" t="s">
        <v>239</v>
      </c>
      <c r="E155" s="135" t="s">
        <v>5824</v>
      </c>
      <c r="F155" s="136" t="s">
        <v>5825</v>
      </c>
      <c r="G155" s="137" t="s">
        <v>528</v>
      </c>
      <c r="H155" s="138">
        <v>18.5</v>
      </c>
      <c r="I155" s="139"/>
      <c r="J155" s="140">
        <f>ROUND(I155*H155,2)</f>
        <v>0</v>
      </c>
      <c r="K155" s="136" t="s">
        <v>5802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607</v>
      </c>
    </row>
    <row r="156" spans="2:65" s="1" customFormat="1" ht="11.25">
      <c r="B156" s="33"/>
      <c r="D156" s="147" t="s">
        <v>246</v>
      </c>
      <c r="F156" s="148" t="s">
        <v>5825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24.2" customHeight="1">
      <c r="B157" s="133"/>
      <c r="C157" s="134" t="s">
        <v>306</v>
      </c>
      <c r="D157" s="134" t="s">
        <v>239</v>
      </c>
      <c r="E157" s="135" t="s">
        <v>5826</v>
      </c>
      <c r="F157" s="136" t="s">
        <v>5827</v>
      </c>
      <c r="G157" s="137" t="s">
        <v>528</v>
      </c>
      <c r="H157" s="138">
        <v>251</v>
      </c>
      <c r="I157" s="139"/>
      <c r="J157" s="140">
        <f>ROUND(I157*H157,2)</f>
        <v>0</v>
      </c>
      <c r="K157" s="136" t="s">
        <v>5802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9.5">
      <c r="B158" s="33"/>
      <c r="D158" s="147" t="s">
        <v>246</v>
      </c>
      <c r="F158" s="148" t="s">
        <v>5827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8</v>
      </c>
      <c r="D159" s="134" t="s">
        <v>239</v>
      </c>
      <c r="E159" s="135" t="s">
        <v>5828</v>
      </c>
      <c r="F159" s="136" t="s">
        <v>5829</v>
      </c>
      <c r="G159" s="137" t="s">
        <v>528</v>
      </c>
      <c r="H159" s="138">
        <v>289</v>
      </c>
      <c r="I159" s="139"/>
      <c r="J159" s="140">
        <f>ROUND(I159*H159,2)</f>
        <v>0</v>
      </c>
      <c r="K159" s="136" t="s">
        <v>5802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1.25">
      <c r="B160" s="33"/>
      <c r="D160" s="147" t="s">
        <v>246</v>
      </c>
      <c r="F160" s="148" t="s">
        <v>5829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2" customFormat="1" ht="11.25">
      <c r="B161" s="151"/>
      <c r="D161" s="147" t="s">
        <v>247</v>
      </c>
      <c r="E161" s="152" t="s">
        <v>1</v>
      </c>
      <c r="F161" s="153" t="s">
        <v>5858</v>
      </c>
      <c r="H161" s="154">
        <v>289</v>
      </c>
      <c r="I161" s="155"/>
      <c r="L161" s="151"/>
      <c r="M161" s="156"/>
      <c r="T161" s="157"/>
      <c r="AT161" s="152" t="s">
        <v>247</v>
      </c>
      <c r="AU161" s="152" t="s">
        <v>81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 ht="11.25">
      <c r="B162" s="173"/>
      <c r="D162" s="147" t="s">
        <v>247</v>
      </c>
      <c r="E162" s="174" t="s">
        <v>1</v>
      </c>
      <c r="F162" s="175" t="s">
        <v>344</v>
      </c>
      <c r="H162" s="176">
        <v>289</v>
      </c>
      <c r="I162" s="177"/>
      <c r="L162" s="173"/>
      <c r="M162" s="178"/>
      <c r="T162" s="179"/>
      <c r="AT162" s="174" t="s">
        <v>247</v>
      </c>
      <c r="AU162" s="174" t="s">
        <v>81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16.5" customHeight="1">
      <c r="B163" s="133"/>
      <c r="C163" s="134" t="s">
        <v>316</v>
      </c>
      <c r="D163" s="134" t="s">
        <v>239</v>
      </c>
      <c r="E163" s="135" t="s">
        <v>5831</v>
      </c>
      <c r="F163" s="136" t="s">
        <v>5832</v>
      </c>
      <c r="G163" s="137" t="s">
        <v>528</v>
      </c>
      <c r="H163" s="138">
        <v>251</v>
      </c>
      <c r="I163" s="139"/>
      <c r="J163" s="140">
        <f>ROUND(I163*H163,2)</f>
        <v>0</v>
      </c>
      <c r="K163" s="136" t="s">
        <v>5802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643</v>
      </c>
    </row>
    <row r="164" spans="2:65" s="1" customFormat="1" ht="11.25">
      <c r="B164" s="33"/>
      <c r="D164" s="147" t="s">
        <v>246</v>
      </c>
      <c r="F164" s="148" t="s">
        <v>5832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4.2" customHeight="1">
      <c r="B165" s="133"/>
      <c r="C165" s="134" t="s">
        <v>323</v>
      </c>
      <c r="D165" s="134" t="s">
        <v>239</v>
      </c>
      <c r="E165" s="135" t="s">
        <v>5833</v>
      </c>
      <c r="F165" s="136" t="s">
        <v>5834</v>
      </c>
      <c r="G165" s="137" t="s">
        <v>528</v>
      </c>
      <c r="H165" s="138">
        <v>28</v>
      </c>
      <c r="I165" s="139"/>
      <c r="J165" s="140">
        <f>ROUND(I165*H165,2)</f>
        <v>0</v>
      </c>
      <c r="K165" s="136" t="s">
        <v>5802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656</v>
      </c>
    </row>
    <row r="166" spans="2:65" s="1" customFormat="1" ht="19.5">
      <c r="B166" s="33"/>
      <c r="D166" s="147" t="s">
        <v>246</v>
      </c>
      <c r="F166" s="148" t="s">
        <v>5834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4.2" customHeight="1">
      <c r="B167" s="133"/>
      <c r="C167" s="134" t="s">
        <v>328</v>
      </c>
      <c r="D167" s="134" t="s">
        <v>239</v>
      </c>
      <c r="E167" s="135" t="s">
        <v>5835</v>
      </c>
      <c r="F167" s="136" t="s">
        <v>5836</v>
      </c>
      <c r="G167" s="137" t="s">
        <v>528</v>
      </c>
      <c r="H167" s="138">
        <v>10</v>
      </c>
      <c r="I167" s="139"/>
      <c r="J167" s="140">
        <f>ROUND(I167*H167,2)</f>
        <v>0</v>
      </c>
      <c r="K167" s="136" t="s">
        <v>5802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669</v>
      </c>
    </row>
    <row r="168" spans="2:65" s="1" customFormat="1" ht="11.25">
      <c r="B168" s="33"/>
      <c r="D168" s="147" t="s">
        <v>246</v>
      </c>
      <c r="F168" s="148" t="s">
        <v>5837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337</v>
      </c>
      <c r="D169" s="134" t="s">
        <v>239</v>
      </c>
      <c r="E169" s="135" t="s">
        <v>5859</v>
      </c>
      <c r="F169" s="136" t="s">
        <v>5860</v>
      </c>
      <c r="G169" s="137" t="s">
        <v>528</v>
      </c>
      <c r="H169" s="138">
        <v>14</v>
      </c>
      <c r="I169" s="139"/>
      <c r="J169" s="140">
        <f>ROUND(I169*H169,2)</f>
        <v>0</v>
      </c>
      <c r="K169" s="136" t="s">
        <v>5802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682</v>
      </c>
    </row>
    <row r="170" spans="2:65" s="1" customFormat="1" ht="11.25">
      <c r="B170" s="33"/>
      <c r="D170" s="147" t="s">
        <v>246</v>
      </c>
      <c r="F170" s="148" t="s">
        <v>5860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21.75" customHeight="1">
      <c r="B171" s="133"/>
      <c r="C171" s="134" t="s">
        <v>345</v>
      </c>
      <c r="D171" s="134" t="s">
        <v>239</v>
      </c>
      <c r="E171" s="135" t="s">
        <v>5838</v>
      </c>
      <c r="F171" s="136" t="s">
        <v>5839</v>
      </c>
      <c r="G171" s="137" t="s">
        <v>528</v>
      </c>
      <c r="H171" s="138">
        <v>250</v>
      </c>
      <c r="I171" s="139"/>
      <c r="J171" s="140">
        <f>ROUND(I171*H171,2)</f>
        <v>0</v>
      </c>
      <c r="K171" s="136" t="s">
        <v>5802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696</v>
      </c>
    </row>
    <row r="172" spans="2:65" s="1" customFormat="1" ht="11.25">
      <c r="B172" s="33"/>
      <c r="D172" s="147" t="s">
        <v>246</v>
      </c>
      <c r="F172" s="148" t="s">
        <v>5839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21.75" customHeight="1">
      <c r="B173" s="133"/>
      <c r="C173" s="134" t="s">
        <v>7</v>
      </c>
      <c r="D173" s="134" t="s">
        <v>239</v>
      </c>
      <c r="E173" s="135" t="s">
        <v>5861</v>
      </c>
      <c r="F173" s="136" t="s">
        <v>5862</v>
      </c>
      <c r="G173" s="137" t="s">
        <v>528</v>
      </c>
      <c r="H173" s="138">
        <v>1</v>
      </c>
      <c r="I173" s="139"/>
      <c r="J173" s="140">
        <f>ROUND(I173*H173,2)</f>
        <v>0</v>
      </c>
      <c r="K173" s="136" t="s">
        <v>5802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 ht="11.25">
      <c r="B174" s="33"/>
      <c r="D174" s="147" t="s">
        <v>246</v>
      </c>
      <c r="F174" s="148" t="s">
        <v>5862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" customFormat="1" ht="21.75" customHeight="1">
      <c r="B175" s="133"/>
      <c r="C175" s="134" t="s">
        <v>583</v>
      </c>
      <c r="D175" s="134" t="s">
        <v>239</v>
      </c>
      <c r="E175" s="135" t="s">
        <v>5840</v>
      </c>
      <c r="F175" s="136" t="s">
        <v>5841</v>
      </c>
      <c r="G175" s="137" t="s">
        <v>528</v>
      </c>
      <c r="H175" s="138">
        <v>18.5</v>
      </c>
      <c r="I175" s="139"/>
      <c r="J175" s="140">
        <f>ROUND(I175*H175,2)</f>
        <v>0</v>
      </c>
      <c r="K175" s="136" t="s">
        <v>5802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720</v>
      </c>
    </row>
    <row r="176" spans="2:65" s="1" customFormat="1" ht="11.25">
      <c r="B176" s="33"/>
      <c r="D176" s="147" t="s">
        <v>246</v>
      </c>
      <c r="F176" s="148" t="s">
        <v>5841</v>
      </c>
      <c r="I176" s="149"/>
      <c r="L176" s="33"/>
      <c r="M176" s="150"/>
      <c r="T176" s="57"/>
      <c r="AT176" s="18" t="s">
        <v>246</v>
      </c>
      <c r="AU176" s="18" t="s">
        <v>81</v>
      </c>
    </row>
    <row r="177" spans="2:65" s="1" customFormat="1" ht="16.5" customHeight="1">
      <c r="B177" s="133"/>
      <c r="C177" s="134" t="s">
        <v>588</v>
      </c>
      <c r="D177" s="134" t="s">
        <v>239</v>
      </c>
      <c r="E177" s="135" t="s">
        <v>5842</v>
      </c>
      <c r="F177" s="136" t="s">
        <v>5843</v>
      </c>
      <c r="G177" s="137" t="s">
        <v>539</v>
      </c>
      <c r="H177" s="138">
        <v>18.841999999999999</v>
      </c>
      <c r="I177" s="139"/>
      <c r="J177" s="140">
        <f>ROUND(I177*H177,2)</f>
        <v>0</v>
      </c>
      <c r="K177" s="136" t="s">
        <v>5802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731</v>
      </c>
    </row>
    <row r="178" spans="2:65" s="1" customFormat="1" ht="19.5">
      <c r="B178" s="33"/>
      <c r="D178" s="147" t="s">
        <v>246</v>
      </c>
      <c r="F178" s="148" t="s">
        <v>5844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5863</v>
      </c>
      <c r="H179" s="154">
        <v>18.841999999999999</v>
      </c>
      <c r="I179" s="155"/>
      <c r="L179" s="151"/>
      <c r="M179" s="156"/>
      <c r="T179" s="157"/>
      <c r="AT179" s="152" t="s">
        <v>247</v>
      </c>
      <c r="AU179" s="152" t="s">
        <v>81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 ht="11.25">
      <c r="B180" s="173"/>
      <c r="D180" s="147" t="s">
        <v>247</v>
      </c>
      <c r="E180" s="174" t="s">
        <v>1</v>
      </c>
      <c r="F180" s="175" t="s">
        <v>344</v>
      </c>
      <c r="H180" s="176">
        <v>18.841999999999999</v>
      </c>
      <c r="I180" s="177"/>
      <c r="L180" s="173"/>
      <c r="M180" s="178"/>
      <c r="T180" s="179"/>
      <c r="AT180" s="174" t="s">
        <v>247</v>
      </c>
      <c r="AU180" s="174" t="s">
        <v>81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591</v>
      </c>
      <c r="D181" s="134" t="s">
        <v>239</v>
      </c>
      <c r="E181" s="135" t="s">
        <v>5846</v>
      </c>
      <c r="F181" s="136" t="s">
        <v>5847</v>
      </c>
      <c r="G181" s="137" t="s">
        <v>467</v>
      </c>
      <c r="H181" s="138">
        <v>280.5</v>
      </c>
      <c r="I181" s="139"/>
      <c r="J181" s="140">
        <f>ROUND(I181*H181,2)</f>
        <v>0</v>
      </c>
      <c r="K181" s="136" t="s">
        <v>5802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81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741</v>
      </c>
    </row>
    <row r="182" spans="2:65" s="1" customFormat="1" ht="19.5">
      <c r="B182" s="33"/>
      <c r="D182" s="147" t="s">
        <v>246</v>
      </c>
      <c r="F182" s="148" t="s">
        <v>5847</v>
      </c>
      <c r="I182" s="149"/>
      <c r="L182" s="33"/>
      <c r="M182" s="195"/>
      <c r="N182" s="196"/>
      <c r="O182" s="196"/>
      <c r="P182" s="196"/>
      <c r="Q182" s="196"/>
      <c r="R182" s="196"/>
      <c r="S182" s="196"/>
      <c r="T182" s="197"/>
      <c r="AT182" s="18" t="s">
        <v>246</v>
      </c>
      <c r="AU182" s="18" t="s">
        <v>81</v>
      </c>
    </row>
    <row r="183" spans="2:65" s="1" customFormat="1" ht="6.95" customHeight="1">
      <c r="B183" s="45"/>
      <c r="C183" s="46"/>
      <c r="D183" s="46"/>
      <c r="E183" s="46"/>
      <c r="F183" s="46"/>
      <c r="G183" s="46"/>
      <c r="H183" s="46"/>
      <c r="I183" s="46"/>
      <c r="J183" s="46"/>
      <c r="K183" s="46"/>
      <c r="L183" s="33"/>
    </row>
  </sheetData>
  <autoFilter ref="C117:K182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152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5864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ROUND((SUM(BE118:BE176)),  2)</f>
        <v>0</v>
      </c>
      <c r="I33" s="93">
        <v>0.21</v>
      </c>
      <c r="J33" s="92">
        <f>ROUND(((SUM(BE118:BE176))*I33),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ROUND((SUM(BF118:BF176)),  2)</f>
        <v>0</v>
      </c>
      <c r="I34" s="93">
        <v>0.15</v>
      </c>
      <c r="J34" s="92">
        <f>ROUND(((SUM(BF118:BF176))*I34),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454 - Sdělovací kabely, UPC - nyní VODAFONE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454 - Sdělovací kabely, UPC - nyní VODAFONE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SUM(P123:P176)</f>
        <v>0</v>
      </c>
      <c r="R122" s="127">
        <f>SUM(R123:R176)</f>
        <v>0</v>
      </c>
      <c r="T122" s="128">
        <f>SUM(T123:T176)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SUM(BK123:BK176)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0.5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5803</v>
      </c>
      <c r="F125" s="136" t="s">
        <v>5804</v>
      </c>
      <c r="G125" s="137" t="s">
        <v>467</v>
      </c>
      <c r="H125" s="138">
        <v>26.4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5844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5865</v>
      </c>
      <c r="H127" s="154">
        <v>26.4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26.4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5807</v>
      </c>
      <c r="F129" s="136" t="s">
        <v>5808</v>
      </c>
      <c r="G129" s="137" t="s">
        <v>467</v>
      </c>
      <c r="H129" s="138">
        <v>109.5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5844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5866</v>
      </c>
      <c r="H131" s="154">
        <v>109.5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109.5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5810</v>
      </c>
      <c r="F133" s="136" t="s">
        <v>5811</v>
      </c>
      <c r="G133" s="137" t="s">
        <v>528</v>
      </c>
      <c r="H133" s="138">
        <v>612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1.25">
      <c r="B134" s="33"/>
      <c r="D134" s="147" t="s">
        <v>246</v>
      </c>
      <c r="F134" s="148" t="s">
        <v>5811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5867</v>
      </c>
      <c r="H135" s="154">
        <v>612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612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5813</v>
      </c>
      <c r="F137" s="136" t="s">
        <v>5814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5802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5814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5815</v>
      </c>
      <c r="F139" s="136" t="s">
        <v>5816</v>
      </c>
      <c r="G139" s="137" t="s">
        <v>539</v>
      </c>
      <c r="H139" s="138">
        <v>5.6420000000000003</v>
      </c>
      <c r="I139" s="139"/>
      <c r="J139" s="140">
        <f>ROUND(I139*H139,2)</f>
        <v>0</v>
      </c>
      <c r="K139" s="136" t="s">
        <v>5802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 ht="11.25">
      <c r="B140" s="33"/>
      <c r="D140" s="147" t="s">
        <v>246</v>
      </c>
      <c r="F140" s="148" t="s">
        <v>5816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5868</v>
      </c>
      <c r="H141" s="154">
        <v>5.6420000000000003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5.6420000000000003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5818</v>
      </c>
      <c r="F143" s="136" t="s">
        <v>5819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 ht="11.25">
      <c r="B144" s="33"/>
      <c r="D144" s="147" t="s">
        <v>246</v>
      </c>
      <c r="F144" s="148" t="s">
        <v>5819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5820</v>
      </c>
      <c r="F145" s="136" t="s">
        <v>5821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5802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 ht="11.25">
      <c r="B146" s="33"/>
      <c r="D146" s="147" t="s">
        <v>246</v>
      </c>
      <c r="F146" s="148" t="s">
        <v>5821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5822</v>
      </c>
      <c r="F147" s="136" t="s">
        <v>5823</v>
      </c>
      <c r="G147" s="137" t="s">
        <v>528</v>
      </c>
      <c r="H147" s="138">
        <v>353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 ht="11.25">
      <c r="B148" s="33"/>
      <c r="D148" s="147" t="s">
        <v>246</v>
      </c>
      <c r="F148" s="148" t="s">
        <v>5823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5824</v>
      </c>
      <c r="F149" s="136" t="s">
        <v>5825</v>
      </c>
      <c r="G149" s="137" t="s">
        <v>528</v>
      </c>
      <c r="H149" s="138">
        <v>24.5</v>
      </c>
      <c r="I149" s="139"/>
      <c r="J149" s="140">
        <f>ROUND(I149*H149,2)</f>
        <v>0</v>
      </c>
      <c r="K149" s="136" t="s">
        <v>5802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 ht="11.25">
      <c r="B150" s="33"/>
      <c r="D150" s="147" t="s">
        <v>246</v>
      </c>
      <c r="F150" s="148" t="s">
        <v>5825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5826</v>
      </c>
      <c r="F151" s="136" t="s">
        <v>5827</v>
      </c>
      <c r="G151" s="137" t="s">
        <v>528</v>
      </c>
      <c r="H151" s="138">
        <v>353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5827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300</v>
      </c>
      <c r="D153" s="134" t="s">
        <v>239</v>
      </c>
      <c r="E153" s="135" t="s">
        <v>5869</v>
      </c>
      <c r="F153" s="136" t="s">
        <v>5870</v>
      </c>
      <c r="G153" s="137" t="s">
        <v>467</v>
      </c>
      <c r="H153" s="138">
        <v>56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 ht="11.25">
      <c r="B154" s="33"/>
      <c r="D154" s="147" t="s">
        <v>246</v>
      </c>
      <c r="F154" s="148" t="s">
        <v>5870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16.5" customHeight="1">
      <c r="B155" s="133"/>
      <c r="C155" s="134" t="s">
        <v>306</v>
      </c>
      <c r="D155" s="134" t="s">
        <v>239</v>
      </c>
      <c r="E155" s="135" t="s">
        <v>5828</v>
      </c>
      <c r="F155" s="136" t="s">
        <v>5829</v>
      </c>
      <c r="G155" s="137" t="s">
        <v>528</v>
      </c>
      <c r="H155" s="138">
        <v>402</v>
      </c>
      <c r="I155" s="139"/>
      <c r="J155" s="140">
        <f>ROUND(I155*H155,2)</f>
        <v>0</v>
      </c>
      <c r="K155" s="136" t="s">
        <v>5802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617</v>
      </c>
    </row>
    <row r="156" spans="2:65" s="1" customFormat="1" ht="11.25">
      <c r="B156" s="33"/>
      <c r="D156" s="147" t="s">
        <v>246</v>
      </c>
      <c r="F156" s="148" t="s">
        <v>5829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2" customFormat="1" ht="11.25">
      <c r="B157" s="151"/>
      <c r="D157" s="147" t="s">
        <v>247</v>
      </c>
      <c r="E157" s="152" t="s">
        <v>1</v>
      </c>
      <c r="F157" s="153" t="s">
        <v>5871</v>
      </c>
      <c r="H157" s="154">
        <v>402</v>
      </c>
      <c r="I157" s="155"/>
      <c r="L157" s="151"/>
      <c r="M157" s="156"/>
      <c r="T157" s="157"/>
      <c r="AT157" s="152" t="s">
        <v>247</v>
      </c>
      <c r="AU157" s="152" t="s">
        <v>81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5" customFormat="1" ht="11.25">
      <c r="B158" s="173"/>
      <c r="D158" s="147" t="s">
        <v>247</v>
      </c>
      <c r="E158" s="174" t="s">
        <v>1</v>
      </c>
      <c r="F158" s="175" t="s">
        <v>344</v>
      </c>
      <c r="H158" s="176">
        <v>402</v>
      </c>
      <c r="I158" s="177"/>
      <c r="L158" s="173"/>
      <c r="M158" s="178"/>
      <c r="T158" s="179"/>
      <c r="AT158" s="174" t="s">
        <v>247</v>
      </c>
      <c r="AU158" s="174" t="s">
        <v>81</v>
      </c>
      <c r="AV158" s="15" t="s">
        <v>258</v>
      </c>
      <c r="AW158" s="15" t="s">
        <v>30</v>
      </c>
      <c r="AX158" s="15" t="s">
        <v>81</v>
      </c>
      <c r="AY158" s="174" t="s">
        <v>236</v>
      </c>
    </row>
    <row r="159" spans="2:65" s="1" customFormat="1" ht="16.5" customHeight="1">
      <c r="B159" s="133"/>
      <c r="C159" s="134" t="s">
        <v>8</v>
      </c>
      <c r="D159" s="134" t="s">
        <v>239</v>
      </c>
      <c r="E159" s="135" t="s">
        <v>5831</v>
      </c>
      <c r="F159" s="136" t="s">
        <v>5832</v>
      </c>
      <c r="G159" s="137" t="s">
        <v>528</v>
      </c>
      <c r="H159" s="138">
        <v>353</v>
      </c>
      <c r="I159" s="139"/>
      <c r="J159" s="140">
        <f>ROUND(I159*H159,2)</f>
        <v>0</v>
      </c>
      <c r="K159" s="136" t="s">
        <v>5802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1.25">
      <c r="B160" s="33"/>
      <c r="D160" s="147" t="s">
        <v>246</v>
      </c>
      <c r="F160" s="148" t="s">
        <v>5832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5833</v>
      </c>
      <c r="F161" s="136" t="s">
        <v>5834</v>
      </c>
      <c r="G161" s="137" t="s">
        <v>528</v>
      </c>
      <c r="H161" s="138">
        <v>56</v>
      </c>
      <c r="I161" s="139"/>
      <c r="J161" s="140">
        <f>ROUND(I161*H161,2)</f>
        <v>0</v>
      </c>
      <c r="K161" s="136" t="s">
        <v>5802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5834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4.2" customHeight="1">
      <c r="B163" s="133"/>
      <c r="C163" s="134" t="s">
        <v>323</v>
      </c>
      <c r="D163" s="134" t="s">
        <v>239</v>
      </c>
      <c r="E163" s="135" t="s">
        <v>5835</v>
      </c>
      <c r="F163" s="136" t="s">
        <v>5836</v>
      </c>
      <c r="G163" s="137" t="s">
        <v>528</v>
      </c>
      <c r="H163" s="138">
        <v>10</v>
      </c>
      <c r="I163" s="139"/>
      <c r="J163" s="140">
        <f>ROUND(I163*H163,2)</f>
        <v>0</v>
      </c>
      <c r="K163" s="136" t="s">
        <v>5802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 ht="11.25">
      <c r="B164" s="33"/>
      <c r="D164" s="147" t="s">
        <v>246</v>
      </c>
      <c r="F164" s="148" t="s">
        <v>5837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16.5" customHeight="1">
      <c r="B165" s="133"/>
      <c r="C165" s="134" t="s">
        <v>328</v>
      </c>
      <c r="D165" s="134" t="s">
        <v>239</v>
      </c>
      <c r="E165" s="135" t="s">
        <v>5859</v>
      </c>
      <c r="F165" s="136" t="s">
        <v>5860</v>
      </c>
      <c r="G165" s="137" t="s">
        <v>528</v>
      </c>
      <c r="H165" s="138">
        <v>3</v>
      </c>
      <c r="I165" s="139"/>
      <c r="J165" s="140">
        <f>ROUND(I165*H165,2)</f>
        <v>0</v>
      </c>
      <c r="K165" s="136" t="s">
        <v>5802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 ht="11.25">
      <c r="B166" s="33"/>
      <c r="D166" s="147" t="s">
        <v>246</v>
      </c>
      <c r="F166" s="148" t="s">
        <v>5860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5838</v>
      </c>
      <c r="F167" s="136" t="s">
        <v>5839</v>
      </c>
      <c r="G167" s="137" t="s">
        <v>528</v>
      </c>
      <c r="H167" s="138">
        <v>353</v>
      </c>
      <c r="I167" s="139"/>
      <c r="J167" s="140">
        <f>ROUND(I167*H167,2)</f>
        <v>0</v>
      </c>
      <c r="K167" s="136" t="s">
        <v>5802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1.25">
      <c r="B168" s="33"/>
      <c r="D168" s="147" t="s">
        <v>246</v>
      </c>
      <c r="F168" s="148" t="s">
        <v>5839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21.75" customHeight="1">
      <c r="B169" s="133"/>
      <c r="C169" s="134" t="s">
        <v>345</v>
      </c>
      <c r="D169" s="134" t="s">
        <v>239</v>
      </c>
      <c r="E169" s="135" t="s">
        <v>5840</v>
      </c>
      <c r="F169" s="136" t="s">
        <v>5841</v>
      </c>
      <c r="G169" s="137" t="s">
        <v>528</v>
      </c>
      <c r="H169" s="138">
        <v>24.5</v>
      </c>
      <c r="I169" s="139"/>
      <c r="J169" s="140">
        <f>ROUND(I169*H169,2)</f>
        <v>0</v>
      </c>
      <c r="K169" s="136" t="s">
        <v>5802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1.25">
      <c r="B170" s="33"/>
      <c r="D170" s="147" t="s">
        <v>246</v>
      </c>
      <c r="F170" s="148" t="s">
        <v>5841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16.5" customHeight="1">
      <c r="B171" s="133"/>
      <c r="C171" s="134" t="s">
        <v>7</v>
      </c>
      <c r="D171" s="134" t="s">
        <v>239</v>
      </c>
      <c r="E171" s="135" t="s">
        <v>5842</v>
      </c>
      <c r="F171" s="136" t="s">
        <v>5843</v>
      </c>
      <c r="G171" s="137" t="s">
        <v>539</v>
      </c>
      <c r="H171" s="138">
        <v>24.175000000000001</v>
      </c>
      <c r="I171" s="139"/>
      <c r="J171" s="140">
        <f>ROUND(I171*H171,2)</f>
        <v>0</v>
      </c>
      <c r="K171" s="136" t="s">
        <v>5802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709</v>
      </c>
    </row>
    <row r="172" spans="2:65" s="1" customFormat="1" ht="19.5">
      <c r="B172" s="33"/>
      <c r="D172" s="147" t="s">
        <v>246</v>
      </c>
      <c r="F172" s="148" t="s">
        <v>5844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2" customFormat="1" ht="11.25">
      <c r="B173" s="151"/>
      <c r="D173" s="147" t="s">
        <v>247</v>
      </c>
      <c r="E173" s="152" t="s">
        <v>1</v>
      </c>
      <c r="F173" s="153" t="s">
        <v>5872</v>
      </c>
      <c r="H173" s="154">
        <v>24.175000000000001</v>
      </c>
      <c r="I173" s="155"/>
      <c r="L173" s="151"/>
      <c r="M173" s="156"/>
      <c r="T173" s="157"/>
      <c r="AT173" s="152" t="s">
        <v>247</v>
      </c>
      <c r="AU173" s="152" t="s">
        <v>81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 ht="11.25">
      <c r="B174" s="173"/>
      <c r="D174" s="147" t="s">
        <v>247</v>
      </c>
      <c r="E174" s="174" t="s">
        <v>1</v>
      </c>
      <c r="F174" s="175" t="s">
        <v>344</v>
      </c>
      <c r="H174" s="176">
        <v>24.175000000000001</v>
      </c>
      <c r="I174" s="177"/>
      <c r="L174" s="173"/>
      <c r="M174" s="178"/>
      <c r="T174" s="179"/>
      <c r="AT174" s="174" t="s">
        <v>247</v>
      </c>
      <c r="AU174" s="174" t="s">
        <v>81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583</v>
      </c>
      <c r="D175" s="134" t="s">
        <v>239</v>
      </c>
      <c r="E175" s="135" t="s">
        <v>5846</v>
      </c>
      <c r="F175" s="136" t="s">
        <v>5847</v>
      </c>
      <c r="G175" s="137" t="s">
        <v>467</v>
      </c>
      <c r="H175" s="138">
        <v>377.5</v>
      </c>
      <c r="I175" s="139"/>
      <c r="J175" s="140">
        <f>ROUND(I175*H175,2)</f>
        <v>0</v>
      </c>
      <c r="K175" s="136" t="s">
        <v>5802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720</v>
      </c>
    </row>
    <row r="176" spans="2:65" s="1" customFormat="1" ht="19.5">
      <c r="B176" s="33"/>
      <c r="D176" s="147" t="s">
        <v>246</v>
      </c>
      <c r="F176" s="148" t="s">
        <v>5847</v>
      </c>
      <c r="I176" s="149"/>
      <c r="L176" s="33"/>
      <c r="M176" s="195"/>
      <c r="N176" s="196"/>
      <c r="O176" s="196"/>
      <c r="P176" s="196"/>
      <c r="Q176" s="196"/>
      <c r="R176" s="196"/>
      <c r="S176" s="196"/>
      <c r="T176" s="197"/>
      <c r="AT176" s="18" t="s">
        <v>246</v>
      </c>
      <c r="AU176" s="18" t="s">
        <v>81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33"/>
    </row>
  </sheetData>
  <autoFilter ref="C117:K176" xr:uid="{00000000-0009-0000-0000-00001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155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5873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455 - Sdělovací kabely, T-MOBILE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455 - Sdělovací kabely, T-MOBILE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0.5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5803</v>
      </c>
      <c r="F125" s="136" t="s">
        <v>5804</v>
      </c>
      <c r="G125" s="137" t="s">
        <v>467</v>
      </c>
      <c r="H125" s="138">
        <v>11.65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5844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5874</v>
      </c>
      <c r="H127" s="154">
        <v>11.65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11.65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5807</v>
      </c>
      <c r="F129" s="136" t="s">
        <v>5808</v>
      </c>
      <c r="G129" s="137" t="s">
        <v>467</v>
      </c>
      <c r="H129" s="138">
        <v>20.2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5844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5875</v>
      </c>
      <c r="H131" s="154">
        <v>20.2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20.2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5810</v>
      </c>
      <c r="F133" s="136" t="s">
        <v>5811</v>
      </c>
      <c r="G133" s="137" t="s">
        <v>528</v>
      </c>
      <c r="H133" s="138">
        <v>100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1.25">
      <c r="B134" s="33"/>
      <c r="D134" s="147" t="s">
        <v>246</v>
      </c>
      <c r="F134" s="148" t="s">
        <v>5811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5876</v>
      </c>
      <c r="H135" s="154">
        <v>100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100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5813</v>
      </c>
      <c r="F137" s="136" t="s">
        <v>5814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5802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5844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5815</v>
      </c>
      <c r="F139" s="136" t="s">
        <v>5816</v>
      </c>
      <c r="G139" s="137" t="s">
        <v>539</v>
      </c>
      <c r="H139" s="138">
        <v>4.03</v>
      </c>
      <c r="I139" s="139"/>
      <c r="J139" s="140">
        <f>ROUND(I139*H139,2)</f>
        <v>0</v>
      </c>
      <c r="K139" s="136" t="s">
        <v>5802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 ht="11.25">
      <c r="B140" s="33"/>
      <c r="D140" s="147" t="s">
        <v>246</v>
      </c>
      <c r="F140" s="148" t="s">
        <v>5816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5877</v>
      </c>
      <c r="H141" s="154">
        <v>4.03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4.03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5818</v>
      </c>
      <c r="F143" s="136" t="s">
        <v>5819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 ht="11.25">
      <c r="B144" s="33"/>
      <c r="D144" s="147" t="s">
        <v>246</v>
      </c>
      <c r="F144" s="148" t="s">
        <v>5819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5820</v>
      </c>
      <c r="F145" s="136" t="s">
        <v>5821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5802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 ht="11.25">
      <c r="B146" s="33"/>
      <c r="D146" s="147" t="s">
        <v>246</v>
      </c>
      <c r="F146" s="148" t="s">
        <v>5821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5822</v>
      </c>
      <c r="F147" s="136" t="s">
        <v>5823</v>
      </c>
      <c r="G147" s="137" t="s">
        <v>528</v>
      </c>
      <c r="H147" s="138">
        <v>65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 ht="11.25">
      <c r="B148" s="33"/>
      <c r="D148" s="147" t="s">
        <v>246</v>
      </c>
      <c r="F148" s="148" t="s">
        <v>5823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5824</v>
      </c>
      <c r="F149" s="136" t="s">
        <v>5825</v>
      </c>
      <c r="G149" s="137" t="s">
        <v>528</v>
      </c>
      <c r="H149" s="138">
        <v>19.5</v>
      </c>
      <c r="I149" s="139"/>
      <c r="J149" s="140">
        <f>ROUND(I149*H149,2)</f>
        <v>0</v>
      </c>
      <c r="K149" s="136" t="s">
        <v>5802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 ht="11.25">
      <c r="B150" s="33"/>
      <c r="D150" s="147" t="s">
        <v>246</v>
      </c>
      <c r="F150" s="148" t="s">
        <v>5825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5826</v>
      </c>
      <c r="F151" s="136" t="s">
        <v>5827</v>
      </c>
      <c r="G151" s="137" t="s">
        <v>528</v>
      </c>
      <c r="H151" s="138">
        <v>65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5827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5828</v>
      </c>
      <c r="F153" s="136" t="s">
        <v>5829</v>
      </c>
      <c r="G153" s="137" t="s">
        <v>528</v>
      </c>
      <c r="H153" s="138">
        <v>104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 ht="11.25">
      <c r="B154" s="33"/>
      <c r="D154" s="147" t="s">
        <v>246</v>
      </c>
      <c r="F154" s="148" t="s">
        <v>5829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5878</v>
      </c>
      <c r="H155" s="154">
        <v>104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104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5831</v>
      </c>
      <c r="F157" s="136" t="s">
        <v>5832</v>
      </c>
      <c r="G157" s="137" t="s">
        <v>528</v>
      </c>
      <c r="H157" s="138">
        <v>65</v>
      </c>
      <c r="I157" s="139"/>
      <c r="J157" s="140">
        <f>ROUND(I157*H157,2)</f>
        <v>0</v>
      </c>
      <c r="K157" s="136" t="s">
        <v>5802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1.25">
      <c r="B158" s="33"/>
      <c r="D158" s="147" t="s">
        <v>246</v>
      </c>
      <c r="F158" s="148" t="s">
        <v>5832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5833</v>
      </c>
      <c r="F159" s="136" t="s">
        <v>5834</v>
      </c>
      <c r="G159" s="137" t="s">
        <v>528</v>
      </c>
      <c r="H159" s="138">
        <v>40</v>
      </c>
      <c r="I159" s="139"/>
      <c r="J159" s="140">
        <f>ROUND(I159*H159,2)</f>
        <v>0</v>
      </c>
      <c r="K159" s="136" t="s">
        <v>5802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5835</v>
      </c>
      <c r="F161" s="136" t="s">
        <v>5836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5802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1.25">
      <c r="B162" s="33"/>
      <c r="D162" s="147" t="s">
        <v>246</v>
      </c>
      <c r="F162" s="148" t="s">
        <v>5837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5859</v>
      </c>
      <c r="F163" s="136" t="s">
        <v>5860</v>
      </c>
      <c r="G163" s="137" t="s">
        <v>528</v>
      </c>
      <c r="H163" s="138">
        <v>4</v>
      </c>
      <c r="I163" s="139"/>
      <c r="J163" s="140">
        <f>ROUND(I163*H163,2)</f>
        <v>0</v>
      </c>
      <c r="K163" s="136" t="s">
        <v>5802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 ht="11.25">
      <c r="B164" s="33"/>
      <c r="D164" s="147" t="s">
        <v>246</v>
      </c>
      <c r="F164" s="148" t="s">
        <v>5860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5838</v>
      </c>
      <c r="F165" s="136" t="s">
        <v>5839</v>
      </c>
      <c r="G165" s="137" t="s">
        <v>528</v>
      </c>
      <c r="H165" s="138">
        <v>65</v>
      </c>
      <c r="I165" s="139"/>
      <c r="J165" s="140">
        <f>ROUND(I165*H165,2)</f>
        <v>0</v>
      </c>
      <c r="K165" s="136" t="s">
        <v>5802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 ht="11.25">
      <c r="B166" s="33"/>
      <c r="D166" s="147" t="s">
        <v>246</v>
      </c>
      <c r="F166" s="148" t="s">
        <v>5839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5840</v>
      </c>
      <c r="F167" s="136" t="s">
        <v>5841</v>
      </c>
      <c r="G167" s="137" t="s">
        <v>528</v>
      </c>
      <c r="H167" s="138">
        <v>19.5</v>
      </c>
      <c r="I167" s="139"/>
      <c r="J167" s="140">
        <f>ROUND(I167*H167,2)</f>
        <v>0</v>
      </c>
      <c r="K167" s="136" t="s">
        <v>5802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1.25">
      <c r="B168" s="33"/>
      <c r="D168" s="147" t="s">
        <v>246</v>
      </c>
      <c r="F168" s="148" t="s">
        <v>5841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345</v>
      </c>
      <c r="D169" s="134" t="s">
        <v>239</v>
      </c>
      <c r="E169" s="135" t="s">
        <v>5842</v>
      </c>
      <c r="F169" s="136" t="s">
        <v>5843</v>
      </c>
      <c r="G169" s="137" t="s">
        <v>539</v>
      </c>
      <c r="H169" s="138">
        <v>7.4429999999999996</v>
      </c>
      <c r="I169" s="139"/>
      <c r="J169" s="140">
        <f>ROUND(I169*H169,2)</f>
        <v>0</v>
      </c>
      <c r="K169" s="136" t="s">
        <v>5802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9.5">
      <c r="B170" s="33"/>
      <c r="D170" s="147" t="s">
        <v>246</v>
      </c>
      <c r="F170" s="148" t="s">
        <v>5844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5879</v>
      </c>
      <c r="H171" s="154">
        <v>7.4429999999999996</v>
      </c>
      <c r="I171" s="155"/>
      <c r="L171" s="151"/>
      <c r="M171" s="156"/>
      <c r="T171" s="157"/>
      <c r="AT171" s="152" t="s">
        <v>247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7.4429999999999996</v>
      </c>
      <c r="I172" s="177"/>
      <c r="L172" s="173"/>
      <c r="M172" s="178"/>
      <c r="T172" s="179"/>
      <c r="AT172" s="174" t="s">
        <v>247</v>
      </c>
      <c r="AU172" s="174" t="s">
        <v>81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7</v>
      </c>
      <c r="D173" s="134" t="s">
        <v>239</v>
      </c>
      <c r="E173" s="135" t="s">
        <v>5846</v>
      </c>
      <c r="F173" s="136" t="s">
        <v>5847</v>
      </c>
      <c r="G173" s="137" t="s">
        <v>467</v>
      </c>
      <c r="H173" s="138">
        <v>84.5</v>
      </c>
      <c r="I173" s="139"/>
      <c r="J173" s="140">
        <f>ROUND(I173*H173,2)</f>
        <v>0</v>
      </c>
      <c r="K173" s="136" t="s">
        <v>5802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 ht="19.5">
      <c r="B174" s="33"/>
      <c r="D174" s="147" t="s">
        <v>246</v>
      </c>
      <c r="F174" s="148" t="s">
        <v>5847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246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5880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ROUND((SUM(BE118:BE162)),  2)</f>
        <v>0</v>
      </c>
      <c r="I33" s="93">
        <v>0.21</v>
      </c>
      <c r="J33" s="92">
        <f>ROUND(((SUM(BE118:BE162))*I33),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ROUND((SUM(BF118:BF162)),  2)</f>
        <v>0</v>
      </c>
      <c r="I34" s="93">
        <v>0.15</v>
      </c>
      <c r="J34" s="92">
        <f>ROUND(((SUM(BF118:BF162))*I34),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ROUND((SUM(BG118:BG162)),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ROUND((SUM(BH118:BH162)),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ROUND((SUM(BI118:BI162)),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456 - Sdělovací kabely, FASTER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456 - Sdělovací kabely, FASTER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SUM(P123:P162)</f>
        <v>0</v>
      </c>
      <c r="R122" s="127">
        <f>SUM(R123:R162)</f>
        <v>0</v>
      </c>
      <c r="T122" s="128">
        <f>SUM(T123:T162)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SUM(BK123:BK162)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0.1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5807</v>
      </c>
      <c r="F125" s="136" t="s">
        <v>5808</v>
      </c>
      <c r="G125" s="137" t="s">
        <v>467</v>
      </c>
      <c r="H125" s="138">
        <v>4.05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5844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5881</v>
      </c>
      <c r="H127" s="154">
        <v>4.05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4.05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5810</v>
      </c>
      <c r="F129" s="136" t="s">
        <v>5811</v>
      </c>
      <c r="G129" s="137" t="s">
        <v>528</v>
      </c>
      <c r="H129" s="138">
        <v>18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1.25">
      <c r="B130" s="33"/>
      <c r="D130" s="147" t="s">
        <v>246</v>
      </c>
      <c r="F130" s="148" t="s">
        <v>5811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5882</v>
      </c>
      <c r="H131" s="154">
        <v>18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18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5813</v>
      </c>
      <c r="F133" s="136" t="s">
        <v>5814</v>
      </c>
      <c r="G133" s="137" t="s">
        <v>528</v>
      </c>
      <c r="H133" s="138">
        <v>4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9.5">
      <c r="B134" s="33"/>
      <c r="D134" s="147" t="s">
        <v>246</v>
      </c>
      <c r="F134" s="148" t="s">
        <v>5844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" customFormat="1" ht="24.2" customHeight="1">
      <c r="B135" s="133"/>
      <c r="C135" s="134" t="s">
        <v>265</v>
      </c>
      <c r="D135" s="134" t="s">
        <v>239</v>
      </c>
      <c r="E135" s="135" t="s">
        <v>5815</v>
      </c>
      <c r="F135" s="136" t="s">
        <v>5816</v>
      </c>
      <c r="G135" s="137" t="s">
        <v>539</v>
      </c>
      <c r="H135" s="138">
        <v>1.8140000000000001</v>
      </c>
      <c r="I135" s="139"/>
      <c r="J135" s="140">
        <f>ROUND(I135*H135,2)</f>
        <v>0</v>
      </c>
      <c r="K135" s="136" t="s">
        <v>5802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81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295</v>
      </c>
    </row>
    <row r="136" spans="2:65" s="1" customFormat="1" ht="11.25">
      <c r="B136" s="33"/>
      <c r="D136" s="147" t="s">
        <v>246</v>
      </c>
      <c r="F136" s="148" t="s">
        <v>5816</v>
      </c>
      <c r="I136" s="149"/>
      <c r="L136" s="33"/>
      <c r="M136" s="150"/>
      <c r="T136" s="57"/>
      <c r="AT136" s="18" t="s">
        <v>246</v>
      </c>
      <c r="AU136" s="18" t="s">
        <v>81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5883</v>
      </c>
      <c r="H137" s="154">
        <v>1.8140000000000001</v>
      </c>
      <c r="I137" s="155"/>
      <c r="L137" s="151"/>
      <c r="M137" s="156"/>
      <c r="T137" s="157"/>
      <c r="AT137" s="152" t="s">
        <v>247</v>
      </c>
      <c r="AU137" s="152" t="s">
        <v>81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 ht="11.25">
      <c r="B138" s="173"/>
      <c r="D138" s="147" t="s">
        <v>247</v>
      </c>
      <c r="E138" s="174" t="s">
        <v>1</v>
      </c>
      <c r="F138" s="175" t="s">
        <v>344</v>
      </c>
      <c r="H138" s="176">
        <v>1.8140000000000001</v>
      </c>
      <c r="I138" s="177"/>
      <c r="L138" s="173"/>
      <c r="M138" s="178"/>
      <c r="T138" s="179"/>
      <c r="AT138" s="174" t="s">
        <v>247</v>
      </c>
      <c r="AU138" s="174" t="s">
        <v>81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1.75" customHeight="1">
      <c r="B139" s="133"/>
      <c r="C139" s="134" t="s">
        <v>269</v>
      </c>
      <c r="D139" s="134" t="s">
        <v>239</v>
      </c>
      <c r="E139" s="135" t="s">
        <v>5818</v>
      </c>
      <c r="F139" s="136" t="s">
        <v>5819</v>
      </c>
      <c r="G139" s="137" t="s">
        <v>340</v>
      </c>
      <c r="H139" s="138">
        <v>2</v>
      </c>
      <c r="I139" s="139"/>
      <c r="J139" s="140">
        <f>ROUND(I139*H139,2)</f>
        <v>0</v>
      </c>
      <c r="K139" s="136" t="s">
        <v>5802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 ht="11.25">
      <c r="B140" s="33"/>
      <c r="D140" s="147" t="s">
        <v>246</v>
      </c>
      <c r="F140" s="148" t="s">
        <v>5819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" customFormat="1" ht="21.75" customHeight="1">
      <c r="B141" s="133"/>
      <c r="C141" s="134" t="s">
        <v>273</v>
      </c>
      <c r="D141" s="134" t="s">
        <v>239</v>
      </c>
      <c r="E141" s="135" t="s">
        <v>5820</v>
      </c>
      <c r="F141" s="136" t="s">
        <v>5821</v>
      </c>
      <c r="G141" s="137" t="s">
        <v>340</v>
      </c>
      <c r="H141" s="138">
        <v>2</v>
      </c>
      <c r="I141" s="139"/>
      <c r="J141" s="140">
        <f>ROUND(I141*H141,2)</f>
        <v>0</v>
      </c>
      <c r="K141" s="136" t="s">
        <v>5802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316</v>
      </c>
    </row>
    <row r="142" spans="2:65" s="1" customFormat="1" ht="11.25">
      <c r="B142" s="33"/>
      <c r="D142" s="147" t="s">
        <v>246</v>
      </c>
      <c r="F142" s="148" t="s">
        <v>5821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21.75" customHeight="1">
      <c r="B143" s="133"/>
      <c r="C143" s="134" t="s">
        <v>280</v>
      </c>
      <c r="D143" s="134" t="s">
        <v>239</v>
      </c>
      <c r="E143" s="135" t="s">
        <v>5822</v>
      </c>
      <c r="F143" s="136" t="s">
        <v>5823</v>
      </c>
      <c r="G143" s="137" t="s">
        <v>528</v>
      </c>
      <c r="H143" s="138">
        <v>6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328</v>
      </c>
    </row>
    <row r="144" spans="2:65" s="1" customFormat="1" ht="11.25">
      <c r="B144" s="33"/>
      <c r="D144" s="147" t="s">
        <v>246</v>
      </c>
      <c r="F144" s="148" t="s">
        <v>5823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286</v>
      </c>
      <c r="D145" s="134" t="s">
        <v>239</v>
      </c>
      <c r="E145" s="135" t="s">
        <v>5824</v>
      </c>
      <c r="F145" s="136" t="s">
        <v>5825</v>
      </c>
      <c r="G145" s="137" t="s">
        <v>528</v>
      </c>
      <c r="H145" s="138">
        <v>3</v>
      </c>
      <c r="I145" s="139"/>
      <c r="J145" s="140">
        <f>ROUND(I145*H145,2)</f>
        <v>0</v>
      </c>
      <c r="K145" s="136" t="s">
        <v>5802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345</v>
      </c>
    </row>
    <row r="146" spans="2:65" s="1" customFormat="1" ht="11.25">
      <c r="B146" s="33"/>
      <c r="D146" s="147" t="s">
        <v>246</v>
      </c>
      <c r="F146" s="148" t="s">
        <v>5825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16.5" customHeight="1">
      <c r="B147" s="133"/>
      <c r="C147" s="134" t="s">
        <v>291</v>
      </c>
      <c r="D147" s="134" t="s">
        <v>239</v>
      </c>
      <c r="E147" s="135" t="s">
        <v>5828</v>
      </c>
      <c r="F147" s="136" t="s">
        <v>5829</v>
      </c>
      <c r="G147" s="137" t="s">
        <v>528</v>
      </c>
      <c r="H147" s="138">
        <v>18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583</v>
      </c>
    </row>
    <row r="148" spans="2:65" s="1" customFormat="1" ht="11.25">
      <c r="B148" s="33"/>
      <c r="D148" s="147" t="s">
        <v>246</v>
      </c>
      <c r="F148" s="148" t="s">
        <v>5829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5884</v>
      </c>
      <c r="H149" s="154">
        <v>18</v>
      </c>
      <c r="I149" s="155"/>
      <c r="L149" s="151"/>
      <c r="M149" s="156"/>
      <c r="T149" s="157"/>
      <c r="AT149" s="152" t="s">
        <v>247</v>
      </c>
      <c r="AU149" s="152" t="s">
        <v>81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 ht="11.25">
      <c r="B150" s="173"/>
      <c r="D150" s="147" t="s">
        <v>247</v>
      </c>
      <c r="E150" s="174" t="s">
        <v>1</v>
      </c>
      <c r="F150" s="175" t="s">
        <v>344</v>
      </c>
      <c r="H150" s="176">
        <v>18</v>
      </c>
      <c r="I150" s="177"/>
      <c r="L150" s="173"/>
      <c r="M150" s="178"/>
      <c r="T150" s="179"/>
      <c r="AT150" s="174" t="s">
        <v>247</v>
      </c>
      <c r="AU150" s="174" t="s">
        <v>81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16.5" customHeight="1">
      <c r="B151" s="133"/>
      <c r="C151" s="134" t="s">
        <v>295</v>
      </c>
      <c r="D151" s="134" t="s">
        <v>239</v>
      </c>
      <c r="E151" s="135" t="s">
        <v>5859</v>
      </c>
      <c r="F151" s="136" t="s">
        <v>5860</v>
      </c>
      <c r="G151" s="137" t="s">
        <v>528</v>
      </c>
      <c r="H151" s="138">
        <v>9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1.25">
      <c r="B152" s="33"/>
      <c r="D152" s="147" t="s">
        <v>246</v>
      </c>
      <c r="F152" s="148" t="s">
        <v>5860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300</v>
      </c>
      <c r="D153" s="134" t="s">
        <v>239</v>
      </c>
      <c r="E153" s="135" t="s">
        <v>5838</v>
      </c>
      <c r="F153" s="136" t="s">
        <v>5839</v>
      </c>
      <c r="G153" s="137" t="s">
        <v>528</v>
      </c>
      <c r="H153" s="138">
        <v>6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 ht="11.25">
      <c r="B154" s="33"/>
      <c r="D154" s="147" t="s">
        <v>246</v>
      </c>
      <c r="F154" s="148" t="s">
        <v>5839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306</v>
      </c>
      <c r="D155" s="134" t="s">
        <v>239</v>
      </c>
      <c r="E155" s="135" t="s">
        <v>5840</v>
      </c>
      <c r="F155" s="136" t="s">
        <v>5841</v>
      </c>
      <c r="G155" s="137" t="s">
        <v>528</v>
      </c>
      <c r="H155" s="138">
        <v>3</v>
      </c>
      <c r="I155" s="139"/>
      <c r="J155" s="140">
        <f>ROUND(I155*H155,2)</f>
        <v>0</v>
      </c>
      <c r="K155" s="136" t="s">
        <v>5802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617</v>
      </c>
    </row>
    <row r="156" spans="2:65" s="1" customFormat="1" ht="11.25">
      <c r="B156" s="33"/>
      <c r="D156" s="147" t="s">
        <v>246</v>
      </c>
      <c r="F156" s="148" t="s">
        <v>5841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16.5" customHeight="1">
      <c r="B157" s="133"/>
      <c r="C157" s="134" t="s">
        <v>8</v>
      </c>
      <c r="D157" s="134" t="s">
        <v>239</v>
      </c>
      <c r="E157" s="135" t="s">
        <v>5842</v>
      </c>
      <c r="F157" s="136" t="s">
        <v>5843</v>
      </c>
      <c r="G157" s="137" t="s">
        <v>539</v>
      </c>
      <c r="H157" s="138">
        <v>1.8140000000000001</v>
      </c>
      <c r="I157" s="139"/>
      <c r="J157" s="140">
        <f>ROUND(I157*H157,2)</f>
        <v>0</v>
      </c>
      <c r="K157" s="136" t="s">
        <v>5802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630</v>
      </c>
    </row>
    <row r="158" spans="2:65" s="1" customFormat="1" ht="19.5">
      <c r="B158" s="33"/>
      <c r="D158" s="147" t="s">
        <v>246</v>
      </c>
      <c r="F158" s="148" t="s">
        <v>5844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5885</v>
      </c>
      <c r="H159" s="154">
        <v>1.8140000000000001</v>
      </c>
      <c r="I159" s="155"/>
      <c r="L159" s="151"/>
      <c r="M159" s="156"/>
      <c r="T159" s="157"/>
      <c r="AT159" s="152" t="s">
        <v>247</v>
      </c>
      <c r="AU159" s="152" t="s">
        <v>81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 ht="11.25">
      <c r="B160" s="173"/>
      <c r="D160" s="147" t="s">
        <v>247</v>
      </c>
      <c r="E160" s="174" t="s">
        <v>1</v>
      </c>
      <c r="F160" s="175" t="s">
        <v>344</v>
      </c>
      <c r="H160" s="176">
        <v>1.8140000000000001</v>
      </c>
      <c r="I160" s="177"/>
      <c r="L160" s="173"/>
      <c r="M160" s="178"/>
      <c r="T160" s="179"/>
      <c r="AT160" s="174" t="s">
        <v>247</v>
      </c>
      <c r="AU160" s="174" t="s">
        <v>81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5846</v>
      </c>
      <c r="F161" s="136" t="s">
        <v>5847</v>
      </c>
      <c r="G161" s="137" t="s">
        <v>467</v>
      </c>
      <c r="H161" s="138">
        <v>9</v>
      </c>
      <c r="I161" s="139"/>
      <c r="J161" s="140">
        <f>ROUND(I161*H161,2)</f>
        <v>0</v>
      </c>
      <c r="K161" s="136" t="s">
        <v>5802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5847</v>
      </c>
      <c r="I162" s="149"/>
      <c r="L162" s="33"/>
      <c r="M162" s="195"/>
      <c r="N162" s="196"/>
      <c r="O162" s="196"/>
      <c r="P162" s="196"/>
      <c r="Q162" s="196"/>
      <c r="R162" s="196"/>
      <c r="S162" s="196"/>
      <c r="T162" s="197"/>
      <c r="AT162" s="18" t="s">
        <v>246</v>
      </c>
      <c r="AU162" s="18" t="s">
        <v>81</v>
      </c>
    </row>
    <row r="163" spans="2:65" s="1" customFormat="1" ht="6.95" customHeight="1"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33"/>
    </row>
  </sheetData>
  <autoFilter ref="C117:K162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161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5886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457 - Sdělovací kabely, DIAL - nyní QUANTCOM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6" t="str">
        <f>E7</f>
        <v>Rekonstrukce Údolní od Husovy po Úvoz</v>
      </c>
      <c r="F108" s="257"/>
      <c r="G108" s="257"/>
      <c r="H108" s="257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53" t="str">
        <f>E9</f>
        <v>SO 457 - Sdělovací kabely, DIAL - nyní QUANTCOM</v>
      </c>
      <c r="F110" s="258"/>
      <c r="G110" s="258"/>
      <c r="H110" s="258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5792</v>
      </c>
      <c r="F119" s="123" t="s">
        <v>5793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5794</v>
      </c>
      <c r="F120" s="136" t="s">
        <v>5795</v>
      </c>
      <c r="G120" s="137" t="s">
        <v>5796</v>
      </c>
      <c r="H120" s="138">
        <v>1</v>
      </c>
      <c r="I120" s="139"/>
      <c r="J120" s="140">
        <f>ROUND(I120*H120,2)</f>
        <v>0</v>
      </c>
      <c r="K120" s="136" t="s">
        <v>2868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5797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5798</v>
      </c>
      <c r="F122" s="123" t="s">
        <v>5799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5800</v>
      </c>
      <c r="F123" s="136" t="s">
        <v>5801</v>
      </c>
      <c r="G123" s="137" t="s">
        <v>2233</v>
      </c>
      <c r="H123" s="138">
        <v>0.5</v>
      </c>
      <c r="I123" s="139"/>
      <c r="J123" s="140">
        <f>ROUND(I123*H123,2)</f>
        <v>0</v>
      </c>
      <c r="K123" s="136" t="s">
        <v>5802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5801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5803</v>
      </c>
      <c r="F125" s="136" t="s">
        <v>5804</v>
      </c>
      <c r="G125" s="137" t="s">
        <v>467</v>
      </c>
      <c r="H125" s="138">
        <v>18.75</v>
      </c>
      <c r="I125" s="139"/>
      <c r="J125" s="140">
        <f>ROUND(I125*H125,2)</f>
        <v>0</v>
      </c>
      <c r="K125" s="136" t="s">
        <v>5802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5844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5887</v>
      </c>
      <c r="H127" s="154">
        <v>18.75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 ht="11.25">
      <c r="B128" s="173"/>
      <c r="D128" s="147" t="s">
        <v>247</v>
      </c>
      <c r="E128" s="174" t="s">
        <v>1</v>
      </c>
      <c r="F128" s="175" t="s">
        <v>344</v>
      </c>
      <c r="H128" s="176">
        <v>18.75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5807</v>
      </c>
      <c r="F129" s="136" t="s">
        <v>5808</v>
      </c>
      <c r="G129" s="137" t="s">
        <v>467</v>
      </c>
      <c r="H129" s="138">
        <v>60.75</v>
      </c>
      <c r="I129" s="139"/>
      <c r="J129" s="140">
        <f>ROUND(I129*H129,2)</f>
        <v>0</v>
      </c>
      <c r="K129" s="136" t="s">
        <v>5802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5844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 ht="11.25">
      <c r="B131" s="151"/>
      <c r="D131" s="147" t="s">
        <v>247</v>
      </c>
      <c r="E131" s="152" t="s">
        <v>1</v>
      </c>
      <c r="F131" s="153" t="s">
        <v>5888</v>
      </c>
      <c r="H131" s="154">
        <v>60.75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 ht="11.25">
      <c r="B132" s="173"/>
      <c r="D132" s="147" t="s">
        <v>247</v>
      </c>
      <c r="E132" s="174" t="s">
        <v>1</v>
      </c>
      <c r="F132" s="175" t="s">
        <v>344</v>
      </c>
      <c r="H132" s="176">
        <v>60.75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5810</v>
      </c>
      <c r="F133" s="136" t="s">
        <v>5811</v>
      </c>
      <c r="G133" s="137" t="s">
        <v>528</v>
      </c>
      <c r="H133" s="138">
        <v>330</v>
      </c>
      <c r="I133" s="139"/>
      <c r="J133" s="140">
        <f>ROUND(I133*H133,2)</f>
        <v>0</v>
      </c>
      <c r="K133" s="136" t="s">
        <v>5802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1.25">
      <c r="B134" s="33"/>
      <c r="D134" s="147" t="s">
        <v>246</v>
      </c>
      <c r="F134" s="148" t="s">
        <v>5811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5889</v>
      </c>
      <c r="H135" s="154">
        <v>330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330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5813</v>
      </c>
      <c r="F137" s="136" t="s">
        <v>5814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5802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5844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5815</v>
      </c>
      <c r="F139" s="136" t="s">
        <v>5816</v>
      </c>
      <c r="G139" s="137" t="s">
        <v>539</v>
      </c>
      <c r="H139" s="138">
        <v>4.03</v>
      </c>
      <c r="I139" s="139"/>
      <c r="J139" s="140">
        <f>ROUND(I139*H139,2)</f>
        <v>0</v>
      </c>
      <c r="K139" s="136" t="s">
        <v>5802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 ht="11.25">
      <c r="B140" s="33"/>
      <c r="D140" s="147" t="s">
        <v>246</v>
      </c>
      <c r="F140" s="148" t="s">
        <v>5816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5877</v>
      </c>
      <c r="H141" s="154">
        <v>4.03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4.03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5818</v>
      </c>
      <c r="F143" s="136" t="s">
        <v>5819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5802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 ht="11.25">
      <c r="B144" s="33"/>
      <c r="D144" s="147" t="s">
        <v>246</v>
      </c>
      <c r="F144" s="148" t="s">
        <v>5819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5820</v>
      </c>
      <c r="F145" s="136" t="s">
        <v>5821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5802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 ht="11.25">
      <c r="B146" s="33"/>
      <c r="D146" s="147" t="s">
        <v>246</v>
      </c>
      <c r="F146" s="148" t="s">
        <v>5821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5822</v>
      </c>
      <c r="F147" s="136" t="s">
        <v>5823</v>
      </c>
      <c r="G147" s="137" t="s">
        <v>528</v>
      </c>
      <c r="H147" s="138">
        <v>190</v>
      </c>
      <c r="I147" s="139"/>
      <c r="J147" s="140">
        <f>ROUND(I147*H147,2)</f>
        <v>0</v>
      </c>
      <c r="K147" s="136" t="s">
        <v>5802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 ht="11.25">
      <c r="B148" s="33"/>
      <c r="D148" s="147" t="s">
        <v>246</v>
      </c>
      <c r="F148" s="148" t="s">
        <v>5823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5824</v>
      </c>
      <c r="F149" s="136" t="s">
        <v>5825</v>
      </c>
      <c r="G149" s="137" t="s">
        <v>528</v>
      </c>
      <c r="H149" s="138">
        <v>20</v>
      </c>
      <c r="I149" s="139"/>
      <c r="J149" s="140">
        <f>ROUND(I149*H149,2)</f>
        <v>0</v>
      </c>
      <c r="K149" s="136" t="s">
        <v>5802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 ht="11.25">
      <c r="B150" s="33"/>
      <c r="D150" s="147" t="s">
        <v>246</v>
      </c>
      <c r="F150" s="148" t="s">
        <v>5825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5826</v>
      </c>
      <c r="F151" s="136" t="s">
        <v>5827</v>
      </c>
      <c r="G151" s="137" t="s">
        <v>528</v>
      </c>
      <c r="H151" s="138">
        <v>190</v>
      </c>
      <c r="I151" s="139"/>
      <c r="J151" s="140">
        <f>ROUND(I151*H151,2)</f>
        <v>0</v>
      </c>
      <c r="K151" s="136" t="s">
        <v>5802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5827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5828</v>
      </c>
      <c r="F153" s="136" t="s">
        <v>5829</v>
      </c>
      <c r="G153" s="137" t="s">
        <v>528</v>
      </c>
      <c r="H153" s="138">
        <v>230</v>
      </c>
      <c r="I153" s="139"/>
      <c r="J153" s="140">
        <f>ROUND(I153*H153,2)</f>
        <v>0</v>
      </c>
      <c r="K153" s="136" t="s">
        <v>5802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 ht="11.25">
      <c r="B154" s="33"/>
      <c r="D154" s="147" t="s">
        <v>246</v>
      </c>
      <c r="F154" s="148" t="s">
        <v>5829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5890</v>
      </c>
      <c r="H155" s="154">
        <v>230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230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5831</v>
      </c>
      <c r="F157" s="136" t="s">
        <v>5832</v>
      </c>
      <c r="G157" s="137" t="s">
        <v>528</v>
      </c>
      <c r="H157" s="138">
        <v>190</v>
      </c>
      <c r="I157" s="139"/>
      <c r="J157" s="140">
        <f>ROUND(I157*H157,2)</f>
        <v>0</v>
      </c>
      <c r="K157" s="136" t="s">
        <v>5802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1.25">
      <c r="B158" s="33"/>
      <c r="D158" s="147" t="s">
        <v>246</v>
      </c>
      <c r="F158" s="148" t="s">
        <v>5832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5833</v>
      </c>
      <c r="F159" s="136" t="s">
        <v>5834</v>
      </c>
      <c r="G159" s="137" t="s">
        <v>528</v>
      </c>
      <c r="H159" s="138">
        <v>20</v>
      </c>
      <c r="I159" s="139"/>
      <c r="J159" s="140">
        <f>ROUND(I159*H159,2)</f>
        <v>0</v>
      </c>
      <c r="K159" s="136" t="s">
        <v>5802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5835</v>
      </c>
      <c r="F161" s="136" t="s">
        <v>5836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5802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1.25">
      <c r="B162" s="33"/>
      <c r="D162" s="147" t="s">
        <v>246</v>
      </c>
      <c r="F162" s="148" t="s">
        <v>5837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5859</v>
      </c>
      <c r="F163" s="136" t="s">
        <v>5860</v>
      </c>
      <c r="G163" s="137" t="s">
        <v>528</v>
      </c>
      <c r="H163" s="138">
        <v>10</v>
      </c>
      <c r="I163" s="139"/>
      <c r="J163" s="140">
        <f>ROUND(I163*H163,2)</f>
        <v>0</v>
      </c>
      <c r="K163" s="136" t="s">
        <v>5802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 ht="11.25">
      <c r="B164" s="33"/>
      <c r="D164" s="147" t="s">
        <v>246</v>
      </c>
      <c r="F164" s="148" t="s">
        <v>5860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5838</v>
      </c>
      <c r="F165" s="136" t="s">
        <v>5839</v>
      </c>
      <c r="G165" s="137" t="s">
        <v>528</v>
      </c>
      <c r="H165" s="138">
        <v>190</v>
      </c>
      <c r="I165" s="139"/>
      <c r="J165" s="140">
        <f>ROUND(I165*H165,2)</f>
        <v>0</v>
      </c>
      <c r="K165" s="136" t="s">
        <v>5802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 ht="11.25">
      <c r="B166" s="33"/>
      <c r="D166" s="147" t="s">
        <v>246</v>
      </c>
      <c r="F166" s="148" t="s">
        <v>5839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5840</v>
      </c>
      <c r="F167" s="136" t="s">
        <v>5841</v>
      </c>
      <c r="G167" s="137" t="s">
        <v>528</v>
      </c>
      <c r="H167" s="138">
        <v>20</v>
      </c>
      <c r="I167" s="139"/>
      <c r="J167" s="140">
        <f>ROUND(I167*H167,2)</f>
        <v>0</v>
      </c>
      <c r="K167" s="136" t="s">
        <v>5802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1.25">
      <c r="B168" s="33"/>
      <c r="D168" s="147" t="s">
        <v>246</v>
      </c>
      <c r="F168" s="148" t="s">
        <v>5841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345</v>
      </c>
      <c r="D169" s="134" t="s">
        <v>239</v>
      </c>
      <c r="E169" s="135" t="s">
        <v>5842</v>
      </c>
      <c r="F169" s="136" t="s">
        <v>5843</v>
      </c>
      <c r="G169" s="137" t="s">
        <v>539</v>
      </c>
      <c r="H169" s="138">
        <v>14.005000000000001</v>
      </c>
      <c r="I169" s="139"/>
      <c r="J169" s="140">
        <f>ROUND(I169*H169,2)</f>
        <v>0</v>
      </c>
      <c r="K169" s="136" t="s">
        <v>5802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9.5">
      <c r="B170" s="33"/>
      <c r="D170" s="147" t="s">
        <v>246</v>
      </c>
      <c r="F170" s="148" t="s">
        <v>5844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5891</v>
      </c>
      <c r="H171" s="154">
        <v>14.005000000000001</v>
      </c>
      <c r="I171" s="155"/>
      <c r="L171" s="151"/>
      <c r="M171" s="156"/>
      <c r="T171" s="157"/>
      <c r="AT171" s="152" t="s">
        <v>247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14.005000000000001</v>
      </c>
      <c r="I172" s="177"/>
      <c r="L172" s="173"/>
      <c r="M172" s="178"/>
      <c r="T172" s="179"/>
      <c r="AT172" s="174" t="s">
        <v>247</v>
      </c>
      <c r="AU172" s="174" t="s">
        <v>81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7</v>
      </c>
      <c r="D173" s="134" t="s">
        <v>239</v>
      </c>
      <c r="E173" s="135" t="s">
        <v>5846</v>
      </c>
      <c r="F173" s="136" t="s">
        <v>5847</v>
      </c>
      <c r="G173" s="137" t="s">
        <v>467</v>
      </c>
      <c r="H173" s="138">
        <v>210</v>
      </c>
      <c r="I173" s="139"/>
      <c r="J173" s="140">
        <f>ROUND(I173*H173,2)</f>
        <v>0</v>
      </c>
      <c r="K173" s="136" t="s">
        <v>5802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 ht="19.5">
      <c r="B174" s="33"/>
      <c r="D174" s="147" t="s">
        <v>246</v>
      </c>
      <c r="F174" s="148" t="s">
        <v>5847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246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4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5892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ROUND((SUM(BE128:BE466)),  2)</f>
        <v>0</v>
      </c>
      <c r="I33" s="93">
        <v>0.21</v>
      </c>
      <c r="J33" s="92">
        <f>ROUND(((SUM(BE128:BE466))*I33),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ROUND((SUM(BF128:BF466)),  2)</f>
        <v>0</v>
      </c>
      <c r="I34" s="93">
        <v>0.15</v>
      </c>
      <c r="J34" s="92">
        <f>ROUND(((SUM(BF128:BF466))*I34),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ROUND((SUM(BG128:BG466)),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ROUND((SUM(BH128:BH466)),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ROUND((SUM(BI128:BI466)),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501 - Plynovod STPE 160, Údolní sudá čísla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J260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J284</f>
        <v>0</v>
      </c>
      <c r="L100" s="109"/>
    </row>
    <row r="101" spans="2:12" s="9" customFormat="1" ht="19.899999999999999" customHeight="1">
      <c r="B101" s="109"/>
      <c r="D101" s="110" t="s">
        <v>354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12" s="9" customFormat="1" ht="19.899999999999999" customHeight="1">
      <c r="B102" s="109"/>
      <c r="D102" s="110" t="s">
        <v>355</v>
      </c>
      <c r="E102" s="111"/>
      <c r="F102" s="111"/>
      <c r="G102" s="111"/>
      <c r="H102" s="111"/>
      <c r="I102" s="111"/>
      <c r="J102" s="112">
        <f>J290</f>
        <v>0</v>
      </c>
      <c r="L102" s="109"/>
    </row>
    <row r="103" spans="2:12" s="9" customFormat="1" ht="19.899999999999999" customHeight="1">
      <c r="B103" s="109"/>
      <c r="D103" s="110" t="s">
        <v>464</v>
      </c>
      <c r="E103" s="111"/>
      <c r="F103" s="111"/>
      <c r="G103" s="111"/>
      <c r="H103" s="111"/>
      <c r="I103" s="111"/>
      <c r="J103" s="112">
        <f>J307</f>
        <v>0</v>
      </c>
      <c r="L103" s="109"/>
    </row>
    <row r="104" spans="2:12" s="8" customFormat="1" ht="24.95" customHeight="1">
      <c r="B104" s="105"/>
      <c r="D104" s="106" t="s">
        <v>1978</v>
      </c>
      <c r="E104" s="107"/>
      <c r="F104" s="107"/>
      <c r="G104" s="107"/>
      <c r="H104" s="107"/>
      <c r="I104" s="107"/>
      <c r="J104" s="108">
        <f>J310</f>
        <v>0</v>
      </c>
      <c r="L104" s="105"/>
    </row>
    <row r="105" spans="2:12" s="9" customFormat="1" ht="19.899999999999999" customHeight="1">
      <c r="B105" s="109"/>
      <c r="D105" s="110" t="s">
        <v>1979</v>
      </c>
      <c r="E105" s="111"/>
      <c r="F105" s="111"/>
      <c r="G105" s="111"/>
      <c r="H105" s="111"/>
      <c r="I105" s="111"/>
      <c r="J105" s="112">
        <f>J311</f>
        <v>0</v>
      </c>
      <c r="L105" s="109"/>
    </row>
    <row r="106" spans="2:12" s="9" customFormat="1" ht="19.899999999999999" customHeight="1">
      <c r="B106" s="109"/>
      <c r="D106" s="110" t="s">
        <v>5893</v>
      </c>
      <c r="E106" s="111"/>
      <c r="F106" s="111"/>
      <c r="G106" s="111"/>
      <c r="H106" s="111"/>
      <c r="I106" s="111"/>
      <c r="J106" s="112">
        <f>J318</f>
        <v>0</v>
      </c>
      <c r="L106" s="109"/>
    </row>
    <row r="107" spans="2:12" s="9" customFormat="1" ht="19.899999999999999" customHeight="1">
      <c r="B107" s="109"/>
      <c r="D107" s="110" t="s">
        <v>2015</v>
      </c>
      <c r="E107" s="111"/>
      <c r="F107" s="111"/>
      <c r="G107" s="111"/>
      <c r="H107" s="111"/>
      <c r="I107" s="111"/>
      <c r="J107" s="112">
        <f>J450</f>
        <v>0</v>
      </c>
      <c r="L107" s="109"/>
    </row>
    <row r="108" spans="2:12" s="8" customFormat="1" ht="24.95" customHeight="1">
      <c r="B108" s="105"/>
      <c r="D108" s="106" t="s">
        <v>5894</v>
      </c>
      <c r="E108" s="107"/>
      <c r="F108" s="107"/>
      <c r="G108" s="107"/>
      <c r="H108" s="107"/>
      <c r="I108" s="107"/>
      <c r="J108" s="108">
        <f>J460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221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56" t="str">
        <f>E7</f>
        <v>Rekonstrukce Údolní od Husovy po Úvoz</v>
      </c>
      <c r="F118" s="257"/>
      <c r="G118" s="257"/>
      <c r="H118" s="257"/>
      <c r="L118" s="33"/>
    </row>
    <row r="119" spans="2:63" s="1" customFormat="1" ht="12" customHeight="1">
      <c r="B119" s="33"/>
      <c r="C119" s="28" t="s">
        <v>205</v>
      </c>
      <c r="L119" s="33"/>
    </row>
    <row r="120" spans="2:63" s="1" customFormat="1" ht="16.5" customHeight="1">
      <c r="B120" s="33"/>
      <c r="E120" s="253" t="str">
        <f>E9</f>
        <v>SO 501 - Plynovod STPE 160, Údolní sudá čísla</v>
      </c>
      <c r="F120" s="258"/>
      <c r="G120" s="258"/>
      <c r="H120" s="258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222</v>
      </c>
      <c r="D127" s="115" t="s">
        <v>58</v>
      </c>
      <c r="E127" s="115" t="s">
        <v>54</v>
      </c>
      <c r="F127" s="115" t="s">
        <v>55</v>
      </c>
      <c r="G127" s="115" t="s">
        <v>223</v>
      </c>
      <c r="H127" s="115" t="s">
        <v>224</v>
      </c>
      <c r="I127" s="115" t="s">
        <v>225</v>
      </c>
      <c r="J127" s="115" t="s">
        <v>209</v>
      </c>
      <c r="K127" s="116" t="s">
        <v>226</v>
      </c>
      <c r="L127" s="113"/>
      <c r="M127" s="60" t="s">
        <v>1</v>
      </c>
      <c r="N127" s="61" t="s">
        <v>37</v>
      </c>
      <c r="O127" s="61" t="s">
        <v>227</v>
      </c>
      <c r="P127" s="61" t="s">
        <v>228</v>
      </c>
      <c r="Q127" s="61" t="s">
        <v>229</v>
      </c>
      <c r="R127" s="61" t="s">
        <v>230</v>
      </c>
      <c r="S127" s="61" t="s">
        <v>231</v>
      </c>
      <c r="T127" s="62" t="s">
        <v>232</v>
      </c>
    </row>
    <row r="128" spans="2:63" s="1" customFormat="1" ht="22.9" customHeight="1">
      <c r="B128" s="33"/>
      <c r="C128" s="65" t="s">
        <v>233</v>
      </c>
      <c r="J128" s="117">
        <f>BK128</f>
        <v>0</v>
      </c>
      <c r="L128" s="33"/>
      <c r="M128" s="63"/>
      <c r="N128" s="54"/>
      <c r="O128" s="54"/>
      <c r="P128" s="118">
        <f>P129+P310+P460</f>
        <v>0</v>
      </c>
      <c r="Q128" s="54"/>
      <c r="R128" s="118">
        <f>R129+R310+R460</f>
        <v>0</v>
      </c>
      <c r="S128" s="54"/>
      <c r="T128" s="119">
        <f>T129+T310+T460</f>
        <v>0</v>
      </c>
      <c r="AT128" s="18" t="s">
        <v>72</v>
      </c>
      <c r="AU128" s="18" t="s">
        <v>211</v>
      </c>
      <c r="BK128" s="120">
        <f>BK129+BK310+BK460</f>
        <v>0</v>
      </c>
    </row>
    <row r="129" spans="2:65" s="11" customFormat="1" ht="25.9" customHeight="1">
      <c r="B129" s="121"/>
      <c r="D129" s="122" t="s">
        <v>72</v>
      </c>
      <c r="E129" s="123" t="s">
        <v>356</v>
      </c>
      <c r="F129" s="123" t="s">
        <v>357</v>
      </c>
      <c r="I129" s="124"/>
      <c r="J129" s="125">
        <f>BK129</f>
        <v>0</v>
      </c>
      <c r="L129" s="121"/>
      <c r="M129" s="126"/>
      <c r="P129" s="127">
        <f>P130+P260+P284+P287+P290+P307</f>
        <v>0</v>
      </c>
      <c r="R129" s="127">
        <f>R130+R260+R284+R287+R290+R307</f>
        <v>0</v>
      </c>
      <c r="T129" s="128">
        <f>T130+T260+T284+T287+T290+T307</f>
        <v>0</v>
      </c>
      <c r="AR129" s="122" t="s">
        <v>81</v>
      </c>
      <c r="AT129" s="129" t="s">
        <v>72</v>
      </c>
      <c r="AU129" s="129" t="s">
        <v>73</v>
      </c>
      <c r="AY129" s="122" t="s">
        <v>236</v>
      </c>
      <c r="BK129" s="130">
        <f>BK130+BK260+BK284+BK287+BK290+BK307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358</v>
      </c>
      <c r="I130" s="124"/>
      <c r="J130" s="132">
        <f>BK130</f>
        <v>0</v>
      </c>
      <c r="L130" s="121"/>
      <c r="M130" s="126"/>
      <c r="P130" s="127">
        <f>SUM(P131:P259)</f>
        <v>0</v>
      </c>
      <c r="R130" s="127">
        <f>SUM(R131:R259)</f>
        <v>0</v>
      </c>
      <c r="T130" s="128">
        <f>SUM(T131:T259)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SUM(BK131:BK259)</f>
        <v>0</v>
      </c>
    </row>
    <row r="131" spans="2:65" s="1" customFormat="1" ht="24.2" customHeight="1">
      <c r="B131" s="133"/>
      <c r="C131" s="134" t="s">
        <v>81</v>
      </c>
      <c r="D131" s="134" t="s">
        <v>239</v>
      </c>
      <c r="E131" s="135" t="s">
        <v>4487</v>
      </c>
      <c r="F131" s="136" t="s">
        <v>4488</v>
      </c>
      <c r="G131" s="137" t="s">
        <v>467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83</v>
      </c>
    </row>
    <row r="132" spans="2:65" s="1" customFormat="1" ht="11.25">
      <c r="B132" s="33"/>
      <c r="D132" s="147" t="s">
        <v>246</v>
      </c>
      <c r="F132" s="148" t="s">
        <v>4488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11.25">
      <c r="B133" s="151"/>
      <c r="D133" s="147" t="s">
        <v>247</v>
      </c>
      <c r="E133" s="152" t="s">
        <v>1</v>
      </c>
      <c r="F133" s="153" t="s">
        <v>5895</v>
      </c>
      <c r="H133" s="154">
        <v>1.6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5" customFormat="1" ht="11.25">
      <c r="B134" s="173"/>
      <c r="D134" s="147" t="s">
        <v>247</v>
      </c>
      <c r="E134" s="174" t="s">
        <v>1</v>
      </c>
      <c r="F134" s="175" t="s">
        <v>344</v>
      </c>
      <c r="H134" s="176">
        <v>1.6</v>
      </c>
      <c r="I134" s="177"/>
      <c r="L134" s="173"/>
      <c r="M134" s="178"/>
      <c r="T134" s="179"/>
      <c r="AT134" s="174" t="s">
        <v>247</v>
      </c>
      <c r="AU134" s="174" t="s">
        <v>83</v>
      </c>
      <c r="AV134" s="15" t="s">
        <v>258</v>
      </c>
      <c r="AW134" s="15" t="s">
        <v>30</v>
      </c>
      <c r="AX134" s="15" t="s">
        <v>81</v>
      </c>
      <c r="AY134" s="174" t="s">
        <v>236</v>
      </c>
    </row>
    <row r="135" spans="2:65" s="1" customFormat="1" ht="24.2" customHeight="1">
      <c r="B135" s="133"/>
      <c r="C135" s="134" t="s">
        <v>83</v>
      </c>
      <c r="D135" s="134" t="s">
        <v>239</v>
      </c>
      <c r="E135" s="135" t="s">
        <v>997</v>
      </c>
      <c r="F135" s="136" t="s">
        <v>998</v>
      </c>
      <c r="G135" s="137" t="s">
        <v>467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998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5895</v>
      </c>
      <c r="H137" s="154">
        <v>1.6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 ht="11.25">
      <c r="B138" s="173"/>
      <c r="D138" s="147" t="s">
        <v>247</v>
      </c>
      <c r="E138" s="174" t="s">
        <v>1</v>
      </c>
      <c r="F138" s="175" t="s">
        <v>344</v>
      </c>
      <c r="H138" s="176">
        <v>1.6</v>
      </c>
      <c r="I138" s="177"/>
      <c r="L138" s="173"/>
      <c r="M138" s="178"/>
      <c r="T138" s="179"/>
      <c r="AT138" s="174" t="s">
        <v>247</v>
      </c>
      <c r="AU138" s="174" t="s">
        <v>83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5896</v>
      </c>
      <c r="F139" s="136" t="s">
        <v>5897</v>
      </c>
      <c r="G139" s="137" t="s">
        <v>467</v>
      </c>
      <c r="H139" s="138">
        <v>381.7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 ht="19.5">
      <c r="B140" s="33"/>
      <c r="D140" s="147" t="s">
        <v>246</v>
      </c>
      <c r="F140" s="148" t="s">
        <v>5897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5898</v>
      </c>
      <c r="H141" s="154">
        <v>380.1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5899</v>
      </c>
      <c r="H142" s="154">
        <v>1.6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6" customFormat="1" ht="11.25">
      <c r="B143" s="198"/>
      <c r="D143" s="147" t="s">
        <v>247</v>
      </c>
      <c r="E143" s="199" t="s">
        <v>1</v>
      </c>
      <c r="F143" s="200" t="s">
        <v>2893</v>
      </c>
      <c r="H143" s="201">
        <v>381.70000000000005</v>
      </c>
      <c r="I143" s="202"/>
      <c r="L143" s="198"/>
      <c r="M143" s="203"/>
      <c r="T143" s="204"/>
      <c r="AT143" s="199" t="s">
        <v>247</v>
      </c>
      <c r="AU143" s="199" t="s">
        <v>83</v>
      </c>
      <c r="AV143" s="16" t="s">
        <v>253</v>
      </c>
      <c r="AW143" s="16" t="s">
        <v>30</v>
      </c>
      <c r="AX143" s="16" t="s">
        <v>73</v>
      </c>
      <c r="AY143" s="199" t="s">
        <v>236</v>
      </c>
    </row>
    <row r="144" spans="2:65" s="15" customFormat="1" ht="11.25">
      <c r="B144" s="173"/>
      <c r="D144" s="147" t="s">
        <v>247</v>
      </c>
      <c r="E144" s="174" t="s">
        <v>1</v>
      </c>
      <c r="F144" s="175" t="s">
        <v>344</v>
      </c>
      <c r="H144" s="176">
        <v>381.70000000000005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258</v>
      </c>
      <c r="D145" s="134" t="s">
        <v>239</v>
      </c>
      <c r="E145" s="135" t="s">
        <v>465</v>
      </c>
      <c r="F145" s="136" t="s">
        <v>466</v>
      </c>
      <c r="G145" s="137" t="s">
        <v>467</v>
      </c>
      <c r="H145" s="138">
        <v>398.5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273</v>
      </c>
    </row>
    <row r="146" spans="2:65" s="1" customFormat="1" ht="19.5">
      <c r="B146" s="33"/>
      <c r="D146" s="147" t="s">
        <v>246</v>
      </c>
      <c r="F146" s="148" t="s">
        <v>466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5900</v>
      </c>
      <c r="H147" s="154">
        <v>380.1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5901</v>
      </c>
      <c r="H148" s="154">
        <v>1.6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5902</v>
      </c>
      <c r="H149" s="154">
        <v>15.2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5903</v>
      </c>
      <c r="H150" s="154">
        <v>1.6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6" customFormat="1" ht="11.25">
      <c r="B151" s="198"/>
      <c r="D151" s="147" t="s">
        <v>247</v>
      </c>
      <c r="E151" s="199" t="s">
        <v>1</v>
      </c>
      <c r="F151" s="200" t="s">
        <v>2893</v>
      </c>
      <c r="H151" s="201">
        <v>398.50000000000006</v>
      </c>
      <c r="I151" s="202"/>
      <c r="L151" s="198"/>
      <c r="M151" s="203"/>
      <c r="T151" s="204"/>
      <c r="AT151" s="199" t="s">
        <v>247</v>
      </c>
      <c r="AU151" s="199" t="s">
        <v>83</v>
      </c>
      <c r="AV151" s="16" t="s">
        <v>253</v>
      </c>
      <c r="AW151" s="16" t="s">
        <v>30</v>
      </c>
      <c r="AX151" s="16" t="s">
        <v>73</v>
      </c>
      <c r="AY151" s="199" t="s">
        <v>236</v>
      </c>
    </row>
    <row r="152" spans="2:65" s="15" customFormat="1" ht="11.25">
      <c r="B152" s="173"/>
      <c r="D152" s="147" t="s">
        <v>247</v>
      </c>
      <c r="E152" s="174" t="s">
        <v>1</v>
      </c>
      <c r="F152" s="175" t="s">
        <v>344</v>
      </c>
      <c r="H152" s="176">
        <v>398.50000000000006</v>
      </c>
      <c r="I152" s="177"/>
      <c r="L152" s="173"/>
      <c r="M152" s="178"/>
      <c r="T152" s="179"/>
      <c r="AT152" s="174" t="s">
        <v>247</v>
      </c>
      <c r="AU152" s="174" t="s">
        <v>83</v>
      </c>
      <c r="AV152" s="15" t="s">
        <v>258</v>
      </c>
      <c r="AW152" s="15" t="s">
        <v>30</v>
      </c>
      <c r="AX152" s="15" t="s">
        <v>81</v>
      </c>
      <c r="AY152" s="174" t="s">
        <v>236</v>
      </c>
    </row>
    <row r="153" spans="2:65" s="1" customFormat="1" ht="24.2" customHeight="1">
      <c r="B153" s="133"/>
      <c r="C153" s="134" t="s">
        <v>235</v>
      </c>
      <c r="D153" s="134" t="s">
        <v>239</v>
      </c>
      <c r="E153" s="135" t="s">
        <v>482</v>
      </c>
      <c r="F153" s="136" t="s">
        <v>483</v>
      </c>
      <c r="G153" s="137" t="s">
        <v>467</v>
      </c>
      <c r="H153" s="138">
        <v>380.1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286</v>
      </c>
    </row>
    <row r="154" spans="2:65" s="1" customFormat="1" ht="19.5">
      <c r="B154" s="33"/>
      <c r="D154" s="147" t="s">
        <v>246</v>
      </c>
      <c r="F154" s="148" t="s">
        <v>483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5904</v>
      </c>
      <c r="H155" s="154">
        <v>380.1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380.1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24.2" customHeight="1">
      <c r="B157" s="133"/>
      <c r="C157" s="134" t="s">
        <v>265</v>
      </c>
      <c r="D157" s="134" t="s">
        <v>239</v>
      </c>
      <c r="E157" s="135" t="s">
        <v>3200</v>
      </c>
      <c r="F157" s="136" t="s">
        <v>3201</v>
      </c>
      <c r="G157" s="137" t="s">
        <v>467</v>
      </c>
      <c r="H157" s="138">
        <v>15.2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295</v>
      </c>
    </row>
    <row r="158" spans="2:65" s="1" customFormat="1" ht="19.5">
      <c r="B158" s="33"/>
      <c r="D158" s="147" t="s">
        <v>246</v>
      </c>
      <c r="F158" s="148" t="s">
        <v>3201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5902</v>
      </c>
      <c r="H159" s="154">
        <v>15.2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 ht="11.25">
      <c r="B160" s="173"/>
      <c r="D160" s="147" t="s">
        <v>247</v>
      </c>
      <c r="E160" s="174" t="s">
        <v>1</v>
      </c>
      <c r="F160" s="175" t="s">
        <v>344</v>
      </c>
      <c r="H160" s="176">
        <v>15.2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33" customHeight="1">
      <c r="B161" s="133"/>
      <c r="C161" s="134" t="s">
        <v>269</v>
      </c>
      <c r="D161" s="134" t="s">
        <v>239</v>
      </c>
      <c r="E161" s="135" t="s">
        <v>505</v>
      </c>
      <c r="F161" s="136" t="s">
        <v>506</v>
      </c>
      <c r="G161" s="137" t="s">
        <v>467</v>
      </c>
      <c r="H161" s="138">
        <v>15.2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306</v>
      </c>
    </row>
    <row r="162" spans="2:65" s="1" customFormat="1" ht="19.5">
      <c r="B162" s="33"/>
      <c r="D162" s="147" t="s">
        <v>246</v>
      </c>
      <c r="F162" s="148" t="s">
        <v>506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2" customFormat="1" ht="11.25">
      <c r="B163" s="151"/>
      <c r="D163" s="147" t="s">
        <v>247</v>
      </c>
      <c r="E163" s="152" t="s">
        <v>1</v>
      </c>
      <c r="F163" s="153" t="s">
        <v>5905</v>
      </c>
      <c r="H163" s="154">
        <v>15.2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 ht="11.25">
      <c r="B164" s="173"/>
      <c r="D164" s="147" t="s">
        <v>247</v>
      </c>
      <c r="E164" s="174" t="s">
        <v>1</v>
      </c>
      <c r="F164" s="175" t="s">
        <v>344</v>
      </c>
      <c r="H164" s="176">
        <v>15.2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273</v>
      </c>
      <c r="D165" s="134" t="s">
        <v>239</v>
      </c>
      <c r="E165" s="135" t="s">
        <v>2918</v>
      </c>
      <c r="F165" s="136" t="s">
        <v>2919</v>
      </c>
      <c r="G165" s="137" t="s">
        <v>2038</v>
      </c>
      <c r="H165" s="138">
        <v>15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316</v>
      </c>
    </row>
    <row r="166" spans="2:65" s="1" customFormat="1" ht="19.5">
      <c r="B166" s="33"/>
      <c r="D166" s="147" t="s">
        <v>246</v>
      </c>
      <c r="F166" s="148" t="s">
        <v>2919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280</v>
      </c>
      <c r="D167" s="134" t="s">
        <v>239</v>
      </c>
      <c r="E167" s="135" t="s">
        <v>2930</v>
      </c>
      <c r="F167" s="136" t="s">
        <v>2931</v>
      </c>
      <c r="G167" s="137" t="s">
        <v>2932</v>
      </c>
      <c r="H167" s="138">
        <v>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328</v>
      </c>
    </row>
    <row r="168" spans="2:65" s="1" customFormat="1" ht="19.5">
      <c r="B168" s="33"/>
      <c r="D168" s="147" t="s">
        <v>246</v>
      </c>
      <c r="F168" s="148" t="s">
        <v>2931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286</v>
      </c>
      <c r="D169" s="134" t="s">
        <v>239</v>
      </c>
      <c r="E169" s="135" t="s">
        <v>2960</v>
      </c>
      <c r="F169" s="136" t="s">
        <v>2961</v>
      </c>
      <c r="G169" s="137" t="s">
        <v>528</v>
      </c>
      <c r="H169" s="138">
        <v>12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345</v>
      </c>
    </row>
    <row r="170" spans="2:65" s="1" customFormat="1" ht="19.5">
      <c r="B170" s="33"/>
      <c r="D170" s="147" t="s">
        <v>246</v>
      </c>
      <c r="F170" s="148" t="s">
        <v>2961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291</v>
      </c>
      <c r="D171" s="134" t="s">
        <v>239</v>
      </c>
      <c r="E171" s="135" t="s">
        <v>5906</v>
      </c>
      <c r="F171" s="136" t="s">
        <v>5907</v>
      </c>
      <c r="G171" s="137" t="s">
        <v>340</v>
      </c>
      <c r="H171" s="138">
        <v>54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583</v>
      </c>
    </row>
    <row r="172" spans="2:65" s="1" customFormat="1" ht="19.5">
      <c r="B172" s="33"/>
      <c r="D172" s="147" t="s">
        <v>246</v>
      </c>
      <c r="F172" s="148" t="s">
        <v>5907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2" customFormat="1" ht="11.25">
      <c r="B173" s="151"/>
      <c r="D173" s="147" t="s">
        <v>247</v>
      </c>
      <c r="E173" s="152" t="s">
        <v>1</v>
      </c>
      <c r="F173" s="153" t="s">
        <v>5908</v>
      </c>
      <c r="H173" s="154">
        <v>54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 ht="11.25">
      <c r="B174" s="173"/>
      <c r="D174" s="147" t="s">
        <v>247</v>
      </c>
      <c r="E174" s="174" t="s">
        <v>1</v>
      </c>
      <c r="F174" s="175" t="s">
        <v>344</v>
      </c>
      <c r="H174" s="176">
        <v>54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295</v>
      </c>
      <c r="D175" s="134" t="s">
        <v>239</v>
      </c>
      <c r="E175" s="135" t="s">
        <v>5909</v>
      </c>
      <c r="F175" s="136" t="s">
        <v>5910</v>
      </c>
      <c r="G175" s="137" t="s">
        <v>340</v>
      </c>
      <c r="H175" s="138">
        <v>54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591</v>
      </c>
    </row>
    <row r="176" spans="2:65" s="1" customFormat="1" ht="19.5">
      <c r="B176" s="33"/>
      <c r="D176" s="147" t="s">
        <v>246</v>
      </c>
      <c r="F176" s="148" t="s">
        <v>5910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24.2" customHeight="1">
      <c r="B177" s="133"/>
      <c r="C177" s="134" t="s">
        <v>300</v>
      </c>
      <c r="D177" s="134" t="s">
        <v>239</v>
      </c>
      <c r="E177" s="135" t="s">
        <v>5911</v>
      </c>
      <c r="F177" s="136" t="s">
        <v>5912</v>
      </c>
      <c r="G177" s="137" t="s">
        <v>467</v>
      </c>
      <c r="H177" s="138">
        <v>21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607</v>
      </c>
    </row>
    <row r="178" spans="2:65" s="1" customFormat="1" ht="11.25">
      <c r="B178" s="33"/>
      <c r="D178" s="147" t="s">
        <v>246</v>
      </c>
      <c r="F178" s="148" t="s">
        <v>5912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2" customFormat="1" ht="11.25">
      <c r="B179" s="151"/>
      <c r="D179" s="147" t="s">
        <v>247</v>
      </c>
      <c r="E179" s="152" t="s">
        <v>1</v>
      </c>
      <c r="F179" s="153" t="s">
        <v>5913</v>
      </c>
      <c r="H179" s="154">
        <v>21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 ht="11.25">
      <c r="B180" s="173"/>
      <c r="D180" s="147" t="s">
        <v>247</v>
      </c>
      <c r="E180" s="174" t="s">
        <v>1</v>
      </c>
      <c r="F180" s="175" t="s">
        <v>344</v>
      </c>
      <c r="H180" s="176">
        <v>21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306</v>
      </c>
      <c r="D181" s="134" t="s">
        <v>239</v>
      </c>
      <c r="E181" s="135" t="s">
        <v>5914</v>
      </c>
      <c r="F181" s="136" t="s">
        <v>5915</v>
      </c>
      <c r="G181" s="137" t="s">
        <v>467</v>
      </c>
      <c r="H181" s="138">
        <v>21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 ht="11.25">
      <c r="B182" s="33"/>
      <c r="D182" s="147" t="s">
        <v>246</v>
      </c>
      <c r="F182" s="148" t="s">
        <v>5915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8</v>
      </c>
      <c r="D183" s="134" t="s">
        <v>239</v>
      </c>
      <c r="E183" s="135" t="s">
        <v>5916</v>
      </c>
      <c r="F183" s="136" t="s">
        <v>5917</v>
      </c>
      <c r="G183" s="137" t="s">
        <v>528</v>
      </c>
      <c r="H183" s="138">
        <v>460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630</v>
      </c>
    </row>
    <row r="184" spans="2:65" s="1" customFormat="1" ht="19.5">
      <c r="B184" s="33"/>
      <c r="D184" s="147" t="s">
        <v>246</v>
      </c>
      <c r="F184" s="148" t="s">
        <v>5917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3835</v>
      </c>
      <c r="H185" s="154">
        <v>460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 ht="11.25">
      <c r="B186" s="173"/>
      <c r="D186" s="147" t="s">
        <v>247</v>
      </c>
      <c r="E186" s="174" t="s">
        <v>1</v>
      </c>
      <c r="F186" s="175" t="s">
        <v>344</v>
      </c>
      <c r="H186" s="176">
        <v>460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24.2" customHeight="1">
      <c r="B187" s="133"/>
      <c r="C187" s="134" t="s">
        <v>316</v>
      </c>
      <c r="D187" s="134" t="s">
        <v>239</v>
      </c>
      <c r="E187" s="135" t="s">
        <v>5918</v>
      </c>
      <c r="F187" s="136" t="s">
        <v>5919</v>
      </c>
      <c r="G187" s="137" t="s">
        <v>528</v>
      </c>
      <c r="H187" s="138">
        <v>460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643</v>
      </c>
    </row>
    <row r="188" spans="2:65" s="1" customFormat="1" ht="19.5">
      <c r="B188" s="33"/>
      <c r="D188" s="147" t="s">
        <v>246</v>
      </c>
      <c r="F188" s="148" t="s">
        <v>5919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323</v>
      </c>
      <c r="D189" s="134" t="s">
        <v>239</v>
      </c>
      <c r="E189" s="135" t="s">
        <v>5920</v>
      </c>
      <c r="F189" s="136" t="s">
        <v>5921</v>
      </c>
      <c r="G189" s="137" t="s">
        <v>528</v>
      </c>
      <c r="H189" s="138">
        <v>60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656</v>
      </c>
    </row>
    <row r="190" spans="2:65" s="1" customFormat="1" ht="19.5">
      <c r="B190" s="33"/>
      <c r="D190" s="147" t="s">
        <v>246</v>
      </c>
      <c r="F190" s="148" t="s">
        <v>5921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33" customHeight="1">
      <c r="B191" s="133"/>
      <c r="C191" s="134" t="s">
        <v>328</v>
      </c>
      <c r="D191" s="134" t="s">
        <v>239</v>
      </c>
      <c r="E191" s="135" t="s">
        <v>5922</v>
      </c>
      <c r="F191" s="136" t="s">
        <v>5923</v>
      </c>
      <c r="G191" s="137" t="s">
        <v>528</v>
      </c>
      <c r="H191" s="138">
        <v>60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669</v>
      </c>
    </row>
    <row r="192" spans="2:65" s="1" customFormat="1" ht="19.5">
      <c r="B192" s="33"/>
      <c r="D192" s="147" t="s">
        <v>246</v>
      </c>
      <c r="F192" s="148" t="s">
        <v>5923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337</v>
      </c>
      <c r="D193" s="134" t="s">
        <v>239</v>
      </c>
      <c r="E193" s="135" t="s">
        <v>5924</v>
      </c>
      <c r="F193" s="136" t="s">
        <v>5925</v>
      </c>
      <c r="G193" s="137" t="s">
        <v>528</v>
      </c>
      <c r="H193" s="138">
        <v>9.3000000000000007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682</v>
      </c>
    </row>
    <row r="194" spans="2:65" s="1" customFormat="1" ht="11.25">
      <c r="B194" s="33"/>
      <c r="D194" s="147" t="s">
        <v>246</v>
      </c>
      <c r="F194" s="148" t="s">
        <v>5925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 ht="11.25">
      <c r="B195" s="151"/>
      <c r="D195" s="147" t="s">
        <v>247</v>
      </c>
      <c r="E195" s="152" t="s">
        <v>1</v>
      </c>
      <c r="F195" s="153" t="s">
        <v>5926</v>
      </c>
      <c r="H195" s="154">
        <v>9.3000000000000007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5" customFormat="1" ht="11.25">
      <c r="B196" s="173"/>
      <c r="D196" s="147" t="s">
        <v>247</v>
      </c>
      <c r="E196" s="174" t="s">
        <v>1</v>
      </c>
      <c r="F196" s="175" t="s">
        <v>344</v>
      </c>
      <c r="H196" s="176">
        <v>9.3000000000000007</v>
      </c>
      <c r="I196" s="177"/>
      <c r="L196" s="173"/>
      <c r="M196" s="178"/>
      <c r="T196" s="179"/>
      <c r="AT196" s="174" t="s">
        <v>247</v>
      </c>
      <c r="AU196" s="174" t="s">
        <v>83</v>
      </c>
      <c r="AV196" s="15" t="s">
        <v>258</v>
      </c>
      <c r="AW196" s="15" t="s">
        <v>30</v>
      </c>
      <c r="AX196" s="15" t="s">
        <v>81</v>
      </c>
      <c r="AY196" s="174" t="s">
        <v>236</v>
      </c>
    </row>
    <row r="197" spans="2:65" s="1" customFormat="1" ht="24.2" customHeight="1">
      <c r="B197" s="133"/>
      <c r="C197" s="134" t="s">
        <v>345</v>
      </c>
      <c r="D197" s="134" t="s">
        <v>239</v>
      </c>
      <c r="E197" s="135" t="s">
        <v>5927</v>
      </c>
      <c r="F197" s="136" t="s">
        <v>5928</v>
      </c>
      <c r="G197" s="137" t="s">
        <v>528</v>
      </c>
      <c r="H197" s="138">
        <v>9.3000000000000007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696</v>
      </c>
    </row>
    <row r="198" spans="2:65" s="1" customFormat="1" ht="11.25">
      <c r="B198" s="33"/>
      <c r="D198" s="147" t="s">
        <v>246</v>
      </c>
      <c r="F198" s="148" t="s">
        <v>5928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7</v>
      </c>
      <c r="D199" s="134" t="s">
        <v>239</v>
      </c>
      <c r="E199" s="135" t="s">
        <v>5929</v>
      </c>
      <c r="F199" s="136" t="s">
        <v>5930</v>
      </c>
      <c r="G199" s="137" t="s">
        <v>539</v>
      </c>
      <c r="H199" s="138">
        <v>13.59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709</v>
      </c>
    </row>
    <row r="200" spans="2:65" s="1" customFormat="1" ht="19.5">
      <c r="B200" s="33"/>
      <c r="D200" s="147" t="s">
        <v>246</v>
      </c>
      <c r="F200" s="148" t="s">
        <v>5930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583</v>
      </c>
      <c r="D201" s="134" t="s">
        <v>239</v>
      </c>
      <c r="E201" s="135" t="s">
        <v>5931</v>
      </c>
      <c r="F201" s="136" t="s">
        <v>5932</v>
      </c>
      <c r="G201" s="137" t="s">
        <v>539</v>
      </c>
      <c r="H201" s="138">
        <v>54.36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720</v>
      </c>
    </row>
    <row r="202" spans="2:65" s="1" customFormat="1" ht="19.5">
      <c r="B202" s="33"/>
      <c r="D202" s="147" t="s">
        <v>246</v>
      </c>
      <c r="F202" s="148" t="s">
        <v>5932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34" t="s">
        <v>588</v>
      </c>
      <c r="D203" s="134" t="s">
        <v>239</v>
      </c>
      <c r="E203" s="135" t="s">
        <v>5933</v>
      </c>
      <c r="F203" s="136" t="s">
        <v>5934</v>
      </c>
      <c r="G203" s="137" t="s">
        <v>539</v>
      </c>
      <c r="H203" s="138">
        <v>5.2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731</v>
      </c>
    </row>
    <row r="204" spans="2:65" s="1" customFormat="1" ht="19.5">
      <c r="B204" s="33"/>
      <c r="D204" s="147" t="s">
        <v>246</v>
      </c>
      <c r="F204" s="148" t="s">
        <v>5934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33" customHeight="1">
      <c r="B205" s="133"/>
      <c r="C205" s="134" t="s">
        <v>591</v>
      </c>
      <c r="D205" s="134" t="s">
        <v>239</v>
      </c>
      <c r="E205" s="135" t="s">
        <v>5935</v>
      </c>
      <c r="F205" s="136" t="s">
        <v>5936</v>
      </c>
      <c r="G205" s="137" t="s">
        <v>539</v>
      </c>
      <c r="H205" s="138">
        <v>73.563000000000002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741</v>
      </c>
    </row>
    <row r="206" spans="2:65" s="1" customFormat="1" ht="19.5">
      <c r="B206" s="33"/>
      <c r="D206" s="147" t="s">
        <v>246</v>
      </c>
      <c r="F206" s="148" t="s">
        <v>5936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33" customHeight="1">
      <c r="B207" s="133"/>
      <c r="C207" s="134" t="s">
        <v>600</v>
      </c>
      <c r="D207" s="134" t="s">
        <v>239</v>
      </c>
      <c r="E207" s="135" t="s">
        <v>4574</v>
      </c>
      <c r="F207" s="136" t="s">
        <v>4575</v>
      </c>
      <c r="G207" s="137" t="s">
        <v>539</v>
      </c>
      <c r="H207" s="138">
        <v>20.8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772</v>
      </c>
    </row>
    <row r="208" spans="2:65" s="1" customFormat="1" ht="19.5">
      <c r="B208" s="33"/>
      <c r="D208" s="147" t="s">
        <v>246</v>
      </c>
      <c r="F208" s="148" t="s">
        <v>4575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5937</v>
      </c>
      <c r="H209" s="154">
        <v>20.8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5" customFormat="1" ht="11.25">
      <c r="B210" s="173"/>
      <c r="D210" s="147" t="s">
        <v>247</v>
      </c>
      <c r="E210" s="174" t="s">
        <v>1</v>
      </c>
      <c r="F210" s="175" t="s">
        <v>344</v>
      </c>
      <c r="H210" s="176">
        <v>20.8</v>
      </c>
      <c r="I210" s="177"/>
      <c r="L210" s="173"/>
      <c r="M210" s="178"/>
      <c r="T210" s="179"/>
      <c r="AT210" s="174" t="s">
        <v>247</v>
      </c>
      <c r="AU210" s="174" t="s">
        <v>83</v>
      </c>
      <c r="AV210" s="15" t="s">
        <v>258</v>
      </c>
      <c r="AW210" s="15" t="s">
        <v>30</v>
      </c>
      <c r="AX210" s="15" t="s">
        <v>81</v>
      </c>
      <c r="AY210" s="174" t="s">
        <v>236</v>
      </c>
    </row>
    <row r="211" spans="2:65" s="1" customFormat="1" ht="33" customHeight="1">
      <c r="B211" s="133"/>
      <c r="C211" s="134" t="s">
        <v>607</v>
      </c>
      <c r="D211" s="134" t="s">
        <v>239</v>
      </c>
      <c r="E211" s="135" t="s">
        <v>5938</v>
      </c>
      <c r="F211" s="136" t="s">
        <v>5939</v>
      </c>
      <c r="G211" s="137" t="s">
        <v>539</v>
      </c>
      <c r="H211" s="138">
        <v>294.25200000000001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782</v>
      </c>
    </row>
    <row r="212" spans="2:65" s="1" customFormat="1" ht="19.5">
      <c r="B212" s="33"/>
      <c r="D212" s="147" t="s">
        <v>246</v>
      </c>
      <c r="F212" s="148" t="s">
        <v>5939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4.2" customHeight="1">
      <c r="B213" s="133"/>
      <c r="C213" s="134" t="s">
        <v>611</v>
      </c>
      <c r="D213" s="134" t="s">
        <v>239</v>
      </c>
      <c r="E213" s="135" t="s">
        <v>2974</v>
      </c>
      <c r="F213" s="136" t="s">
        <v>2975</v>
      </c>
      <c r="G213" s="137" t="s">
        <v>539</v>
      </c>
      <c r="H213" s="138">
        <v>12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792</v>
      </c>
    </row>
    <row r="214" spans="2:65" s="1" customFormat="1" ht="11.25">
      <c r="B214" s="33"/>
      <c r="D214" s="147" t="s">
        <v>246</v>
      </c>
      <c r="F214" s="148" t="s">
        <v>2975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 ht="11.25">
      <c r="B215" s="151"/>
      <c r="D215" s="147" t="s">
        <v>247</v>
      </c>
      <c r="E215" s="152" t="s">
        <v>1</v>
      </c>
      <c r="F215" s="153" t="s">
        <v>5940</v>
      </c>
      <c r="H215" s="154">
        <v>12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5" customFormat="1" ht="11.25">
      <c r="B216" s="173"/>
      <c r="D216" s="147" t="s">
        <v>247</v>
      </c>
      <c r="E216" s="174" t="s">
        <v>1</v>
      </c>
      <c r="F216" s="175" t="s">
        <v>344</v>
      </c>
      <c r="H216" s="176">
        <v>12</v>
      </c>
      <c r="I216" s="177"/>
      <c r="L216" s="173"/>
      <c r="M216" s="178"/>
      <c r="T216" s="179"/>
      <c r="AT216" s="174" t="s">
        <v>247</v>
      </c>
      <c r="AU216" s="174" t="s">
        <v>83</v>
      </c>
      <c r="AV216" s="15" t="s">
        <v>258</v>
      </c>
      <c r="AW216" s="15" t="s">
        <v>30</v>
      </c>
      <c r="AX216" s="15" t="s">
        <v>81</v>
      </c>
      <c r="AY216" s="174" t="s">
        <v>236</v>
      </c>
    </row>
    <row r="217" spans="2:65" s="1" customFormat="1" ht="21.75" customHeight="1">
      <c r="B217" s="133"/>
      <c r="C217" s="134" t="s">
        <v>617</v>
      </c>
      <c r="D217" s="134" t="s">
        <v>239</v>
      </c>
      <c r="E217" s="135" t="s">
        <v>4542</v>
      </c>
      <c r="F217" s="136" t="s">
        <v>4543</v>
      </c>
      <c r="G217" s="137" t="s">
        <v>467</v>
      </c>
      <c r="H217" s="138">
        <v>711.8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805</v>
      </c>
    </row>
    <row r="218" spans="2:65" s="1" customFormat="1" ht="11.25">
      <c r="B218" s="33"/>
      <c r="D218" s="147" t="s">
        <v>246</v>
      </c>
      <c r="F218" s="148" t="s">
        <v>4543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5941</v>
      </c>
      <c r="H219" s="154">
        <v>711.8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6" customFormat="1" ht="11.25">
      <c r="B220" s="198"/>
      <c r="D220" s="147" t="s">
        <v>247</v>
      </c>
      <c r="E220" s="199" t="s">
        <v>1</v>
      </c>
      <c r="F220" s="200" t="s">
        <v>2893</v>
      </c>
      <c r="H220" s="201">
        <v>711.8</v>
      </c>
      <c r="I220" s="202"/>
      <c r="L220" s="198"/>
      <c r="M220" s="203"/>
      <c r="T220" s="204"/>
      <c r="AT220" s="199" t="s">
        <v>247</v>
      </c>
      <c r="AU220" s="199" t="s">
        <v>83</v>
      </c>
      <c r="AV220" s="16" t="s">
        <v>253</v>
      </c>
      <c r="AW220" s="16" t="s">
        <v>30</v>
      </c>
      <c r="AX220" s="16" t="s">
        <v>73</v>
      </c>
      <c r="AY220" s="199" t="s">
        <v>236</v>
      </c>
    </row>
    <row r="221" spans="2:65" s="15" customFormat="1" ht="11.25">
      <c r="B221" s="173"/>
      <c r="D221" s="147" t="s">
        <v>247</v>
      </c>
      <c r="E221" s="174" t="s">
        <v>1</v>
      </c>
      <c r="F221" s="175" t="s">
        <v>344</v>
      </c>
      <c r="H221" s="176">
        <v>711.8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4.2" customHeight="1">
      <c r="B222" s="133"/>
      <c r="C222" s="134" t="s">
        <v>625</v>
      </c>
      <c r="D222" s="134" t="s">
        <v>239</v>
      </c>
      <c r="E222" s="135" t="s">
        <v>4544</v>
      </c>
      <c r="F222" s="136" t="s">
        <v>4545</v>
      </c>
      <c r="G222" s="137" t="s">
        <v>467</v>
      </c>
      <c r="H222" s="138">
        <v>711.8</v>
      </c>
      <c r="I222" s="139"/>
      <c r="J222" s="140">
        <f>ROUND(I222*H222,2)</f>
        <v>0</v>
      </c>
      <c r="K222" s="136" t="s">
        <v>1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816</v>
      </c>
    </row>
    <row r="223" spans="2:65" s="1" customFormat="1" ht="11.25">
      <c r="B223" s="33"/>
      <c r="D223" s="147" t="s">
        <v>246</v>
      </c>
      <c r="F223" s="148" t="s">
        <v>4545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" customFormat="1" ht="24.2" customHeight="1">
      <c r="B224" s="133"/>
      <c r="C224" s="134" t="s">
        <v>630</v>
      </c>
      <c r="D224" s="134" t="s">
        <v>239</v>
      </c>
      <c r="E224" s="135" t="s">
        <v>4550</v>
      </c>
      <c r="F224" s="136" t="s">
        <v>4551</v>
      </c>
      <c r="G224" s="137" t="s">
        <v>467</v>
      </c>
      <c r="H224" s="138">
        <v>66</v>
      </c>
      <c r="I224" s="139"/>
      <c r="J224" s="140">
        <f>ROUND(I224*H224,2)</f>
        <v>0</v>
      </c>
      <c r="K224" s="136" t="s">
        <v>1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258</v>
      </c>
      <c r="AT224" s="145" t="s">
        <v>239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828</v>
      </c>
    </row>
    <row r="225" spans="2:65" s="1" customFormat="1" ht="19.5">
      <c r="B225" s="33"/>
      <c r="D225" s="147" t="s">
        <v>246</v>
      </c>
      <c r="F225" s="148" t="s">
        <v>4551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5942</v>
      </c>
      <c r="H226" s="154">
        <v>66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6" customFormat="1" ht="11.25">
      <c r="B227" s="198"/>
      <c r="D227" s="147" t="s">
        <v>247</v>
      </c>
      <c r="E227" s="199" t="s">
        <v>1</v>
      </c>
      <c r="F227" s="200" t="s">
        <v>2893</v>
      </c>
      <c r="H227" s="201">
        <v>66</v>
      </c>
      <c r="I227" s="202"/>
      <c r="L227" s="198"/>
      <c r="M227" s="203"/>
      <c r="T227" s="204"/>
      <c r="AT227" s="199" t="s">
        <v>247</v>
      </c>
      <c r="AU227" s="199" t="s">
        <v>83</v>
      </c>
      <c r="AV227" s="16" t="s">
        <v>253</v>
      </c>
      <c r="AW227" s="16" t="s">
        <v>30</v>
      </c>
      <c r="AX227" s="16" t="s">
        <v>73</v>
      </c>
      <c r="AY227" s="199" t="s">
        <v>236</v>
      </c>
    </row>
    <row r="228" spans="2:65" s="15" customFormat="1" ht="11.25">
      <c r="B228" s="173"/>
      <c r="D228" s="147" t="s">
        <v>247</v>
      </c>
      <c r="E228" s="174" t="s">
        <v>1</v>
      </c>
      <c r="F228" s="175" t="s">
        <v>344</v>
      </c>
      <c r="H228" s="176">
        <v>66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34" t="s">
        <v>637</v>
      </c>
      <c r="D229" s="134" t="s">
        <v>239</v>
      </c>
      <c r="E229" s="135" t="s">
        <v>4554</v>
      </c>
      <c r="F229" s="136" t="s">
        <v>4555</v>
      </c>
      <c r="G229" s="137" t="s">
        <v>467</v>
      </c>
      <c r="H229" s="138">
        <v>66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841</v>
      </c>
    </row>
    <row r="230" spans="2:65" s="1" customFormat="1" ht="19.5">
      <c r="B230" s="33"/>
      <c r="D230" s="147" t="s">
        <v>246</v>
      </c>
      <c r="F230" s="148" t="s">
        <v>4555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33" customHeight="1">
      <c r="B231" s="133"/>
      <c r="C231" s="134" t="s">
        <v>643</v>
      </c>
      <c r="D231" s="134" t="s">
        <v>239</v>
      </c>
      <c r="E231" s="135" t="s">
        <v>4556</v>
      </c>
      <c r="F231" s="136" t="s">
        <v>4557</v>
      </c>
      <c r="G231" s="137" t="s">
        <v>539</v>
      </c>
      <c r="H231" s="138">
        <v>36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341</v>
      </c>
    </row>
    <row r="232" spans="2:65" s="1" customFormat="1" ht="19.5">
      <c r="B232" s="33"/>
      <c r="D232" s="147" t="s">
        <v>246</v>
      </c>
      <c r="F232" s="148" t="s">
        <v>4557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 ht="11.25">
      <c r="B233" s="151"/>
      <c r="D233" s="147" t="s">
        <v>247</v>
      </c>
      <c r="E233" s="152" t="s">
        <v>1</v>
      </c>
      <c r="F233" s="153" t="s">
        <v>5943</v>
      </c>
      <c r="H233" s="154">
        <v>36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6" customFormat="1" ht="11.25">
      <c r="B234" s="198"/>
      <c r="D234" s="147" t="s">
        <v>247</v>
      </c>
      <c r="E234" s="199" t="s">
        <v>1</v>
      </c>
      <c r="F234" s="200" t="s">
        <v>2893</v>
      </c>
      <c r="H234" s="201">
        <v>36</v>
      </c>
      <c r="I234" s="202"/>
      <c r="L234" s="198"/>
      <c r="M234" s="203"/>
      <c r="T234" s="204"/>
      <c r="AT234" s="199" t="s">
        <v>247</v>
      </c>
      <c r="AU234" s="199" t="s">
        <v>83</v>
      </c>
      <c r="AV234" s="16" t="s">
        <v>253</v>
      </c>
      <c r="AW234" s="16" t="s">
        <v>30</v>
      </c>
      <c r="AX234" s="16" t="s">
        <v>73</v>
      </c>
      <c r="AY234" s="199" t="s">
        <v>236</v>
      </c>
    </row>
    <row r="235" spans="2:65" s="15" customFormat="1" ht="11.25">
      <c r="B235" s="173"/>
      <c r="D235" s="147" t="s">
        <v>247</v>
      </c>
      <c r="E235" s="174" t="s">
        <v>1</v>
      </c>
      <c r="F235" s="175" t="s">
        <v>344</v>
      </c>
      <c r="H235" s="176">
        <v>36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33" customHeight="1">
      <c r="B236" s="133"/>
      <c r="C236" s="134" t="s">
        <v>649</v>
      </c>
      <c r="D236" s="134" t="s">
        <v>239</v>
      </c>
      <c r="E236" s="135" t="s">
        <v>4558</v>
      </c>
      <c r="F236" s="136" t="s">
        <v>4559</v>
      </c>
      <c r="G236" s="137" t="s">
        <v>539</v>
      </c>
      <c r="H236" s="138">
        <v>36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868</v>
      </c>
    </row>
    <row r="237" spans="2:65" s="1" customFormat="1" ht="19.5">
      <c r="B237" s="33"/>
      <c r="D237" s="147" t="s">
        <v>246</v>
      </c>
      <c r="F237" s="148" t="s">
        <v>4559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37.9" customHeight="1">
      <c r="B238" s="133"/>
      <c r="C238" s="134" t="s">
        <v>656</v>
      </c>
      <c r="D238" s="134" t="s">
        <v>239</v>
      </c>
      <c r="E238" s="135" t="s">
        <v>5944</v>
      </c>
      <c r="F238" s="136" t="s">
        <v>5945</v>
      </c>
      <c r="G238" s="137" t="s">
        <v>539</v>
      </c>
      <c r="H238" s="138">
        <v>461.76499999999999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879</v>
      </c>
    </row>
    <row r="239" spans="2:65" s="1" customFormat="1" ht="19.5">
      <c r="B239" s="33"/>
      <c r="D239" s="147" t="s">
        <v>246</v>
      </c>
      <c r="F239" s="148" t="s">
        <v>5945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37.9" customHeight="1">
      <c r="B240" s="133"/>
      <c r="C240" s="134" t="s">
        <v>662</v>
      </c>
      <c r="D240" s="134" t="s">
        <v>239</v>
      </c>
      <c r="E240" s="135" t="s">
        <v>3115</v>
      </c>
      <c r="F240" s="136" t="s">
        <v>3116</v>
      </c>
      <c r="G240" s="137" t="s">
        <v>539</v>
      </c>
      <c r="H240" s="138">
        <v>461.76499999999999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893</v>
      </c>
    </row>
    <row r="241" spans="2:65" s="1" customFormat="1" ht="19.5">
      <c r="B241" s="33"/>
      <c r="D241" s="147" t="s">
        <v>246</v>
      </c>
      <c r="F241" s="148" t="s">
        <v>3116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" customFormat="1" ht="24.2" customHeight="1">
      <c r="B242" s="133"/>
      <c r="C242" s="134" t="s">
        <v>669</v>
      </c>
      <c r="D242" s="134" t="s">
        <v>239</v>
      </c>
      <c r="E242" s="135" t="s">
        <v>5946</v>
      </c>
      <c r="F242" s="136" t="s">
        <v>5947</v>
      </c>
      <c r="G242" s="137" t="s">
        <v>424</v>
      </c>
      <c r="H242" s="138">
        <v>831.17700000000002</v>
      </c>
      <c r="I242" s="139"/>
      <c r="J242" s="140">
        <f>ROUND(I242*H242,2)</f>
        <v>0</v>
      </c>
      <c r="K242" s="136" t="s">
        <v>1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928</v>
      </c>
    </row>
    <row r="243" spans="2:65" s="1" customFormat="1" ht="11.25">
      <c r="B243" s="33"/>
      <c r="D243" s="147" t="s">
        <v>246</v>
      </c>
      <c r="F243" s="148" t="s">
        <v>5947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675</v>
      </c>
      <c r="D244" s="134" t="s">
        <v>239</v>
      </c>
      <c r="E244" s="135" t="s">
        <v>1589</v>
      </c>
      <c r="F244" s="136" t="s">
        <v>1590</v>
      </c>
      <c r="G244" s="137" t="s">
        <v>539</v>
      </c>
      <c r="H244" s="138">
        <v>319.90100000000001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943</v>
      </c>
    </row>
    <row r="245" spans="2:65" s="1" customFormat="1" ht="11.25">
      <c r="B245" s="33"/>
      <c r="D245" s="147" t="s">
        <v>246</v>
      </c>
      <c r="F245" s="148" t="s">
        <v>1590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16.5" customHeight="1">
      <c r="B246" s="133"/>
      <c r="C246" s="180" t="s">
        <v>682</v>
      </c>
      <c r="D246" s="180" t="s">
        <v>333</v>
      </c>
      <c r="E246" s="181" t="s">
        <v>5948</v>
      </c>
      <c r="F246" s="182" t="s">
        <v>5949</v>
      </c>
      <c r="G246" s="183" t="s">
        <v>424</v>
      </c>
      <c r="H246" s="184">
        <v>549.27</v>
      </c>
      <c r="I246" s="185"/>
      <c r="J246" s="186">
        <f>ROUND(I246*H246,2)</f>
        <v>0</v>
      </c>
      <c r="K246" s="182" t="s">
        <v>1</v>
      </c>
      <c r="L246" s="187"/>
      <c r="M246" s="188" t="s">
        <v>1</v>
      </c>
      <c r="N246" s="189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273</v>
      </c>
      <c r="AT246" s="145" t="s">
        <v>333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955</v>
      </c>
    </row>
    <row r="247" spans="2:65" s="1" customFormat="1" ht="11.25">
      <c r="B247" s="33"/>
      <c r="D247" s="147" t="s">
        <v>246</v>
      </c>
      <c r="F247" s="148" t="s">
        <v>5949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24.2" customHeight="1">
      <c r="B248" s="133"/>
      <c r="C248" s="134" t="s">
        <v>689</v>
      </c>
      <c r="D248" s="134" t="s">
        <v>239</v>
      </c>
      <c r="E248" s="135" t="s">
        <v>5950</v>
      </c>
      <c r="F248" s="136" t="s">
        <v>5951</v>
      </c>
      <c r="G248" s="137" t="s">
        <v>539</v>
      </c>
      <c r="H248" s="138">
        <v>70.932000000000002</v>
      </c>
      <c r="I248" s="139"/>
      <c r="J248" s="140">
        <f>ROUND(I248*H248,2)</f>
        <v>0</v>
      </c>
      <c r="K248" s="136" t="s">
        <v>1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967</v>
      </c>
    </row>
    <row r="249" spans="2:65" s="1" customFormat="1" ht="11.25">
      <c r="B249" s="33"/>
      <c r="D249" s="147" t="s">
        <v>246</v>
      </c>
      <c r="F249" s="148" t="s">
        <v>5951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4.2" customHeight="1">
      <c r="B250" s="133"/>
      <c r="C250" s="134" t="s">
        <v>696</v>
      </c>
      <c r="D250" s="134" t="s">
        <v>239</v>
      </c>
      <c r="E250" s="135" t="s">
        <v>3127</v>
      </c>
      <c r="F250" s="136" t="s">
        <v>3128</v>
      </c>
      <c r="G250" s="137" t="s">
        <v>539</v>
      </c>
      <c r="H250" s="138">
        <v>70.932000000000002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2162</v>
      </c>
    </row>
    <row r="251" spans="2:65" s="1" customFormat="1" ht="11.25">
      <c r="B251" s="33"/>
      <c r="D251" s="147" t="s">
        <v>246</v>
      </c>
      <c r="F251" s="148" t="s">
        <v>3128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16.5" customHeight="1">
      <c r="B252" s="133"/>
      <c r="C252" s="180" t="s">
        <v>703</v>
      </c>
      <c r="D252" s="180" t="s">
        <v>333</v>
      </c>
      <c r="E252" s="181" t="s">
        <v>4560</v>
      </c>
      <c r="F252" s="182" t="s">
        <v>4561</v>
      </c>
      <c r="G252" s="183" t="s">
        <v>424</v>
      </c>
      <c r="H252" s="184">
        <v>243.58</v>
      </c>
      <c r="I252" s="185"/>
      <c r="J252" s="186">
        <f>ROUND(I252*H252,2)</f>
        <v>0</v>
      </c>
      <c r="K252" s="182" t="s">
        <v>1</v>
      </c>
      <c r="L252" s="187"/>
      <c r="M252" s="188" t="s">
        <v>1</v>
      </c>
      <c r="N252" s="189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273</v>
      </c>
      <c r="AT252" s="145" t="s">
        <v>333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2167</v>
      </c>
    </row>
    <row r="253" spans="2:65" s="1" customFormat="1" ht="11.25">
      <c r="B253" s="33"/>
      <c r="D253" s="147" t="s">
        <v>246</v>
      </c>
      <c r="F253" s="148" t="s">
        <v>4561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21.75" customHeight="1">
      <c r="B254" s="133"/>
      <c r="C254" s="134" t="s">
        <v>709</v>
      </c>
      <c r="D254" s="134" t="s">
        <v>239</v>
      </c>
      <c r="E254" s="135" t="s">
        <v>5952</v>
      </c>
      <c r="F254" s="136" t="s">
        <v>5953</v>
      </c>
      <c r="G254" s="137" t="s">
        <v>340</v>
      </c>
      <c r="H254" s="138">
        <v>12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2170</v>
      </c>
    </row>
    <row r="255" spans="2:65" s="1" customFormat="1" ht="11.25">
      <c r="B255" s="33"/>
      <c r="D255" s="147" t="s">
        <v>246</v>
      </c>
      <c r="F255" s="148" t="s">
        <v>5953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16.5" customHeight="1">
      <c r="B256" s="133"/>
      <c r="C256" s="134" t="s">
        <v>714</v>
      </c>
      <c r="D256" s="134" t="s">
        <v>239</v>
      </c>
      <c r="E256" s="135" t="s">
        <v>5954</v>
      </c>
      <c r="F256" s="136" t="s">
        <v>5955</v>
      </c>
      <c r="G256" s="137" t="s">
        <v>242</v>
      </c>
      <c r="H256" s="138">
        <v>3</v>
      </c>
      <c r="I256" s="139"/>
      <c r="J256" s="140">
        <f>ROUND(I256*H256,2)</f>
        <v>0</v>
      </c>
      <c r="K256" s="136" t="s">
        <v>1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2171</v>
      </c>
    </row>
    <row r="257" spans="2:65" s="1" customFormat="1" ht="11.25">
      <c r="B257" s="33"/>
      <c r="D257" s="147" t="s">
        <v>246</v>
      </c>
      <c r="F257" s="148" t="s">
        <v>5955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" customFormat="1" ht="16.5" customHeight="1">
      <c r="B258" s="133"/>
      <c r="C258" s="134" t="s">
        <v>720</v>
      </c>
      <c r="D258" s="134" t="s">
        <v>239</v>
      </c>
      <c r="E258" s="135" t="s">
        <v>5956</v>
      </c>
      <c r="F258" s="136" t="s">
        <v>5957</v>
      </c>
      <c r="G258" s="137" t="s">
        <v>340</v>
      </c>
      <c r="H258" s="138">
        <v>3</v>
      </c>
      <c r="I258" s="139"/>
      <c r="J258" s="140">
        <f>ROUND(I258*H258,2)</f>
        <v>0</v>
      </c>
      <c r="K258" s="136" t="s">
        <v>1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2174</v>
      </c>
    </row>
    <row r="259" spans="2:65" s="1" customFormat="1" ht="11.25">
      <c r="B259" s="33"/>
      <c r="D259" s="147" t="s">
        <v>246</v>
      </c>
      <c r="F259" s="148" t="s">
        <v>5957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1" customFormat="1" ht="22.9" customHeight="1">
      <c r="B260" s="121"/>
      <c r="D260" s="122" t="s">
        <v>72</v>
      </c>
      <c r="E260" s="131" t="s">
        <v>235</v>
      </c>
      <c r="F260" s="131" t="s">
        <v>636</v>
      </c>
      <c r="I260" s="124"/>
      <c r="J260" s="132">
        <f>BK260</f>
        <v>0</v>
      </c>
      <c r="L260" s="121"/>
      <c r="M260" s="126"/>
      <c r="P260" s="127">
        <f>SUM(P261:P283)</f>
        <v>0</v>
      </c>
      <c r="R260" s="127">
        <f>SUM(R261:R283)</f>
        <v>0</v>
      </c>
      <c r="T260" s="128">
        <f>SUM(T261:T283)</f>
        <v>0</v>
      </c>
      <c r="AR260" s="122" t="s">
        <v>81</v>
      </c>
      <c r="AT260" s="129" t="s">
        <v>72</v>
      </c>
      <c r="AU260" s="129" t="s">
        <v>81</v>
      </c>
      <c r="AY260" s="122" t="s">
        <v>236</v>
      </c>
      <c r="BK260" s="130">
        <f>SUM(BK261:BK283)</f>
        <v>0</v>
      </c>
    </row>
    <row r="261" spans="2:65" s="1" customFormat="1" ht="24.2" customHeight="1">
      <c r="B261" s="133"/>
      <c r="C261" s="134" t="s">
        <v>725</v>
      </c>
      <c r="D261" s="134" t="s">
        <v>239</v>
      </c>
      <c r="E261" s="135" t="s">
        <v>5958</v>
      </c>
      <c r="F261" s="136" t="s">
        <v>5959</v>
      </c>
      <c r="G261" s="137" t="s">
        <v>467</v>
      </c>
      <c r="H261" s="138">
        <v>15.2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2178</v>
      </c>
    </row>
    <row r="262" spans="2:65" s="1" customFormat="1" ht="11.25">
      <c r="B262" s="33"/>
      <c r="D262" s="147" t="s">
        <v>246</v>
      </c>
      <c r="F262" s="148" t="s">
        <v>5959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2" customFormat="1" ht="11.25">
      <c r="B263" s="151"/>
      <c r="D263" s="147" t="s">
        <v>247</v>
      </c>
      <c r="E263" s="152" t="s">
        <v>1</v>
      </c>
      <c r="F263" s="153" t="s">
        <v>5960</v>
      </c>
      <c r="H263" s="154">
        <v>15.2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5" customFormat="1" ht="11.25">
      <c r="B264" s="173"/>
      <c r="D264" s="147" t="s">
        <v>247</v>
      </c>
      <c r="E264" s="174" t="s">
        <v>1</v>
      </c>
      <c r="F264" s="175" t="s">
        <v>344</v>
      </c>
      <c r="H264" s="176">
        <v>15.2</v>
      </c>
      <c r="I264" s="177"/>
      <c r="L264" s="173"/>
      <c r="M264" s="178"/>
      <c r="T264" s="179"/>
      <c r="AT264" s="174" t="s">
        <v>247</v>
      </c>
      <c r="AU264" s="174" t="s">
        <v>83</v>
      </c>
      <c r="AV264" s="15" t="s">
        <v>258</v>
      </c>
      <c r="AW264" s="15" t="s">
        <v>30</v>
      </c>
      <c r="AX264" s="15" t="s">
        <v>81</v>
      </c>
      <c r="AY264" s="174" t="s">
        <v>236</v>
      </c>
    </row>
    <row r="265" spans="2:65" s="1" customFormat="1" ht="24.2" customHeight="1">
      <c r="B265" s="133"/>
      <c r="C265" s="134" t="s">
        <v>731</v>
      </c>
      <c r="D265" s="134" t="s">
        <v>239</v>
      </c>
      <c r="E265" s="135" t="s">
        <v>5961</v>
      </c>
      <c r="F265" s="136" t="s">
        <v>5962</v>
      </c>
      <c r="G265" s="137" t="s">
        <v>467</v>
      </c>
      <c r="H265" s="138">
        <v>380.1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2182</v>
      </c>
    </row>
    <row r="266" spans="2:65" s="1" customFormat="1" ht="11.25">
      <c r="B266" s="33"/>
      <c r="D266" s="147" t="s">
        <v>246</v>
      </c>
      <c r="F266" s="148" t="s">
        <v>5962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2" customFormat="1" ht="11.25">
      <c r="B267" s="151"/>
      <c r="D267" s="147" t="s">
        <v>247</v>
      </c>
      <c r="E267" s="152" t="s">
        <v>1</v>
      </c>
      <c r="F267" s="153" t="s">
        <v>5963</v>
      </c>
      <c r="H267" s="154">
        <v>380.1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5" customFormat="1" ht="11.25">
      <c r="B268" s="173"/>
      <c r="D268" s="147" t="s">
        <v>247</v>
      </c>
      <c r="E268" s="174" t="s">
        <v>1</v>
      </c>
      <c r="F268" s="175" t="s">
        <v>344</v>
      </c>
      <c r="H268" s="176">
        <v>380.1</v>
      </c>
      <c r="I268" s="177"/>
      <c r="L268" s="173"/>
      <c r="M268" s="178"/>
      <c r="T268" s="179"/>
      <c r="AT268" s="174" t="s">
        <v>247</v>
      </c>
      <c r="AU268" s="174" t="s">
        <v>83</v>
      </c>
      <c r="AV268" s="15" t="s">
        <v>258</v>
      </c>
      <c r="AW268" s="15" t="s">
        <v>30</v>
      </c>
      <c r="AX268" s="15" t="s">
        <v>81</v>
      </c>
      <c r="AY268" s="174" t="s">
        <v>236</v>
      </c>
    </row>
    <row r="269" spans="2:65" s="1" customFormat="1" ht="24.2" customHeight="1">
      <c r="B269" s="133"/>
      <c r="C269" s="134" t="s">
        <v>735</v>
      </c>
      <c r="D269" s="134" t="s">
        <v>239</v>
      </c>
      <c r="E269" s="135" t="s">
        <v>5964</v>
      </c>
      <c r="F269" s="136" t="s">
        <v>5965</v>
      </c>
      <c r="G269" s="137" t="s">
        <v>467</v>
      </c>
      <c r="H269" s="138">
        <v>1.6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2191</v>
      </c>
    </row>
    <row r="270" spans="2:65" s="1" customFormat="1" ht="11.25">
      <c r="B270" s="33"/>
      <c r="D270" s="147" t="s">
        <v>246</v>
      </c>
      <c r="F270" s="148" t="s">
        <v>5965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2" customFormat="1" ht="11.25">
      <c r="B271" s="151"/>
      <c r="D271" s="147" t="s">
        <v>247</v>
      </c>
      <c r="E271" s="152" t="s">
        <v>1</v>
      </c>
      <c r="F271" s="153" t="s">
        <v>5966</v>
      </c>
      <c r="H271" s="154">
        <v>1.6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5" customFormat="1" ht="11.25">
      <c r="B272" s="173"/>
      <c r="D272" s="147" t="s">
        <v>247</v>
      </c>
      <c r="E272" s="174" t="s">
        <v>1</v>
      </c>
      <c r="F272" s="175" t="s">
        <v>344</v>
      </c>
      <c r="H272" s="176">
        <v>1.6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4.2" customHeight="1">
      <c r="B273" s="133"/>
      <c r="C273" s="134" t="s">
        <v>741</v>
      </c>
      <c r="D273" s="134" t="s">
        <v>239</v>
      </c>
      <c r="E273" s="135" t="s">
        <v>5967</v>
      </c>
      <c r="F273" s="136" t="s">
        <v>5968</v>
      </c>
      <c r="G273" s="137" t="s">
        <v>467</v>
      </c>
      <c r="H273" s="138">
        <v>15.2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2195</v>
      </c>
    </row>
    <row r="274" spans="2:65" s="1" customFormat="1" ht="11.25">
      <c r="B274" s="33"/>
      <c r="D274" s="147" t="s">
        <v>246</v>
      </c>
      <c r="F274" s="148" t="s">
        <v>5968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5960</v>
      </c>
      <c r="H275" s="154">
        <v>15.2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5" customFormat="1" ht="11.25">
      <c r="B276" s="173"/>
      <c r="D276" s="147" t="s">
        <v>247</v>
      </c>
      <c r="E276" s="174" t="s">
        <v>1</v>
      </c>
      <c r="F276" s="175" t="s">
        <v>344</v>
      </c>
      <c r="H276" s="176">
        <v>15.2</v>
      </c>
      <c r="I276" s="177"/>
      <c r="L276" s="173"/>
      <c r="M276" s="178"/>
      <c r="T276" s="179"/>
      <c r="AT276" s="174" t="s">
        <v>247</v>
      </c>
      <c r="AU276" s="174" t="s">
        <v>83</v>
      </c>
      <c r="AV276" s="15" t="s">
        <v>258</v>
      </c>
      <c r="AW276" s="15" t="s">
        <v>30</v>
      </c>
      <c r="AX276" s="15" t="s">
        <v>81</v>
      </c>
      <c r="AY276" s="174" t="s">
        <v>236</v>
      </c>
    </row>
    <row r="277" spans="2:65" s="1" customFormat="1" ht="24.2" customHeight="1">
      <c r="B277" s="133"/>
      <c r="C277" s="134" t="s">
        <v>745</v>
      </c>
      <c r="D277" s="134" t="s">
        <v>239</v>
      </c>
      <c r="E277" s="135" t="s">
        <v>5969</v>
      </c>
      <c r="F277" s="136" t="s">
        <v>5970</v>
      </c>
      <c r="G277" s="137" t="s">
        <v>467</v>
      </c>
      <c r="H277" s="138">
        <v>383.3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2199</v>
      </c>
    </row>
    <row r="278" spans="2:65" s="1" customFormat="1" ht="11.25">
      <c r="B278" s="33"/>
      <c r="D278" s="147" t="s">
        <v>246</v>
      </c>
      <c r="F278" s="148" t="s">
        <v>5970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2" customFormat="1" ht="11.25">
      <c r="B279" s="151"/>
      <c r="D279" s="147" t="s">
        <v>247</v>
      </c>
      <c r="E279" s="152" t="s">
        <v>1</v>
      </c>
      <c r="F279" s="153" t="s">
        <v>5971</v>
      </c>
      <c r="H279" s="154">
        <v>1.6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 ht="11.25">
      <c r="B280" s="151"/>
      <c r="D280" s="147" t="s">
        <v>247</v>
      </c>
      <c r="E280" s="152" t="s">
        <v>1</v>
      </c>
      <c r="F280" s="153" t="s">
        <v>5966</v>
      </c>
      <c r="H280" s="154">
        <v>1.6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 ht="11.25">
      <c r="B281" s="151"/>
      <c r="D281" s="147" t="s">
        <v>247</v>
      </c>
      <c r="E281" s="152" t="s">
        <v>1</v>
      </c>
      <c r="F281" s="153" t="s">
        <v>5963</v>
      </c>
      <c r="H281" s="154">
        <v>380.1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6" customFormat="1" ht="11.25">
      <c r="B282" s="198"/>
      <c r="D282" s="147" t="s">
        <v>247</v>
      </c>
      <c r="E282" s="199" t="s">
        <v>1</v>
      </c>
      <c r="F282" s="200" t="s">
        <v>2893</v>
      </c>
      <c r="H282" s="201">
        <v>383.3</v>
      </c>
      <c r="I282" s="202"/>
      <c r="L282" s="198"/>
      <c r="M282" s="203"/>
      <c r="T282" s="204"/>
      <c r="AT282" s="199" t="s">
        <v>247</v>
      </c>
      <c r="AU282" s="199" t="s">
        <v>83</v>
      </c>
      <c r="AV282" s="16" t="s">
        <v>253</v>
      </c>
      <c r="AW282" s="16" t="s">
        <v>30</v>
      </c>
      <c r="AX282" s="16" t="s">
        <v>73</v>
      </c>
      <c r="AY282" s="199" t="s">
        <v>236</v>
      </c>
    </row>
    <row r="283" spans="2:65" s="15" customFormat="1" ht="11.25">
      <c r="B283" s="173"/>
      <c r="D283" s="147" t="s">
        <v>247</v>
      </c>
      <c r="E283" s="174" t="s">
        <v>1</v>
      </c>
      <c r="F283" s="175" t="s">
        <v>344</v>
      </c>
      <c r="H283" s="176">
        <v>383.3</v>
      </c>
      <c r="I283" s="177"/>
      <c r="L283" s="173"/>
      <c r="M283" s="178"/>
      <c r="T283" s="179"/>
      <c r="AT283" s="174" t="s">
        <v>247</v>
      </c>
      <c r="AU283" s="174" t="s">
        <v>83</v>
      </c>
      <c r="AV283" s="15" t="s">
        <v>258</v>
      </c>
      <c r="AW283" s="15" t="s">
        <v>30</v>
      </c>
      <c r="AX283" s="15" t="s">
        <v>81</v>
      </c>
      <c r="AY283" s="174" t="s">
        <v>236</v>
      </c>
    </row>
    <row r="284" spans="2:65" s="11" customFormat="1" ht="22.9" customHeight="1">
      <c r="B284" s="121"/>
      <c r="D284" s="122" t="s">
        <v>72</v>
      </c>
      <c r="E284" s="131" t="s">
        <v>273</v>
      </c>
      <c r="F284" s="131" t="s">
        <v>724</v>
      </c>
      <c r="I284" s="124"/>
      <c r="J284" s="132">
        <f>BK284</f>
        <v>0</v>
      </c>
      <c r="L284" s="121"/>
      <c r="M284" s="126"/>
      <c r="P284" s="127">
        <f>SUM(P285:P286)</f>
        <v>0</v>
      </c>
      <c r="R284" s="127">
        <f>SUM(R285:R286)</f>
        <v>0</v>
      </c>
      <c r="T284" s="128">
        <f>SUM(T285:T286)</f>
        <v>0</v>
      </c>
      <c r="AR284" s="122" t="s">
        <v>81</v>
      </c>
      <c r="AT284" s="129" t="s">
        <v>72</v>
      </c>
      <c r="AU284" s="129" t="s">
        <v>81</v>
      </c>
      <c r="AY284" s="122" t="s">
        <v>236</v>
      </c>
      <c r="BK284" s="130">
        <f>SUM(BK285:BK286)</f>
        <v>0</v>
      </c>
    </row>
    <row r="285" spans="2:65" s="1" customFormat="1" ht="21.75" customHeight="1">
      <c r="B285" s="133"/>
      <c r="C285" s="134" t="s">
        <v>772</v>
      </c>
      <c r="D285" s="134" t="s">
        <v>239</v>
      </c>
      <c r="E285" s="135" t="s">
        <v>4947</v>
      </c>
      <c r="F285" s="136" t="s">
        <v>4948</v>
      </c>
      <c r="G285" s="137" t="s">
        <v>528</v>
      </c>
      <c r="H285" s="138">
        <v>271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2138</v>
      </c>
    </row>
    <row r="286" spans="2:65" s="1" customFormat="1" ht="11.25">
      <c r="B286" s="33"/>
      <c r="D286" s="147" t="s">
        <v>246</v>
      </c>
      <c r="F286" s="148" t="s">
        <v>4948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1" customFormat="1" ht="22.9" customHeight="1">
      <c r="B287" s="121"/>
      <c r="D287" s="122" t="s">
        <v>72</v>
      </c>
      <c r="E287" s="131" t="s">
        <v>280</v>
      </c>
      <c r="F287" s="131" t="s">
        <v>400</v>
      </c>
      <c r="I287" s="124"/>
      <c r="J287" s="132">
        <f>BK287</f>
        <v>0</v>
      </c>
      <c r="L287" s="121"/>
      <c r="M287" s="126"/>
      <c r="P287" s="127">
        <f>SUM(P288:P289)</f>
        <v>0</v>
      </c>
      <c r="R287" s="127">
        <f>SUM(R288:R289)</f>
        <v>0</v>
      </c>
      <c r="T287" s="128">
        <f>SUM(T288:T289)</f>
        <v>0</v>
      </c>
      <c r="AR287" s="122" t="s">
        <v>81</v>
      </c>
      <c r="AT287" s="129" t="s">
        <v>72</v>
      </c>
      <c r="AU287" s="129" t="s">
        <v>81</v>
      </c>
      <c r="AY287" s="122" t="s">
        <v>236</v>
      </c>
      <c r="BK287" s="130">
        <f>SUM(BK288:BK289)</f>
        <v>0</v>
      </c>
    </row>
    <row r="288" spans="2:65" s="1" customFormat="1" ht="24.2" customHeight="1">
      <c r="B288" s="133"/>
      <c r="C288" s="134" t="s">
        <v>777</v>
      </c>
      <c r="D288" s="134" t="s">
        <v>239</v>
      </c>
      <c r="E288" s="135" t="s">
        <v>869</v>
      </c>
      <c r="F288" s="136" t="s">
        <v>870</v>
      </c>
      <c r="G288" s="137" t="s">
        <v>528</v>
      </c>
      <c r="H288" s="138">
        <v>241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2206</v>
      </c>
    </row>
    <row r="289" spans="2:65" s="1" customFormat="1" ht="11.25">
      <c r="B289" s="33"/>
      <c r="D289" s="147" t="s">
        <v>246</v>
      </c>
      <c r="F289" s="148" t="s">
        <v>870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1" customFormat="1" ht="22.9" customHeight="1">
      <c r="B290" s="121"/>
      <c r="D290" s="122" t="s">
        <v>72</v>
      </c>
      <c r="E290" s="131" t="s">
        <v>420</v>
      </c>
      <c r="F290" s="131" t="s">
        <v>421</v>
      </c>
      <c r="I290" s="124"/>
      <c r="J290" s="132">
        <f>BK290</f>
        <v>0</v>
      </c>
      <c r="L290" s="121"/>
      <c r="M290" s="126"/>
      <c r="P290" s="127">
        <f>SUM(P291:P306)</f>
        <v>0</v>
      </c>
      <c r="R290" s="127">
        <f>SUM(R291:R306)</f>
        <v>0</v>
      </c>
      <c r="T290" s="128">
        <f>SUM(T291:T306)</f>
        <v>0</v>
      </c>
      <c r="AR290" s="122" t="s">
        <v>81</v>
      </c>
      <c r="AT290" s="129" t="s">
        <v>72</v>
      </c>
      <c r="AU290" s="129" t="s">
        <v>81</v>
      </c>
      <c r="AY290" s="122" t="s">
        <v>236</v>
      </c>
      <c r="BK290" s="130">
        <f>SUM(BK291:BK306)</f>
        <v>0</v>
      </c>
    </row>
    <row r="291" spans="2:65" s="1" customFormat="1" ht="21.75" customHeight="1">
      <c r="B291" s="133"/>
      <c r="C291" s="134" t="s">
        <v>782</v>
      </c>
      <c r="D291" s="134" t="s">
        <v>239</v>
      </c>
      <c r="E291" s="135" t="s">
        <v>428</v>
      </c>
      <c r="F291" s="136" t="s">
        <v>429</v>
      </c>
      <c r="G291" s="137" t="s">
        <v>424</v>
      </c>
      <c r="H291" s="138">
        <v>328.93099999999998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2215</v>
      </c>
    </row>
    <row r="292" spans="2:65" s="1" customFormat="1" ht="11.25">
      <c r="B292" s="33"/>
      <c r="D292" s="147" t="s">
        <v>246</v>
      </c>
      <c r="F292" s="148" t="s">
        <v>429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24.2" customHeight="1">
      <c r="B293" s="133"/>
      <c r="C293" s="134" t="s">
        <v>787</v>
      </c>
      <c r="D293" s="134" t="s">
        <v>239</v>
      </c>
      <c r="E293" s="135" t="s">
        <v>437</v>
      </c>
      <c r="F293" s="136" t="s">
        <v>438</v>
      </c>
      <c r="G293" s="137" t="s">
        <v>424</v>
      </c>
      <c r="H293" s="138">
        <v>2960.3789999999999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2224</v>
      </c>
    </row>
    <row r="294" spans="2:65" s="1" customFormat="1" ht="11.25">
      <c r="B294" s="33"/>
      <c r="D294" s="147" t="s">
        <v>246</v>
      </c>
      <c r="F294" s="148" t="s">
        <v>438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" customFormat="1" ht="24.2" customHeight="1">
      <c r="B295" s="133"/>
      <c r="C295" s="134" t="s">
        <v>792</v>
      </c>
      <c r="D295" s="134" t="s">
        <v>239</v>
      </c>
      <c r="E295" s="135" t="s">
        <v>5972</v>
      </c>
      <c r="F295" s="136" t="s">
        <v>5973</v>
      </c>
      <c r="G295" s="137" t="s">
        <v>424</v>
      </c>
      <c r="H295" s="138">
        <v>88.424999999999997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258</v>
      </c>
      <c r="AT295" s="145" t="s">
        <v>239</v>
      </c>
      <c r="AU295" s="145" t="s">
        <v>83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258</v>
      </c>
      <c r="BM295" s="145" t="s">
        <v>2229</v>
      </c>
    </row>
    <row r="296" spans="2:65" s="1" customFormat="1" ht="19.5">
      <c r="B296" s="33"/>
      <c r="D296" s="147" t="s">
        <v>246</v>
      </c>
      <c r="F296" s="148" t="s">
        <v>5973</v>
      </c>
      <c r="I296" s="149"/>
      <c r="L296" s="33"/>
      <c r="M296" s="150"/>
      <c r="T296" s="57"/>
      <c r="AT296" s="18" t="s">
        <v>246</v>
      </c>
      <c r="AU296" s="18" t="s">
        <v>83</v>
      </c>
    </row>
    <row r="297" spans="2:65" s="12" customFormat="1" ht="11.25">
      <c r="B297" s="151"/>
      <c r="D297" s="147" t="s">
        <v>247</v>
      </c>
      <c r="E297" s="152" t="s">
        <v>1</v>
      </c>
      <c r="F297" s="153" t="s">
        <v>5974</v>
      </c>
      <c r="H297" s="154">
        <v>88.424999999999997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5" customFormat="1" ht="11.25">
      <c r="B298" s="173"/>
      <c r="D298" s="147" t="s">
        <v>247</v>
      </c>
      <c r="E298" s="174" t="s">
        <v>1</v>
      </c>
      <c r="F298" s="175" t="s">
        <v>344</v>
      </c>
      <c r="H298" s="176">
        <v>88.424999999999997</v>
      </c>
      <c r="I298" s="177"/>
      <c r="L298" s="173"/>
      <c r="M298" s="178"/>
      <c r="T298" s="179"/>
      <c r="AT298" s="174" t="s">
        <v>247</v>
      </c>
      <c r="AU298" s="174" t="s">
        <v>83</v>
      </c>
      <c r="AV298" s="15" t="s">
        <v>258</v>
      </c>
      <c r="AW298" s="15" t="s">
        <v>30</v>
      </c>
      <c r="AX298" s="15" t="s">
        <v>81</v>
      </c>
      <c r="AY298" s="174" t="s">
        <v>236</v>
      </c>
    </row>
    <row r="299" spans="2:65" s="1" customFormat="1" ht="24.2" customHeight="1">
      <c r="B299" s="133"/>
      <c r="C299" s="134" t="s">
        <v>798</v>
      </c>
      <c r="D299" s="134" t="s">
        <v>239</v>
      </c>
      <c r="E299" s="135" t="s">
        <v>5975</v>
      </c>
      <c r="F299" s="136" t="s">
        <v>5976</v>
      </c>
      <c r="G299" s="137" t="s">
        <v>424</v>
      </c>
      <c r="H299" s="138">
        <v>115.565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2095</v>
      </c>
    </row>
    <row r="300" spans="2:65" s="1" customFormat="1" ht="11.25">
      <c r="B300" s="33"/>
      <c r="D300" s="147" t="s">
        <v>246</v>
      </c>
      <c r="F300" s="148" t="s">
        <v>5976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 ht="11.25">
      <c r="B301" s="151"/>
      <c r="D301" s="147" t="s">
        <v>247</v>
      </c>
      <c r="E301" s="152" t="s">
        <v>1</v>
      </c>
      <c r="F301" s="153" t="s">
        <v>5977</v>
      </c>
      <c r="H301" s="154">
        <v>115.565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5" customFormat="1" ht="11.25">
      <c r="B302" s="173"/>
      <c r="D302" s="147" t="s">
        <v>247</v>
      </c>
      <c r="E302" s="174" t="s">
        <v>1</v>
      </c>
      <c r="F302" s="175" t="s">
        <v>344</v>
      </c>
      <c r="H302" s="176">
        <v>115.565</v>
      </c>
      <c r="I302" s="177"/>
      <c r="L302" s="173"/>
      <c r="M302" s="178"/>
      <c r="T302" s="179"/>
      <c r="AT302" s="174" t="s">
        <v>247</v>
      </c>
      <c r="AU302" s="174" t="s">
        <v>83</v>
      </c>
      <c r="AV302" s="15" t="s">
        <v>258</v>
      </c>
      <c r="AW302" s="15" t="s">
        <v>30</v>
      </c>
      <c r="AX302" s="15" t="s">
        <v>81</v>
      </c>
      <c r="AY302" s="174" t="s">
        <v>236</v>
      </c>
    </row>
    <row r="303" spans="2:65" s="1" customFormat="1" ht="24.2" customHeight="1">
      <c r="B303" s="133"/>
      <c r="C303" s="134" t="s">
        <v>805</v>
      </c>
      <c r="D303" s="134" t="s">
        <v>239</v>
      </c>
      <c r="E303" s="135" t="s">
        <v>5978</v>
      </c>
      <c r="F303" s="136" t="s">
        <v>5979</v>
      </c>
      <c r="G303" s="137" t="s">
        <v>424</v>
      </c>
      <c r="H303" s="138">
        <v>124.941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2237</v>
      </c>
    </row>
    <row r="304" spans="2:65" s="1" customFormat="1" ht="11.25">
      <c r="B304" s="33"/>
      <c r="D304" s="147" t="s">
        <v>246</v>
      </c>
      <c r="F304" s="148" t="s">
        <v>5979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2" customFormat="1" ht="11.25">
      <c r="B305" s="151"/>
      <c r="D305" s="147" t="s">
        <v>247</v>
      </c>
      <c r="E305" s="152" t="s">
        <v>1</v>
      </c>
      <c r="F305" s="153" t="s">
        <v>5980</v>
      </c>
      <c r="H305" s="154">
        <v>124.941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5" customFormat="1" ht="11.25">
      <c r="B306" s="173"/>
      <c r="D306" s="147" t="s">
        <v>247</v>
      </c>
      <c r="E306" s="174" t="s">
        <v>1</v>
      </c>
      <c r="F306" s="175" t="s">
        <v>344</v>
      </c>
      <c r="H306" s="176">
        <v>124.941</v>
      </c>
      <c r="I306" s="177"/>
      <c r="L306" s="173"/>
      <c r="M306" s="178"/>
      <c r="T306" s="179"/>
      <c r="AT306" s="174" t="s">
        <v>247</v>
      </c>
      <c r="AU306" s="174" t="s">
        <v>83</v>
      </c>
      <c r="AV306" s="15" t="s">
        <v>258</v>
      </c>
      <c r="AW306" s="15" t="s">
        <v>30</v>
      </c>
      <c r="AX306" s="15" t="s">
        <v>81</v>
      </c>
      <c r="AY306" s="174" t="s">
        <v>236</v>
      </c>
    </row>
    <row r="307" spans="2:65" s="11" customFormat="1" ht="22.9" customHeight="1">
      <c r="B307" s="121"/>
      <c r="D307" s="122" t="s">
        <v>72</v>
      </c>
      <c r="E307" s="131" t="s">
        <v>965</v>
      </c>
      <c r="F307" s="131" t="s">
        <v>966</v>
      </c>
      <c r="I307" s="124"/>
      <c r="J307" s="132">
        <f>BK307</f>
        <v>0</v>
      </c>
      <c r="L307" s="121"/>
      <c r="M307" s="126"/>
      <c r="P307" s="127">
        <f>SUM(P308:P309)</f>
        <v>0</v>
      </c>
      <c r="R307" s="127">
        <f>SUM(R308:R309)</f>
        <v>0</v>
      </c>
      <c r="T307" s="128">
        <f>SUM(T308:T309)</f>
        <v>0</v>
      </c>
      <c r="AR307" s="122" t="s">
        <v>81</v>
      </c>
      <c r="AT307" s="129" t="s">
        <v>72</v>
      </c>
      <c r="AU307" s="129" t="s">
        <v>81</v>
      </c>
      <c r="AY307" s="122" t="s">
        <v>236</v>
      </c>
      <c r="BK307" s="130">
        <f>SUM(BK308:BK309)</f>
        <v>0</v>
      </c>
    </row>
    <row r="308" spans="2:65" s="1" customFormat="1" ht="33" customHeight="1">
      <c r="B308" s="133"/>
      <c r="C308" s="134" t="s">
        <v>810</v>
      </c>
      <c r="D308" s="134" t="s">
        <v>239</v>
      </c>
      <c r="E308" s="135" t="s">
        <v>1973</v>
      </c>
      <c r="F308" s="136" t="s">
        <v>1974</v>
      </c>
      <c r="G308" s="137" t="s">
        <v>424</v>
      </c>
      <c r="H308" s="138">
        <v>1.359</v>
      </c>
      <c r="I308" s="139"/>
      <c r="J308" s="140">
        <f>ROUND(I308*H308,2)</f>
        <v>0</v>
      </c>
      <c r="K308" s="136" t="s">
        <v>1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258</v>
      </c>
      <c r="AT308" s="145" t="s">
        <v>239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258</v>
      </c>
      <c r="BM308" s="145" t="s">
        <v>2241</v>
      </c>
    </row>
    <row r="309" spans="2:65" s="1" customFormat="1" ht="19.5">
      <c r="B309" s="33"/>
      <c r="D309" s="147" t="s">
        <v>246</v>
      </c>
      <c r="F309" s="148" t="s">
        <v>1974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1" customFormat="1" ht="25.9" customHeight="1">
      <c r="B310" s="121"/>
      <c r="D310" s="122" t="s">
        <v>72</v>
      </c>
      <c r="E310" s="123" t="s">
        <v>333</v>
      </c>
      <c r="F310" s="123" t="s">
        <v>334</v>
      </c>
      <c r="I310" s="124"/>
      <c r="J310" s="125">
        <f>BK310</f>
        <v>0</v>
      </c>
      <c r="L310" s="121"/>
      <c r="M310" s="126"/>
      <c r="P310" s="127">
        <f>P311+P318+P450</f>
        <v>0</v>
      </c>
      <c r="R310" s="127">
        <f>R311+R318+R450</f>
        <v>0</v>
      </c>
      <c r="T310" s="128">
        <f>T311+T318+T450</f>
        <v>0</v>
      </c>
      <c r="AR310" s="122" t="s">
        <v>253</v>
      </c>
      <c r="AT310" s="129" t="s">
        <v>72</v>
      </c>
      <c r="AU310" s="129" t="s">
        <v>73</v>
      </c>
      <c r="AY310" s="122" t="s">
        <v>236</v>
      </c>
      <c r="BK310" s="130">
        <f>BK311+BK318+BK450</f>
        <v>0</v>
      </c>
    </row>
    <row r="311" spans="2:65" s="11" customFormat="1" ht="22.9" customHeight="1">
      <c r="B311" s="121"/>
      <c r="D311" s="122" t="s">
        <v>72</v>
      </c>
      <c r="E311" s="131" t="s">
        <v>1986</v>
      </c>
      <c r="F311" s="131" t="s">
        <v>1987</v>
      </c>
      <c r="I311" s="124"/>
      <c r="J311" s="132">
        <f>BK311</f>
        <v>0</v>
      </c>
      <c r="L311" s="121"/>
      <c r="M311" s="126"/>
      <c r="P311" s="127">
        <f>SUM(P312:P317)</f>
        <v>0</v>
      </c>
      <c r="R311" s="127">
        <f>SUM(R312:R317)</f>
        <v>0</v>
      </c>
      <c r="T311" s="128">
        <f>SUM(T312:T317)</f>
        <v>0</v>
      </c>
      <c r="AR311" s="122" t="s">
        <v>253</v>
      </c>
      <c r="AT311" s="129" t="s">
        <v>72</v>
      </c>
      <c r="AU311" s="129" t="s">
        <v>81</v>
      </c>
      <c r="AY311" s="122" t="s">
        <v>236</v>
      </c>
      <c r="BK311" s="130">
        <f>SUM(BK312:BK317)</f>
        <v>0</v>
      </c>
    </row>
    <row r="312" spans="2:65" s="1" customFormat="1" ht="37.9" customHeight="1">
      <c r="B312" s="133"/>
      <c r="C312" s="134" t="s">
        <v>816</v>
      </c>
      <c r="D312" s="134" t="s">
        <v>239</v>
      </c>
      <c r="E312" s="135" t="s">
        <v>1988</v>
      </c>
      <c r="F312" s="136" t="s">
        <v>5981</v>
      </c>
      <c r="G312" s="137" t="s">
        <v>528</v>
      </c>
      <c r="H312" s="138">
        <v>271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341</v>
      </c>
      <c r="AT312" s="145" t="s">
        <v>239</v>
      </c>
      <c r="AU312" s="145" t="s">
        <v>83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341</v>
      </c>
      <c r="BM312" s="145" t="s">
        <v>2249</v>
      </c>
    </row>
    <row r="313" spans="2:65" s="1" customFormat="1" ht="19.5">
      <c r="B313" s="33"/>
      <c r="D313" s="147" t="s">
        <v>246</v>
      </c>
      <c r="F313" s="148" t="s">
        <v>5981</v>
      </c>
      <c r="I313" s="149"/>
      <c r="L313" s="33"/>
      <c r="M313" s="150"/>
      <c r="T313" s="57"/>
      <c r="AT313" s="18" t="s">
        <v>246</v>
      </c>
      <c r="AU313" s="18" t="s">
        <v>83</v>
      </c>
    </row>
    <row r="314" spans="2:65" s="1" customFormat="1" ht="24.2" customHeight="1">
      <c r="B314" s="133"/>
      <c r="C314" s="180" t="s">
        <v>822</v>
      </c>
      <c r="D314" s="180" t="s">
        <v>333</v>
      </c>
      <c r="E314" s="181" t="s">
        <v>5982</v>
      </c>
      <c r="F314" s="182" t="s">
        <v>5983</v>
      </c>
      <c r="G314" s="183" t="s">
        <v>528</v>
      </c>
      <c r="H314" s="184">
        <v>284.55</v>
      </c>
      <c r="I314" s="185"/>
      <c r="J314" s="186">
        <f>ROUND(I314*H314,2)</f>
        <v>0</v>
      </c>
      <c r="K314" s="182" t="s">
        <v>1</v>
      </c>
      <c r="L314" s="187"/>
      <c r="M314" s="188" t="s">
        <v>1</v>
      </c>
      <c r="N314" s="189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348</v>
      </c>
      <c r="AT314" s="145" t="s">
        <v>333</v>
      </c>
      <c r="AU314" s="145" t="s">
        <v>83</v>
      </c>
      <c r="AY314" s="18" t="s">
        <v>236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341</v>
      </c>
      <c r="BM314" s="145" t="s">
        <v>2255</v>
      </c>
    </row>
    <row r="315" spans="2:65" s="1" customFormat="1" ht="19.5">
      <c r="B315" s="33"/>
      <c r="D315" s="147" t="s">
        <v>246</v>
      </c>
      <c r="F315" s="148" t="s">
        <v>5983</v>
      </c>
      <c r="I315" s="149"/>
      <c r="L315" s="33"/>
      <c r="M315" s="150"/>
      <c r="T315" s="57"/>
      <c r="AT315" s="18" t="s">
        <v>246</v>
      </c>
      <c r="AU315" s="18" t="s">
        <v>83</v>
      </c>
    </row>
    <row r="316" spans="2:65" s="12" customFormat="1" ht="11.25">
      <c r="B316" s="151"/>
      <c r="D316" s="147" t="s">
        <v>247</v>
      </c>
      <c r="E316" s="152" t="s">
        <v>1</v>
      </c>
      <c r="F316" s="153" t="s">
        <v>5984</v>
      </c>
      <c r="H316" s="154">
        <v>284.55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 ht="11.25">
      <c r="B317" s="173"/>
      <c r="D317" s="147" t="s">
        <v>247</v>
      </c>
      <c r="E317" s="174" t="s">
        <v>1</v>
      </c>
      <c r="F317" s="175" t="s">
        <v>344</v>
      </c>
      <c r="H317" s="176">
        <v>284.55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1" customFormat="1" ht="22.9" customHeight="1">
      <c r="B318" s="121"/>
      <c r="D318" s="122" t="s">
        <v>72</v>
      </c>
      <c r="E318" s="131" t="s">
        <v>5985</v>
      </c>
      <c r="F318" s="131" t="s">
        <v>5986</v>
      </c>
      <c r="I318" s="124"/>
      <c r="J318" s="132">
        <f>BK318</f>
        <v>0</v>
      </c>
      <c r="L318" s="121"/>
      <c r="M318" s="126"/>
      <c r="P318" s="127">
        <f>SUM(P319:P449)</f>
        <v>0</v>
      </c>
      <c r="R318" s="127">
        <f>SUM(R319:R449)</f>
        <v>0</v>
      </c>
      <c r="T318" s="128">
        <f>SUM(T319:T449)</f>
        <v>0</v>
      </c>
      <c r="AR318" s="122" t="s">
        <v>253</v>
      </c>
      <c r="AT318" s="129" t="s">
        <v>72</v>
      </c>
      <c r="AU318" s="129" t="s">
        <v>81</v>
      </c>
      <c r="AY318" s="122" t="s">
        <v>236</v>
      </c>
      <c r="BK318" s="130">
        <f>SUM(BK319:BK449)</f>
        <v>0</v>
      </c>
    </row>
    <row r="319" spans="2:65" s="1" customFormat="1" ht="16.5" customHeight="1">
      <c r="B319" s="133"/>
      <c r="C319" s="134" t="s">
        <v>828</v>
      </c>
      <c r="D319" s="134" t="s">
        <v>239</v>
      </c>
      <c r="E319" s="135" t="s">
        <v>5987</v>
      </c>
      <c r="F319" s="136" t="s">
        <v>5988</v>
      </c>
      <c r="G319" s="137" t="s">
        <v>528</v>
      </c>
      <c r="H319" s="138">
        <v>41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341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341</v>
      </c>
      <c r="BM319" s="145" t="s">
        <v>2260</v>
      </c>
    </row>
    <row r="320" spans="2:65" s="1" customFormat="1" ht="11.25">
      <c r="B320" s="33"/>
      <c r="D320" s="147" t="s">
        <v>246</v>
      </c>
      <c r="F320" s="148" t="s">
        <v>5988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2" customFormat="1" ht="11.25">
      <c r="B321" s="151"/>
      <c r="D321" s="147" t="s">
        <v>247</v>
      </c>
      <c r="E321" s="152" t="s">
        <v>1</v>
      </c>
      <c r="F321" s="153" t="s">
        <v>5989</v>
      </c>
      <c r="H321" s="154">
        <v>19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2" customFormat="1" ht="11.25">
      <c r="B322" s="151"/>
      <c r="D322" s="147" t="s">
        <v>247</v>
      </c>
      <c r="E322" s="152" t="s">
        <v>1</v>
      </c>
      <c r="F322" s="153" t="s">
        <v>5990</v>
      </c>
      <c r="H322" s="154">
        <v>11.5</v>
      </c>
      <c r="I322" s="155"/>
      <c r="L322" s="151"/>
      <c r="M322" s="156"/>
      <c r="T322" s="157"/>
      <c r="AT322" s="152" t="s">
        <v>247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236</v>
      </c>
    </row>
    <row r="323" spans="2:65" s="12" customFormat="1" ht="11.25">
      <c r="B323" s="151"/>
      <c r="D323" s="147" t="s">
        <v>247</v>
      </c>
      <c r="E323" s="152" t="s">
        <v>1</v>
      </c>
      <c r="F323" s="153" t="s">
        <v>5991</v>
      </c>
      <c r="H323" s="154">
        <v>10.5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236</v>
      </c>
    </row>
    <row r="324" spans="2:65" s="16" customFormat="1" ht="11.25">
      <c r="B324" s="198"/>
      <c r="D324" s="147" t="s">
        <v>247</v>
      </c>
      <c r="E324" s="199" t="s">
        <v>1</v>
      </c>
      <c r="F324" s="200" t="s">
        <v>2893</v>
      </c>
      <c r="H324" s="201">
        <v>41</v>
      </c>
      <c r="I324" s="202"/>
      <c r="L324" s="198"/>
      <c r="M324" s="203"/>
      <c r="T324" s="204"/>
      <c r="AT324" s="199" t="s">
        <v>247</v>
      </c>
      <c r="AU324" s="199" t="s">
        <v>83</v>
      </c>
      <c r="AV324" s="16" t="s">
        <v>253</v>
      </c>
      <c r="AW324" s="16" t="s">
        <v>30</v>
      </c>
      <c r="AX324" s="16" t="s">
        <v>73</v>
      </c>
      <c r="AY324" s="199" t="s">
        <v>236</v>
      </c>
    </row>
    <row r="325" spans="2:65" s="15" customFormat="1" ht="11.25">
      <c r="B325" s="173"/>
      <c r="D325" s="147" t="s">
        <v>247</v>
      </c>
      <c r="E325" s="174" t="s">
        <v>1</v>
      </c>
      <c r="F325" s="175" t="s">
        <v>344</v>
      </c>
      <c r="H325" s="176">
        <v>41</v>
      </c>
      <c r="I325" s="177"/>
      <c r="L325" s="173"/>
      <c r="M325" s="178"/>
      <c r="T325" s="179"/>
      <c r="AT325" s="174" t="s">
        <v>247</v>
      </c>
      <c r="AU325" s="174" t="s">
        <v>83</v>
      </c>
      <c r="AV325" s="15" t="s">
        <v>258</v>
      </c>
      <c r="AW325" s="15" t="s">
        <v>30</v>
      </c>
      <c r="AX325" s="15" t="s">
        <v>81</v>
      </c>
      <c r="AY325" s="174" t="s">
        <v>236</v>
      </c>
    </row>
    <row r="326" spans="2:65" s="1" customFormat="1" ht="21.75" customHeight="1">
      <c r="B326" s="133"/>
      <c r="C326" s="134" t="s">
        <v>837</v>
      </c>
      <c r="D326" s="134" t="s">
        <v>239</v>
      </c>
      <c r="E326" s="135" t="s">
        <v>5992</v>
      </c>
      <c r="F326" s="136" t="s">
        <v>5993</v>
      </c>
      <c r="G326" s="137" t="s">
        <v>528</v>
      </c>
      <c r="H326" s="138">
        <v>231</v>
      </c>
      <c r="I326" s="139"/>
      <c r="J326" s="140">
        <f>ROUND(I326*H326,2)</f>
        <v>0</v>
      </c>
      <c r="K326" s="136" t="s">
        <v>1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341</v>
      </c>
      <c r="AT326" s="145" t="s">
        <v>239</v>
      </c>
      <c r="AU326" s="145" t="s">
        <v>83</v>
      </c>
      <c r="AY326" s="18" t="s">
        <v>236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341</v>
      </c>
      <c r="BM326" s="145" t="s">
        <v>2268</v>
      </c>
    </row>
    <row r="327" spans="2:65" s="1" customFormat="1" ht="11.25">
      <c r="B327" s="33"/>
      <c r="D327" s="147" t="s">
        <v>246</v>
      </c>
      <c r="F327" s="148" t="s">
        <v>5993</v>
      </c>
      <c r="I327" s="149"/>
      <c r="L327" s="33"/>
      <c r="M327" s="150"/>
      <c r="T327" s="57"/>
      <c r="AT327" s="18" t="s">
        <v>246</v>
      </c>
      <c r="AU327" s="18" t="s">
        <v>83</v>
      </c>
    </row>
    <row r="328" spans="2:65" s="1" customFormat="1" ht="16.5" customHeight="1">
      <c r="B328" s="133"/>
      <c r="C328" s="134" t="s">
        <v>841</v>
      </c>
      <c r="D328" s="134" t="s">
        <v>239</v>
      </c>
      <c r="E328" s="135" t="s">
        <v>5994</v>
      </c>
      <c r="F328" s="136" t="s">
        <v>5995</v>
      </c>
      <c r="G328" s="137" t="s">
        <v>242</v>
      </c>
      <c r="H328" s="138">
        <v>1</v>
      </c>
      <c r="I328" s="139"/>
      <c r="J328" s="140">
        <f>ROUND(I328*H328,2)</f>
        <v>0</v>
      </c>
      <c r="K328" s="136" t="s">
        <v>1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341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341</v>
      </c>
      <c r="BM328" s="145" t="s">
        <v>2273</v>
      </c>
    </row>
    <row r="329" spans="2:65" s="1" customFormat="1" ht="11.25">
      <c r="B329" s="33"/>
      <c r="D329" s="147" t="s">
        <v>246</v>
      </c>
      <c r="F329" s="148" t="s">
        <v>5995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" customFormat="1" ht="21.75" customHeight="1">
      <c r="B330" s="133"/>
      <c r="C330" s="134" t="s">
        <v>845</v>
      </c>
      <c r="D330" s="134" t="s">
        <v>239</v>
      </c>
      <c r="E330" s="135" t="s">
        <v>5996</v>
      </c>
      <c r="F330" s="136" t="s">
        <v>5997</v>
      </c>
      <c r="G330" s="137" t="s">
        <v>5998</v>
      </c>
      <c r="H330" s="138">
        <v>2</v>
      </c>
      <c r="I330" s="139"/>
      <c r="J330" s="140">
        <f>ROUND(I330*H330,2)</f>
        <v>0</v>
      </c>
      <c r="K330" s="136" t="s">
        <v>1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341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341</v>
      </c>
      <c r="BM330" s="145" t="s">
        <v>2277</v>
      </c>
    </row>
    <row r="331" spans="2:65" s="1" customFormat="1" ht="11.25">
      <c r="B331" s="33"/>
      <c r="D331" s="147" t="s">
        <v>246</v>
      </c>
      <c r="F331" s="148" t="s">
        <v>5997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" customFormat="1" ht="24.2" customHeight="1">
      <c r="B332" s="133"/>
      <c r="C332" s="134" t="s">
        <v>341</v>
      </c>
      <c r="D332" s="134" t="s">
        <v>239</v>
      </c>
      <c r="E332" s="135" t="s">
        <v>5999</v>
      </c>
      <c r="F332" s="136" t="s">
        <v>6000</v>
      </c>
      <c r="G332" s="137" t="s">
        <v>5998</v>
      </c>
      <c r="H332" s="138">
        <v>1</v>
      </c>
      <c r="I332" s="139"/>
      <c r="J332" s="140">
        <f>ROUND(I332*H332,2)</f>
        <v>0</v>
      </c>
      <c r="K332" s="136" t="s">
        <v>1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341</v>
      </c>
      <c r="AT332" s="145" t="s">
        <v>239</v>
      </c>
      <c r="AU332" s="145" t="s">
        <v>83</v>
      </c>
      <c r="AY332" s="18" t="s">
        <v>236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341</v>
      </c>
      <c r="BM332" s="145" t="s">
        <v>2283</v>
      </c>
    </row>
    <row r="333" spans="2:65" s="1" customFormat="1" ht="11.25">
      <c r="B333" s="33"/>
      <c r="D333" s="147" t="s">
        <v>246</v>
      </c>
      <c r="F333" s="148" t="s">
        <v>6000</v>
      </c>
      <c r="I333" s="149"/>
      <c r="L333" s="33"/>
      <c r="M333" s="150"/>
      <c r="T333" s="57"/>
      <c r="AT333" s="18" t="s">
        <v>246</v>
      </c>
      <c r="AU333" s="18" t="s">
        <v>83</v>
      </c>
    </row>
    <row r="334" spans="2:65" s="1" customFormat="1" ht="24.2" customHeight="1">
      <c r="B334" s="133"/>
      <c r="C334" s="134" t="s">
        <v>863</v>
      </c>
      <c r="D334" s="134" t="s">
        <v>239</v>
      </c>
      <c r="E334" s="135" t="s">
        <v>6001</v>
      </c>
      <c r="F334" s="136" t="s">
        <v>6002</v>
      </c>
      <c r="G334" s="137" t="s">
        <v>5998</v>
      </c>
      <c r="H334" s="138">
        <v>2</v>
      </c>
      <c r="I334" s="139"/>
      <c r="J334" s="140">
        <f>ROUND(I334*H334,2)</f>
        <v>0</v>
      </c>
      <c r="K334" s="136" t="s">
        <v>1</v>
      </c>
      <c r="L334" s="33"/>
      <c r="M334" s="141" t="s">
        <v>1</v>
      </c>
      <c r="N334" s="142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341</v>
      </c>
      <c r="AT334" s="145" t="s">
        <v>239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341</v>
      </c>
      <c r="BM334" s="145" t="s">
        <v>2288</v>
      </c>
    </row>
    <row r="335" spans="2:65" s="1" customFormat="1" ht="11.25">
      <c r="B335" s="33"/>
      <c r="D335" s="147" t="s">
        <v>246</v>
      </c>
      <c r="F335" s="148" t="s">
        <v>6002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" customFormat="1" ht="21.75" customHeight="1">
      <c r="B336" s="133"/>
      <c r="C336" s="134" t="s">
        <v>868</v>
      </c>
      <c r="D336" s="134" t="s">
        <v>239</v>
      </c>
      <c r="E336" s="135" t="s">
        <v>6003</v>
      </c>
      <c r="F336" s="136" t="s">
        <v>6004</v>
      </c>
      <c r="G336" s="137" t="s">
        <v>528</v>
      </c>
      <c r="H336" s="138">
        <v>37</v>
      </c>
      <c r="I336" s="139"/>
      <c r="J336" s="140">
        <f>ROUND(I336*H336,2)</f>
        <v>0</v>
      </c>
      <c r="K336" s="136" t="s">
        <v>1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341</v>
      </c>
      <c r="AT336" s="145" t="s">
        <v>239</v>
      </c>
      <c r="AU336" s="145" t="s">
        <v>83</v>
      </c>
      <c r="AY336" s="18" t="s">
        <v>236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341</v>
      </c>
      <c r="BM336" s="145" t="s">
        <v>2291</v>
      </c>
    </row>
    <row r="337" spans="2:65" s="1" customFormat="1" ht="11.25">
      <c r="B337" s="33"/>
      <c r="D337" s="147" t="s">
        <v>246</v>
      </c>
      <c r="F337" s="148" t="s">
        <v>6004</v>
      </c>
      <c r="I337" s="149"/>
      <c r="L337" s="33"/>
      <c r="M337" s="150"/>
      <c r="T337" s="57"/>
      <c r="AT337" s="18" t="s">
        <v>246</v>
      </c>
      <c r="AU337" s="18" t="s">
        <v>83</v>
      </c>
    </row>
    <row r="338" spans="2:65" s="1" customFormat="1" ht="24.2" customHeight="1">
      <c r="B338" s="133"/>
      <c r="C338" s="134" t="s">
        <v>873</v>
      </c>
      <c r="D338" s="134" t="s">
        <v>239</v>
      </c>
      <c r="E338" s="135" t="s">
        <v>6005</v>
      </c>
      <c r="F338" s="136" t="s">
        <v>6006</v>
      </c>
      <c r="G338" s="137" t="s">
        <v>528</v>
      </c>
      <c r="H338" s="138">
        <v>7.5</v>
      </c>
      <c r="I338" s="139"/>
      <c r="J338" s="140">
        <f>ROUND(I338*H338,2)</f>
        <v>0</v>
      </c>
      <c r="K338" s="136" t="s">
        <v>1</v>
      </c>
      <c r="L338" s="33"/>
      <c r="M338" s="141" t="s">
        <v>1</v>
      </c>
      <c r="N338" s="142" t="s">
        <v>38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341</v>
      </c>
      <c r="AT338" s="145" t="s">
        <v>239</v>
      </c>
      <c r="AU338" s="145" t="s">
        <v>83</v>
      </c>
      <c r="AY338" s="18" t="s">
        <v>236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341</v>
      </c>
      <c r="BM338" s="145" t="s">
        <v>2295</v>
      </c>
    </row>
    <row r="339" spans="2:65" s="1" customFormat="1" ht="11.25">
      <c r="B339" s="33"/>
      <c r="D339" s="147" t="s">
        <v>246</v>
      </c>
      <c r="F339" s="148" t="s">
        <v>6006</v>
      </c>
      <c r="I339" s="149"/>
      <c r="L339" s="33"/>
      <c r="M339" s="150"/>
      <c r="T339" s="57"/>
      <c r="AT339" s="18" t="s">
        <v>246</v>
      </c>
      <c r="AU339" s="18" t="s">
        <v>83</v>
      </c>
    </row>
    <row r="340" spans="2:65" s="12" customFormat="1" ht="11.25">
      <c r="B340" s="151"/>
      <c r="D340" s="147" t="s">
        <v>247</v>
      </c>
      <c r="E340" s="152" t="s">
        <v>1</v>
      </c>
      <c r="F340" s="153" t="s">
        <v>6007</v>
      </c>
      <c r="H340" s="154">
        <v>7.5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65" s="15" customFormat="1" ht="11.25">
      <c r="B341" s="173"/>
      <c r="D341" s="147" t="s">
        <v>247</v>
      </c>
      <c r="E341" s="174" t="s">
        <v>1</v>
      </c>
      <c r="F341" s="175" t="s">
        <v>344</v>
      </c>
      <c r="H341" s="176">
        <v>7.5</v>
      </c>
      <c r="I341" s="177"/>
      <c r="L341" s="173"/>
      <c r="M341" s="178"/>
      <c r="T341" s="179"/>
      <c r="AT341" s="174" t="s">
        <v>247</v>
      </c>
      <c r="AU341" s="174" t="s">
        <v>83</v>
      </c>
      <c r="AV341" s="15" t="s">
        <v>258</v>
      </c>
      <c r="AW341" s="15" t="s">
        <v>30</v>
      </c>
      <c r="AX341" s="15" t="s">
        <v>81</v>
      </c>
      <c r="AY341" s="174" t="s">
        <v>236</v>
      </c>
    </row>
    <row r="342" spans="2:65" s="1" customFormat="1" ht="24.2" customHeight="1">
      <c r="B342" s="133"/>
      <c r="C342" s="134" t="s">
        <v>879</v>
      </c>
      <c r="D342" s="134" t="s">
        <v>239</v>
      </c>
      <c r="E342" s="135" t="s">
        <v>6008</v>
      </c>
      <c r="F342" s="136" t="s">
        <v>6009</v>
      </c>
      <c r="G342" s="137" t="s">
        <v>528</v>
      </c>
      <c r="H342" s="138">
        <v>271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341</v>
      </c>
      <c r="AT342" s="145" t="s">
        <v>239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341</v>
      </c>
      <c r="BM342" s="145" t="s">
        <v>2298</v>
      </c>
    </row>
    <row r="343" spans="2:65" s="1" customFormat="1" ht="11.25">
      <c r="B343" s="33"/>
      <c r="D343" s="147" t="s">
        <v>246</v>
      </c>
      <c r="F343" s="148" t="s">
        <v>6009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" customFormat="1" ht="33" customHeight="1">
      <c r="B344" s="133"/>
      <c r="C344" s="134" t="s">
        <v>885</v>
      </c>
      <c r="D344" s="134" t="s">
        <v>239</v>
      </c>
      <c r="E344" s="135" t="s">
        <v>6010</v>
      </c>
      <c r="F344" s="136" t="s">
        <v>6011</v>
      </c>
      <c r="G344" s="137" t="s">
        <v>340</v>
      </c>
      <c r="H344" s="138">
        <v>1</v>
      </c>
      <c r="I344" s="139"/>
      <c r="J344" s="140">
        <f>ROUND(I344*H344,2)</f>
        <v>0</v>
      </c>
      <c r="K344" s="136" t="s">
        <v>1</v>
      </c>
      <c r="L344" s="33"/>
      <c r="M344" s="141" t="s">
        <v>1</v>
      </c>
      <c r="N344" s="142" t="s">
        <v>38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341</v>
      </c>
      <c r="AT344" s="145" t="s">
        <v>239</v>
      </c>
      <c r="AU344" s="145" t="s">
        <v>83</v>
      </c>
      <c r="AY344" s="18" t="s">
        <v>236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81</v>
      </c>
      <c r="BK344" s="146">
        <f>ROUND(I344*H344,2)</f>
        <v>0</v>
      </c>
      <c r="BL344" s="18" t="s">
        <v>341</v>
      </c>
      <c r="BM344" s="145" t="s">
        <v>2301</v>
      </c>
    </row>
    <row r="345" spans="2:65" s="1" customFormat="1" ht="19.5">
      <c r="B345" s="33"/>
      <c r="D345" s="147" t="s">
        <v>246</v>
      </c>
      <c r="F345" s="148" t="s">
        <v>6011</v>
      </c>
      <c r="I345" s="149"/>
      <c r="L345" s="33"/>
      <c r="M345" s="150"/>
      <c r="T345" s="57"/>
      <c r="AT345" s="18" t="s">
        <v>246</v>
      </c>
      <c r="AU345" s="18" t="s">
        <v>83</v>
      </c>
    </row>
    <row r="346" spans="2:65" s="12" customFormat="1" ht="11.25">
      <c r="B346" s="151"/>
      <c r="D346" s="147" t="s">
        <v>247</v>
      </c>
      <c r="E346" s="152" t="s">
        <v>1</v>
      </c>
      <c r="F346" s="153" t="s">
        <v>6012</v>
      </c>
      <c r="H346" s="154">
        <v>1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5" customFormat="1" ht="11.25">
      <c r="B347" s="173"/>
      <c r="D347" s="147" t="s">
        <v>247</v>
      </c>
      <c r="E347" s="174" t="s">
        <v>1</v>
      </c>
      <c r="F347" s="175" t="s">
        <v>344</v>
      </c>
      <c r="H347" s="176">
        <v>1</v>
      </c>
      <c r="I347" s="177"/>
      <c r="L347" s="173"/>
      <c r="M347" s="178"/>
      <c r="T347" s="179"/>
      <c r="AT347" s="174" t="s">
        <v>247</v>
      </c>
      <c r="AU347" s="174" t="s">
        <v>83</v>
      </c>
      <c r="AV347" s="15" t="s">
        <v>258</v>
      </c>
      <c r="AW347" s="15" t="s">
        <v>30</v>
      </c>
      <c r="AX347" s="15" t="s">
        <v>81</v>
      </c>
      <c r="AY347" s="174" t="s">
        <v>236</v>
      </c>
    </row>
    <row r="348" spans="2:65" s="1" customFormat="1" ht="16.5" customHeight="1">
      <c r="B348" s="133"/>
      <c r="C348" s="180" t="s">
        <v>893</v>
      </c>
      <c r="D348" s="180" t="s">
        <v>333</v>
      </c>
      <c r="E348" s="181" t="s">
        <v>6013</v>
      </c>
      <c r="F348" s="182" t="s">
        <v>6014</v>
      </c>
      <c r="G348" s="183" t="s">
        <v>340</v>
      </c>
      <c r="H348" s="184">
        <v>2</v>
      </c>
      <c r="I348" s="185"/>
      <c r="J348" s="186">
        <f>ROUND(I348*H348,2)</f>
        <v>0</v>
      </c>
      <c r="K348" s="182" t="s">
        <v>1</v>
      </c>
      <c r="L348" s="187"/>
      <c r="M348" s="188" t="s">
        <v>1</v>
      </c>
      <c r="N348" s="189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348</v>
      </c>
      <c r="AT348" s="145" t="s">
        <v>333</v>
      </c>
      <c r="AU348" s="145" t="s">
        <v>83</v>
      </c>
      <c r="AY348" s="18" t="s">
        <v>236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341</v>
      </c>
      <c r="BM348" s="145" t="s">
        <v>2304</v>
      </c>
    </row>
    <row r="349" spans="2:65" s="1" customFormat="1" ht="11.25">
      <c r="B349" s="33"/>
      <c r="D349" s="147" t="s">
        <v>246</v>
      </c>
      <c r="F349" s="148" t="s">
        <v>6014</v>
      </c>
      <c r="I349" s="149"/>
      <c r="L349" s="33"/>
      <c r="M349" s="150"/>
      <c r="T349" s="57"/>
      <c r="AT349" s="18" t="s">
        <v>246</v>
      </c>
      <c r="AU349" s="18" t="s">
        <v>83</v>
      </c>
    </row>
    <row r="350" spans="2:65" s="12" customFormat="1" ht="11.25">
      <c r="B350" s="151"/>
      <c r="D350" s="147" t="s">
        <v>247</v>
      </c>
      <c r="E350" s="152" t="s">
        <v>1</v>
      </c>
      <c r="F350" s="153" t="s">
        <v>6015</v>
      </c>
      <c r="H350" s="154">
        <v>2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5" customFormat="1" ht="11.25">
      <c r="B351" s="173"/>
      <c r="D351" s="147" t="s">
        <v>247</v>
      </c>
      <c r="E351" s="174" t="s">
        <v>1</v>
      </c>
      <c r="F351" s="175" t="s">
        <v>344</v>
      </c>
      <c r="H351" s="176">
        <v>2</v>
      </c>
      <c r="I351" s="177"/>
      <c r="L351" s="173"/>
      <c r="M351" s="178"/>
      <c r="T351" s="179"/>
      <c r="AT351" s="174" t="s">
        <v>247</v>
      </c>
      <c r="AU351" s="174" t="s">
        <v>83</v>
      </c>
      <c r="AV351" s="15" t="s">
        <v>258</v>
      </c>
      <c r="AW351" s="15" t="s">
        <v>30</v>
      </c>
      <c r="AX351" s="15" t="s">
        <v>81</v>
      </c>
      <c r="AY351" s="174" t="s">
        <v>236</v>
      </c>
    </row>
    <row r="352" spans="2:65" s="1" customFormat="1" ht="37.9" customHeight="1">
      <c r="B352" s="133"/>
      <c r="C352" s="134" t="s">
        <v>909</v>
      </c>
      <c r="D352" s="134" t="s">
        <v>239</v>
      </c>
      <c r="E352" s="135" t="s">
        <v>6016</v>
      </c>
      <c r="F352" s="136" t="s">
        <v>6017</v>
      </c>
      <c r="G352" s="137" t="s">
        <v>340</v>
      </c>
      <c r="H352" s="138">
        <v>2</v>
      </c>
      <c r="I352" s="139"/>
      <c r="J352" s="140">
        <f>ROUND(I352*H352,2)</f>
        <v>0</v>
      </c>
      <c r="K352" s="136" t="s">
        <v>1</v>
      </c>
      <c r="L352" s="33"/>
      <c r="M352" s="141" t="s">
        <v>1</v>
      </c>
      <c r="N352" s="142" t="s">
        <v>38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341</v>
      </c>
      <c r="AT352" s="145" t="s">
        <v>239</v>
      </c>
      <c r="AU352" s="145" t="s">
        <v>83</v>
      </c>
      <c r="AY352" s="18" t="s">
        <v>236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81</v>
      </c>
      <c r="BK352" s="146">
        <f>ROUND(I352*H352,2)</f>
        <v>0</v>
      </c>
      <c r="BL352" s="18" t="s">
        <v>341</v>
      </c>
      <c r="BM352" s="145" t="s">
        <v>2307</v>
      </c>
    </row>
    <row r="353" spans="2:65" s="1" customFormat="1" ht="19.5">
      <c r="B353" s="33"/>
      <c r="D353" s="147" t="s">
        <v>246</v>
      </c>
      <c r="F353" s="148" t="s">
        <v>6017</v>
      </c>
      <c r="I353" s="149"/>
      <c r="L353" s="33"/>
      <c r="M353" s="150"/>
      <c r="T353" s="57"/>
      <c r="AT353" s="18" t="s">
        <v>246</v>
      </c>
      <c r="AU353" s="18" t="s">
        <v>83</v>
      </c>
    </row>
    <row r="354" spans="2:65" s="12" customFormat="1" ht="11.25">
      <c r="B354" s="151"/>
      <c r="D354" s="147" t="s">
        <v>247</v>
      </c>
      <c r="E354" s="152" t="s">
        <v>1</v>
      </c>
      <c r="F354" s="153" t="s">
        <v>6018</v>
      </c>
      <c r="H354" s="154">
        <v>1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 ht="11.25">
      <c r="B355" s="151"/>
      <c r="D355" s="147" t="s">
        <v>247</v>
      </c>
      <c r="E355" s="152" t="s">
        <v>1</v>
      </c>
      <c r="F355" s="153" t="s">
        <v>6019</v>
      </c>
      <c r="H355" s="154">
        <v>1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6" customFormat="1" ht="11.25">
      <c r="B356" s="198"/>
      <c r="D356" s="147" t="s">
        <v>247</v>
      </c>
      <c r="E356" s="199" t="s">
        <v>1</v>
      </c>
      <c r="F356" s="200" t="s">
        <v>2893</v>
      </c>
      <c r="H356" s="201">
        <v>2</v>
      </c>
      <c r="I356" s="202"/>
      <c r="L356" s="198"/>
      <c r="M356" s="203"/>
      <c r="T356" s="204"/>
      <c r="AT356" s="199" t="s">
        <v>247</v>
      </c>
      <c r="AU356" s="199" t="s">
        <v>83</v>
      </c>
      <c r="AV356" s="16" t="s">
        <v>253</v>
      </c>
      <c r="AW356" s="16" t="s">
        <v>30</v>
      </c>
      <c r="AX356" s="16" t="s">
        <v>73</v>
      </c>
      <c r="AY356" s="199" t="s">
        <v>236</v>
      </c>
    </row>
    <row r="357" spans="2:65" s="15" customFormat="1" ht="11.25">
      <c r="B357" s="173"/>
      <c r="D357" s="147" t="s">
        <v>247</v>
      </c>
      <c r="E357" s="174" t="s">
        <v>1</v>
      </c>
      <c r="F357" s="175" t="s">
        <v>344</v>
      </c>
      <c r="H357" s="176">
        <v>2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928</v>
      </c>
      <c r="D358" s="134" t="s">
        <v>239</v>
      </c>
      <c r="E358" s="135" t="s">
        <v>6020</v>
      </c>
      <c r="F358" s="136" t="s">
        <v>6021</v>
      </c>
      <c r="G358" s="137" t="s">
        <v>340</v>
      </c>
      <c r="H358" s="138">
        <v>2</v>
      </c>
      <c r="I358" s="139"/>
      <c r="J358" s="140">
        <f>ROUND(I358*H358,2)</f>
        <v>0</v>
      </c>
      <c r="K358" s="136" t="s">
        <v>1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341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341</v>
      </c>
      <c r="BM358" s="145" t="s">
        <v>2310</v>
      </c>
    </row>
    <row r="359" spans="2:65" s="1" customFormat="1" ht="11.25">
      <c r="B359" s="33"/>
      <c r="D359" s="147" t="s">
        <v>246</v>
      </c>
      <c r="F359" s="148" t="s">
        <v>6021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16.5" customHeight="1">
      <c r="B360" s="133"/>
      <c r="C360" s="180" t="s">
        <v>936</v>
      </c>
      <c r="D360" s="180" t="s">
        <v>333</v>
      </c>
      <c r="E360" s="181" t="s">
        <v>6022</v>
      </c>
      <c r="F360" s="182" t="s">
        <v>6023</v>
      </c>
      <c r="G360" s="183" t="s">
        <v>340</v>
      </c>
      <c r="H360" s="184">
        <v>2</v>
      </c>
      <c r="I360" s="185"/>
      <c r="J360" s="186">
        <f>ROUND(I360*H360,2)</f>
        <v>0</v>
      </c>
      <c r="K360" s="182" t="s">
        <v>1</v>
      </c>
      <c r="L360" s="187"/>
      <c r="M360" s="188" t="s">
        <v>1</v>
      </c>
      <c r="N360" s="189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348</v>
      </c>
      <c r="AT360" s="145" t="s">
        <v>333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341</v>
      </c>
      <c r="BM360" s="145" t="s">
        <v>2313</v>
      </c>
    </row>
    <row r="361" spans="2:65" s="1" customFormat="1" ht="11.25">
      <c r="B361" s="33"/>
      <c r="D361" s="147" t="s">
        <v>246</v>
      </c>
      <c r="F361" s="148" t="s">
        <v>6023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24.2" customHeight="1">
      <c r="B362" s="133"/>
      <c r="C362" s="134" t="s">
        <v>943</v>
      </c>
      <c r="D362" s="134" t="s">
        <v>239</v>
      </c>
      <c r="E362" s="135" t="s">
        <v>6024</v>
      </c>
      <c r="F362" s="136" t="s">
        <v>6025</v>
      </c>
      <c r="G362" s="137" t="s">
        <v>528</v>
      </c>
      <c r="H362" s="138">
        <v>30</v>
      </c>
      <c r="I362" s="139"/>
      <c r="J362" s="140">
        <f>ROUND(I362*H362,2)</f>
        <v>0</v>
      </c>
      <c r="K362" s="136" t="s">
        <v>1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341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341</v>
      </c>
      <c r="BM362" s="145" t="s">
        <v>2317</v>
      </c>
    </row>
    <row r="363" spans="2:65" s="1" customFormat="1" ht="11.25">
      <c r="B363" s="33"/>
      <c r="D363" s="147" t="s">
        <v>246</v>
      </c>
      <c r="F363" s="148" t="s">
        <v>6025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" customFormat="1" ht="16.5" customHeight="1">
      <c r="B364" s="133"/>
      <c r="C364" s="180" t="s">
        <v>949</v>
      </c>
      <c r="D364" s="180" t="s">
        <v>333</v>
      </c>
      <c r="E364" s="181" t="s">
        <v>6026</v>
      </c>
      <c r="F364" s="182" t="s">
        <v>6027</v>
      </c>
      <c r="G364" s="183" t="s">
        <v>528</v>
      </c>
      <c r="H364" s="184">
        <v>30</v>
      </c>
      <c r="I364" s="185"/>
      <c r="J364" s="186">
        <f>ROUND(I364*H364,2)</f>
        <v>0</v>
      </c>
      <c r="K364" s="182" t="s">
        <v>1</v>
      </c>
      <c r="L364" s="187"/>
      <c r="M364" s="188" t="s">
        <v>1</v>
      </c>
      <c r="N364" s="189" t="s">
        <v>38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348</v>
      </c>
      <c r="AT364" s="145" t="s">
        <v>333</v>
      </c>
      <c r="AU364" s="145" t="s">
        <v>83</v>
      </c>
      <c r="AY364" s="18" t="s">
        <v>236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81</v>
      </c>
      <c r="BK364" s="146">
        <f>ROUND(I364*H364,2)</f>
        <v>0</v>
      </c>
      <c r="BL364" s="18" t="s">
        <v>341</v>
      </c>
      <c r="BM364" s="145" t="s">
        <v>2320</v>
      </c>
    </row>
    <row r="365" spans="2:65" s="1" customFormat="1" ht="11.25">
      <c r="B365" s="33"/>
      <c r="D365" s="147" t="s">
        <v>246</v>
      </c>
      <c r="F365" s="148" t="s">
        <v>6027</v>
      </c>
      <c r="I365" s="149"/>
      <c r="L365" s="33"/>
      <c r="M365" s="150"/>
      <c r="T365" s="57"/>
      <c r="AT365" s="18" t="s">
        <v>246</v>
      </c>
      <c r="AU365" s="18" t="s">
        <v>83</v>
      </c>
    </row>
    <row r="366" spans="2:65" s="1" customFormat="1" ht="24.2" customHeight="1">
      <c r="B366" s="133"/>
      <c r="C366" s="134" t="s">
        <v>955</v>
      </c>
      <c r="D366" s="134" t="s">
        <v>239</v>
      </c>
      <c r="E366" s="135" t="s">
        <v>6028</v>
      </c>
      <c r="F366" s="136" t="s">
        <v>6029</v>
      </c>
      <c r="G366" s="137" t="s">
        <v>528</v>
      </c>
      <c r="H366" s="138">
        <v>30</v>
      </c>
      <c r="I366" s="139"/>
      <c r="J366" s="140">
        <f>ROUND(I366*H366,2)</f>
        <v>0</v>
      </c>
      <c r="K366" s="136" t="s">
        <v>1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341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341</v>
      </c>
      <c r="BM366" s="145" t="s">
        <v>2323</v>
      </c>
    </row>
    <row r="367" spans="2:65" s="1" customFormat="1" ht="19.5">
      <c r="B367" s="33"/>
      <c r="D367" s="147" t="s">
        <v>246</v>
      </c>
      <c r="F367" s="148" t="s">
        <v>6029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4.2" customHeight="1">
      <c r="B368" s="133"/>
      <c r="C368" s="134" t="s">
        <v>960</v>
      </c>
      <c r="D368" s="134" t="s">
        <v>239</v>
      </c>
      <c r="E368" s="135" t="s">
        <v>6030</v>
      </c>
      <c r="F368" s="136" t="s">
        <v>6031</v>
      </c>
      <c r="G368" s="137" t="s">
        <v>340</v>
      </c>
      <c r="H368" s="138">
        <v>51</v>
      </c>
      <c r="I368" s="139"/>
      <c r="J368" s="140">
        <f>ROUND(I368*H368,2)</f>
        <v>0</v>
      </c>
      <c r="K368" s="136" t="s">
        <v>1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341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341</v>
      </c>
      <c r="BM368" s="145" t="s">
        <v>2326</v>
      </c>
    </row>
    <row r="369" spans="2:65" s="1" customFormat="1" ht="19.5">
      <c r="B369" s="33"/>
      <c r="D369" s="147" t="s">
        <v>246</v>
      </c>
      <c r="F369" s="148" t="s">
        <v>6031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2" customFormat="1" ht="11.25">
      <c r="B370" s="151"/>
      <c r="D370" s="147" t="s">
        <v>247</v>
      </c>
      <c r="E370" s="152" t="s">
        <v>1</v>
      </c>
      <c r="F370" s="153" t="s">
        <v>6032</v>
      </c>
      <c r="H370" s="154">
        <v>51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65" s="15" customFormat="1" ht="11.25">
      <c r="B371" s="173"/>
      <c r="D371" s="147" t="s">
        <v>247</v>
      </c>
      <c r="E371" s="174" t="s">
        <v>1</v>
      </c>
      <c r="F371" s="175" t="s">
        <v>344</v>
      </c>
      <c r="H371" s="176">
        <v>51</v>
      </c>
      <c r="I371" s="177"/>
      <c r="L371" s="173"/>
      <c r="M371" s="178"/>
      <c r="T371" s="179"/>
      <c r="AT371" s="174" t="s">
        <v>247</v>
      </c>
      <c r="AU371" s="174" t="s">
        <v>83</v>
      </c>
      <c r="AV371" s="15" t="s">
        <v>258</v>
      </c>
      <c r="AW371" s="15" t="s">
        <v>30</v>
      </c>
      <c r="AX371" s="15" t="s">
        <v>81</v>
      </c>
      <c r="AY371" s="174" t="s">
        <v>236</v>
      </c>
    </row>
    <row r="372" spans="2:65" s="1" customFormat="1" ht="16.5" customHeight="1">
      <c r="B372" s="133"/>
      <c r="C372" s="180" t="s">
        <v>967</v>
      </c>
      <c r="D372" s="180" t="s">
        <v>333</v>
      </c>
      <c r="E372" s="181" t="s">
        <v>6033</v>
      </c>
      <c r="F372" s="182" t="s">
        <v>6034</v>
      </c>
      <c r="G372" s="183" t="s">
        <v>340</v>
      </c>
      <c r="H372" s="184">
        <v>102</v>
      </c>
      <c r="I372" s="185"/>
      <c r="J372" s="186">
        <f>ROUND(I372*H372,2)</f>
        <v>0</v>
      </c>
      <c r="K372" s="182" t="s">
        <v>1</v>
      </c>
      <c r="L372" s="187"/>
      <c r="M372" s="188" t="s">
        <v>1</v>
      </c>
      <c r="N372" s="189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348</v>
      </c>
      <c r="AT372" s="145" t="s">
        <v>333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341</v>
      </c>
      <c r="BM372" s="145" t="s">
        <v>2329</v>
      </c>
    </row>
    <row r="373" spans="2:65" s="1" customFormat="1" ht="11.25">
      <c r="B373" s="33"/>
      <c r="D373" s="147" t="s">
        <v>246</v>
      </c>
      <c r="F373" s="148" t="s">
        <v>6034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2" customFormat="1" ht="11.25">
      <c r="B374" s="151"/>
      <c r="D374" s="147" t="s">
        <v>247</v>
      </c>
      <c r="E374" s="152" t="s">
        <v>1</v>
      </c>
      <c r="F374" s="153" t="s">
        <v>6035</v>
      </c>
      <c r="H374" s="154">
        <v>102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5" customFormat="1" ht="11.25">
      <c r="B375" s="173"/>
      <c r="D375" s="147" t="s">
        <v>247</v>
      </c>
      <c r="E375" s="174" t="s">
        <v>1</v>
      </c>
      <c r="F375" s="175" t="s">
        <v>344</v>
      </c>
      <c r="H375" s="176">
        <v>102</v>
      </c>
      <c r="I375" s="177"/>
      <c r="L375" s="173"/>
      <c r="M375" s="178"/>
      <c r="T375" s="179"/>
      <c r="AT375" s="174" t="s">
        <v>247</v>
      </c>
      <c r="AU375" s="174" t="s">
        <v>83</v>
      </c>
      <c r="AV375" s="15" t="s">
        <v>258</v>
      </c>
      <c r="AW375" s="15" t="s">
        <v>30</v>
      </c>
      <c r="AX375" s="15" t="s">
        <v>81</v>
      </c>
      <c r="AY375" s="174" t="s">
        <v>236</v>
      </c>
    </row>
    <row r="376" spans="2:65" s="1" customFormat="1" ht="24.2" customHeight="1">
      <c r="B376" s="133"/>
      <c r="C376" s="134" t="s">
        <v>2331</v>
      </c>
      <c r="D376" s="134" t="s">
        <v>239</v>
      </c>
      <c r="E376" s="135" t="s">
        <v>6036</v>
      </c>
      <c r="F376" s="136" t="s">
        <v>6037</v>
      </c>
      <c r="G376" s="137" t="s">
        <v>340</v>
      </c>
      <c r="H376" s="138">
        <v>14</v>
      </c>
      <c r="I376" s="139"/>
      <c r="J376" s="140">
        <f>ROUND(I376*H376,2)</f>
        <v>0</v>
      </c>
      <c r="K376" s="136" t="s">
        <v>1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341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341</v>
      </c>
      <c r="BM376" s="145" t="s">
        <v>2334</v>
      </c>
    </row>
    <row r="377" spans="2:65" s="1" customFormat="1" ht="19.5">
      <c r="B377" s="33"/>
      <c r="D377" s="147" t="s">
        <v>246</v>
      </c>
      <c r="F377" s="148" t="s">
        <v>6037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2" customFormat="1" ht="11.25">
      <c r="B378" s="151"/>
      <c r="D378" s="147" t="s">
        <v>247</v>
      </c>
      <c r="E378" s="152" t="s">
        <v>1</v>
      </c>
      <c r="F378" s="153" t="s">
        <v>6038</v>
      </c>
      <c r="H378" s="154">
        <v>14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5" customFormat="1" ht="11.25">
      <c r="B379" s="173"/>
      <c r="D379" s="147" t="s">
        <v>247</v>
      </c>
      <c r="E379" s="174" t="s">
        <v>1</v>
      </c>
      <c r="F379" s="175" t="s">
        <v>344</v>
      </c>
      <c r="H379" s="176">
        <v>14</v>
      </c>
      <c r="I379" s="177"/>
      <c r="L379" s="173"/>
      <c r="M379" s="178"/>
      <c r="T379" s="179"/>
      <c r="AT379" s="174" t="s">
        <v>247</v>
      </c>
      <c r="AU379" s="174" t="s">
        <v>83</v>
      </c>
      <c r="AV379" s="15" t="s">
        <v>258</v>
      </c>
      <c r="AW379" s="15" t="s">
        <v>30</v>
      </c>
      <c r="AX379" s="15" t="s">
        <v>81</v>
      </c>
      <c r="AY379" s="174" t="s">
        <v>236</v>
      </c>
    </row>
    <row r="380" spans="2:65" s="1" customFormat="1" ht="24.2" customHeight="1">
      <c r="B380" s="133"/>
      <c r="C380" s="180" t="s">
        <v>2162</v>
      </c>
      <c r="D380" s="180" t="s">
        <v>333</v>
      </c>
      <c r="E380" s="181" t="s">
        <v>6039</v>
      </c>
      <c r="F380" s="182" t="s">
        <v>6040</v>
      </c>
      <c r="G380" s="183" t="s">
        <v>340</v>
      </c>
      <c r="H380" s="184">
        <v>14</v>
      </c>
      <c r="I380" s="185"/>
      <c r="J380" s="186">
        <f>ROUND(I380*H380,2)</f>
        <v>0</v>
      </c>
      <c r="K380" s="182" t="s">
        <v>1</v>
      </c>
      <c r="L380" s="187"/>
      <c r="M380" s="188" t="s">
        <v>1</v>
      </c>
      <c r="N380" s="189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348</v>
      </c>
      <c r="AT380" s="145" t="s">
        <v>333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341</v>
      </c>
      <c r="BM380" s="145" t="s">
        <v>2337</v>
      </c>
    </row>
    <row r="381" spans="2:65" s="1" customFormat="1" ht="11.25">
      <c r="B381" s="33"/>
      <c r="D381" s="147" t="s">
        <v>246</v>
      </c>
      <c r="F381" s="148" t="s">
        <v>6040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2" customFormat="1" ht="11.25">
      <c r="B382" s="151"/>
      <c r="D382" s="147" t="s">
        <v>247</v>
      </c>
      <c r="E382" s="152" t="s">
        <v>1</v>
      </c>
      <c r="F382" s="153" t="s">
        <v>6038</v>
      </c>
      <c r="H382" s="154">
        <v>14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5" customFormat="1" ht="11.25">
      <c r="B383" s="173"/>
      <c r="D383" s="147" t="s">
        <v>247</v>
      </c>
      <c r="E383" s="174" t="s">
        <v>1</v>
      </c>
      <c r="F383" s="175" t="s">
        <v>344</v>
      </c>
      <c r="H383" s="176">
        <v>14</v>
      </c>
      <c r="I383" s="177"/>
      <c r="L383" s="173"/>
      <c r="M383" s="178"/>
      <c r="T383" s="179"/>
      <c r="AT383" s="174" t="s">
        <v>247</v>
      </c>
      <c r="AU383" s="174" t="s">
        <v>83</v>
      </c>
      <c r="AV383" s="15" t="s">
        <v>258</v>
      </c>
      <c r="AW383" s="15" t="s">
        <v>30</v>
      </c>
      <c r="AX383" s="15" t="s">
        <v>81</v>
      </c>
      <c r="AY383" s="174" t="s">
        <v>236</v>
      </c>
    </row>
    <row r="384" spans="2:65" s="1" customFormat="1" ht="24.2" customHeight="1">
      <c r="B384" s="133"/>
      <c r="C384" s="134" t="s">
        <v>2338</v>
      </c>
      <c r="D384" s="134" t="s">
        <v>239</v>
      </c>
      <c r="E384" s="135" t="s">
        <v>6041</v>
      </c>
      <c r="F384" s="136" t="s">
        <v>6042</v>
      </c>
      <c r="G384" s="137" t="s">
        <v>528</v>
      </c>
      <c r="H384" s="138">
        <v>33.5</v>
      </c>
      <c r="I384" s="139"/>
      <c r="J384" s="140">
        <f>ROUND(I384*H384,2)</f>
        <v>0</v>
      </c>
      <c r="K384" s="136" t="s">
        <v>1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341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341</v>
      </c>
      <c r="BM384" s="145" t="s">
        <v>2341</v>
      </c>
    </row>
    <row r="385" spans="2:65" s="1" customFormat="1" ht="19.5">
      <c r="B385" s="33"/>
      <c r="D385" s="147" t="s">
        <v>246</v>
      </c>
      <c r="F385" s="148" t="s">
        <v>6042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" customFormat="1" ht="16.5" customHeight="1">
      <c r="B386" s="133"/>
      <c r="C386" s="180" t="s">
        <v>2167</v>
      </c>
      <c r="D386" s="180" t="s">
        <v>333</v>
      </c>
      <c r="E386" s="181" t="s">
        <v>6043</v>
      </c>
      <c r="F386" s="182" t="s">
        <v>6044</v>
      </c>
      <c r="G386" s="183" t="s">
        <v>528</v>
      </c>
      <c r="H386" s="184">
        <v>36.85</v>
      </c>
      <c r="I386" s="185"/>
      <c r="J386" s="186">
        <f>ROUND(I386*H386,2)</f>
        <v>0</v>
      </c>
      <c r="K386" s="182" t="s">
        <v>1</v>
      </c>
      <c r="L386" s="187"/>
      <c r="M386" s="188" t="s">
        <v>1</v>
      </c>
      <c r="N386" s="189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348</v>
      </c>
      <c r="AT386" s="145" t="s">
        <v>333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341</v>
      </c>
      <c r="BM386" s="145" t="s">
        <v>2342</v>
      </c>
    </row>
    <row r="387" spans="2:65" s="1" customFormat="1" ht="11.25">
      <c r="B387" s="33"/>
      <c r="D387" s="147" t="s">
        <v>246</v>
      </c>
      <c r="F387" s="148" t="s">
        <v>6044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2" customFormat="1" ht="11.25">
      <c r="B388" s="151"/>
      <c r="D388" s="147" t="s">
        <v>247</v>
      </c>
      <c r="E388" s="152" t="s">
        <v>1</v>
      </c>
      <c r="F388" s="153" t="s">
        <v>6045</v>
      </c>
      <c r="H388" s="154">
        <v>36.85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 ht="11.25">
      <c r="B389" s="173"/>
      <c r="D389" s="147" t="s">
        <v>247</v>
      </c>
      <c r="E389" s="174" t="s">
        <v>1</v>
      </c>
      <c r="F389" s="175" t="s">
        <v>344</v>
      </c>
      <c r="H389" s="176">
        <v>36.85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" customFormat="1" ht="16.5" customHeight="1">
      <c r="B390" s="133"/>
      <c r="C390" s="180" t="s">
        <v>2343</v>
      </c>
      <c r="D390" s="180" t="s">
        <v>333</v>
      </c>
      <c r="E390" s="181" t="s">
        <v>6046</v>
      </c>
      <c r="F390" s="182" t="s">
        <v>6047</v>
      </c>
      <c r="G390" s="183" t="s">
        <v>340</v>
      </c>
      <c r="H390" s="184">
        <v>9</v>
      </c>
      <c r="I390" s="185"/>
      <c r="J390" s="186">
        <f>ROUND(I390*H390,2)</f>
        <v>0</v>
      </c>
      <c r="K390" s="182" t="s">
        <v>1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348</v>
      </c>
      <c r="AT390" s="145" t="s">
        <v>333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341</v>
      </c>
      <c r="BM390" s="145" t="s">
        <v>2346</v>
      </c>
    </row>
    <row r="391" spans="2:65" s="1" customFormat="1" ht="11.25">
      <c r="B391" s="33"/>
      <c r="D391" s="147" t="s">
        <v>246</v>
      </c>
      <c r="F391" s="148" t="s">
        <v>6047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" customFormat="1" ht="24.2" customHeight="1">
      <c r="B392" s="133"/>
      <c r="C392" s="134" t="s">
        <v>2170</v>
      </c>
      <c r="D392" s="134" t="s">
        <v>239</v>
      </c>
      <c r="E392" s="135" t="s">
        <v>6048</v>
      </c>
      <c r="F392" s="136" t="s">
        <v>6049</v>
      </c>
      <c r="G392" s="137" t="s">
        <v>528</v>
      </c>
      <c r="H392" s="138">
        <v>3.5</v>
      </c>
      <c r="I392" s="139"/>
      <c r="J392" s="140">
        <f>ROUND(I392*H392,2)</f>
        <v>0</v>
      </c>
      <c r="K392" s="136" t="s">
        <v>1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341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341</v>
      </c>
      <c r="BM392" s="145" t="s">
        <v>2350</v>
      </c>
    </row>
    <row r="393" spans="2:65" s="1" customFormat="1" ht="19.5">
      <c r="B393" s="33"/>
      <c r="D393" s="147" t="s">
        <v>246</v>
      </c>
      <c r="F393" s="148" t="s">
        <v>6049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" customFormat="1" ht="16.5" customHeight="1">
      <c r="B394" s="133"/>
      <c r="C394" s="180" t="s">
        <v>2351</v>
      </c>
      <c r="D394" s="180" t="s">
        <v>333</v>
      </c>
      <c r="E394" s="181" t="s">
        <v>6050</v>
      </c>
      <c r="F394" s="182" t="s">
        <v>6051</v>
      </c>
      <c r="G394" s="183" t="s">
        <v>528</v>
      </c>
      <c r="H394" s="184">
        <v>3.85</v>
      </c>
      <c r="I394" s="185"/>
      <c r="J394" s="186">
        <f>ROUND(I394*H394,2)</f>
        <v>0</v>
      </c>
      <c r="K394" s="182" t="s">
        <v>1</v>
      </c>
      <c r="L394" s="187"/>
      <c r="M394" s="188" t="s">
        <v>1</v>
      </c>
      <c r="N394" s="189" t="s">
        <v>38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348</v>
      </c>
      <c r="AT394" s="145" t="s">
        <v>333</v>
      </c>
      <c r="AU394" s="145" t="s">
        <v>83</v>
      </c>
      <c r="AY394" s="18" t="s">
        <v>236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341</v>
      </c>
      <c r="BM394" s="145" t="s">
        <v>2355</v>
      </c>
    </row>
    <row r="395" spans="2:65" s="1" customFormat="1" ht="11.25">
      <c r="B395" s="33"/>
      <c r="D395" s="147" t="s">
        <v>246</v>
      </c>
      <c r="F395" s="148" t="s">
        <v>6051</v>
      </c>
      <c r="I395" s="149"/>
      <c r="L395" s="33"/>
      <c r="M395" s="150"/>
      <c r="T395" s="57"/>
      <c r="AT395" s="18" t="s">
        <v>246</v>
      </c>
      <c r="AU395" s="18" t="s">
        <v>83</v>
      </c>
    </row>
    <row r="396" spans="2:65" s="12" customFormat="1" ht="11.25">
      <c r="B396" s="151"/>
      <c r="D396" s="147" t="s">
        <v>247</v>
      </c>
      <c r="E396" s="152" t="s">
        <v>1</v>
      </c>
      <c r="F396" s="153" t="s">
        <v>6052</v>
      </c>
      <c r="H396" s="154">
        <v>3.85</v>
      </c>
      <c r="I396" s="155"/>
      <c r="L396" s="151"/>
      <c r="M396" s="156"/>
      <c r="T396" s="157"/>
      <c r="AT396" s="152" t="s">
        <v>247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236</v>
      </c>
    </row>
    <row r="397" spans="2:65" s="15" customFormat="1" ht="11.25">
      <c r="B397" s="173"/>
      <c r="D397" s="147" t="s">
        <v>247</v>
      </c>
      <c r="E397" s="174" t="s">
        <v>1</v>
      </c>
      <c r="F397" s="175" t="s">
        <v>344</v>
      </c>
      <c r="H397" s="176">
        <v>3.85</v>
      </c>
      <c r="I397" s="177"/>
      <c r="L397" s="173"/>
      <c r="M397" s="178"/>
      <c r="T397" s="179"/>
      <c r="AT397" s="174" t="s">
        <v>247</v>
      </c>
      <c r="AU397" s="174" t="s">
        <v>83</v>
      </c>
      <c r="AV397" s="15" t="s">
        <v>258</v>
      </c>
      <c r="AW397" s="15" t="s">
        <v>30</v>
      </c>
      <c r="AX397" s="15" t="s">
        <v>81</v>
      </c>
      <c r="AY397" s="174" t="s">
        <v>236</v>
      </c>
    </row>
    <row r="398" spans="2:65" s="1" customFormat="1" ht="16.5" customHeight="1">
      <c r="B398" s="133"/>
      <c r="C398" s="180" t="s">
        <v>2171</v>
      </c>
      <c r="D398" s="180" t="s">
        <v>333</v>
      </c>
      <c r="E398" s="181" t="s">
        <v>6053</v>
      </c>
      <c r="F398" s="182" t="s">
        <v>6054</v>
      </c>
      <c r="G398" s="183" t="s">
        <v>340</v>
      </c>
      <c r="H398" s="184">
        <v>1</v>
      </c>
      <c r="I398" s="185"/>
      <c r="J398" s="186">
        <f>ROUND(I398*H398,2)</f>
        <v>0</v>
      </c>
      <c r="K398" s="182" t="s">
        <v>1</v>
      </c>
      <c r="L398" s="187"/>
      <c r="M398" s="188" t="s">
        <v>1</v>
      </c>
      <c r="N398" s="189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348</v>
      </c>
      <c r="AT398" s="145" t="s">
        <v>333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341</v>
      </c>
      <c r="BM398" s="145" t="s">
        <v>2358</v>
      </c>
    </row>
    <row r="399" spans="2:65" s="1" customFormat="1" ht="11.25">
      <c r="B399" s="33"/>
      <c r="D399" s="147" t="s">
        <v>246</v>
      </c>
      <c r="F399" s="148" t="s">
        <v>6054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" customFormat="1" ht="24.2" customHeight="1">
      <c r="B400" s="133"/>
      <c r="C400" s="134" t="s">
        <v>2359</v>
      </c>
      <c r="D400" s="134" t="s">
        <v>239</v>
      </c>
      <c r="E400" s="135" t="s">
        <v>6055</v>
      </c>
      <c r="F400" s="136" t="s">
        <v>6056</v>
      </c>
      <c r="G400" s="137" t="s">
        <v>528</v>
      </c>
      <c r="H400" s="138">
        <v>4</v>
      </c>
      <c r="I400" s="139"/>
      <c r="J400" s="140">
        <f>ROUND(I400*H400,2)</f>
        <v>0</v>
      </c>
      <c r="K400" s="136" t="s">
        <v>1</v>
      </c>
      <c r="L400" s="33"/>
      <c r="M400" s="141" t="s">
        <v>1</v>
      </c>
      <c r="N400" s="142" t="s">
        <v>38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341</v>
      </c>
      <c r="AT400" s="145" t="s">
        <v>239</v>
      </c>
      <c r="AU400" s="145" t="s">
        <v>83</v>
      </c>
      <c r="AY400" s="18" t="s">
        <v>236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81</v>
      </c>
      <c r="BK400" s="146">
        <f>ROUND(I400*H400,2)</f>
        <v>0</v>
      </c>
      <c r="BL400" s="18" t="s">
        <v>341</v>
      </c>
      <c r="BM400" s="145" t="s">
        <v>2362</v>
      </c>
    </row>
    <row r="401" spans="2:65" s="1" customFormat="1" ht="19.5">
      <c r="B401" s="33"/>
      <c r="D401" s="147" t="s">
        <v>246</v>
      </c>
      <c r="F401" s="148" t="s">
        <v>6056</v>
      </c>
      <c r="I401" s="149"/>
      <c r="L401" s="33"/>
      <c r="M401" s="150"/>
      <c r="T401" s="57"/>
      <c r="AT401" s="18" t="s">
        <v>246</v>
      </c>
      <c r="AU401" s="18" t="s">
        <v>83</v>
      </c>
    </row>
    <row r="402" spans="2:65" s="12" customFormat="1" ht="11.25">
      <c r="B402" s="151"/>
      <c r="D402" s="147" t="s">
        <v>247</v>
      </c>
      <c r="E402" s="152" t="s">
        <v>1</v>
      </c>
      <c r="F402" s="153" t="s">
        <v>258</v>
      </c>
      <c r="H402" s="154">
        <v>4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65" s="15" customFormat="1" ht="11.25">
      <c r="B403" s="173"/>
      <c r="D403" s="147" t="s">
        <v>247</v>
      </c>
      <c r="E403" s="174" t="s">
        <v>1</v>
      </c>
      <c r="F403" s="175" t="s">
        <v>344</v>
      </c>
      <c r="H403" s="176">
        <v>4</v>
      </c>
      <c r="I403" s="177"/>
      <c r="L403" s="173"/>
      <c r="M403" s="178"/>
      <c r="T403" s="179"/>
      <c r="AT403" s="174" t="s">
        <v>247</v>
      </c>
      <c r="AU403" s="174" t="s">
        <v>83</v>
      </c>
      <c r="AV403" s="15" t="s">
        <v>258</v>
      </c>
      <c r="AW403" s="15" t="s">
        <v>30</v>
      </c>
      <c r="AX403" s="15" t="s">
        <v>81</v>
      </c>
      <c r="AY403" s="174" t="s">
        <v>236</v>
      </c>
    </row>
    <row r="404" spans="2:65" s="1" customFormat="1" ht="16.5" customHeight="1">
      <c r="B404" s="133"/>
      <c r="C404" s="180" t="s">
        <v>2174</v>
      </c>
      <c r="D404" s="180" t="s">
        <v>333</v>
      </c>
      <c r="E404" s="181" t="s">
        <v>6057</v>
      </c>
      <c r="F404" s="182" t="s">
        <v>6058</v>
      </c>
      <c r="G404" s="183" t="s">
        <v>528</v>
      </c>
      <c r="H404" s="184">
        <v>4.4000000000000004</v>
      </c>
      <c r="I404" s="185"/>
      <c r="J404" s="186">
        <f>ROUND(I404*H404,2)</f>
        <v>0</v>
      </c>
      <c r="K404" s="182" t="s">
        <v>1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348</v>
      </c>
      <c r="AT404" s="145" t="s">
        <v>333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341</v>
      </c>
      <c r="BM404" s="145" t="s">
        <v>2369</v>
      </c>
    </row>
    <row r="405" spans="2:65" s="1" customFormat="1" ht="11.25">
      <c r="B405" s="33"/>
      <c r="D405" s="147" t="s">
        <v>246</v>
      </c>
      <c r="F405" s="148" t="s">
        <v>6058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2" customFormat="1" ht="11.25">
      <c r="B406" s="151"/>
      <c r="D406" s="147" t="s">
        <v>247</v>
      </c>
      <c r="E406" s="152" t="s">
        <v>1</v>
      </c>
      <c r="F406" s="153" t="s">
        <v>6059</v>
      </c>
      <c r="H406" s="154">
        <v>4.4000000000000004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 ht="11.25">
      <c r="B407" s="173"/>
      <c r="D407" s="147" t="s">
        <v>247</v>
      </c>
      <c r="E407" s="174" t="s">
        <v>1</v>
      </c>
      <c r="F407" s="175" t="s">
        <v>344</v>
      </c>
      <c r="H407" s="176">
        <v>4.4000000000000004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" customFormat="1" ht="16.5" customHeight="1">
      <c r="B408" s="133"/>
      <c r="C408" s="180" t="s">
        <v>2373</v>
      </c>
      <c r="D408" s="180" t="s">
        <v>333</v>
      </c>
      <c r="E408" s="181" t="s">
        <v>6060</v>
      </c>
      <c r="F408" s="182" t="s">
        <v>6061</v>
      </c>
      <c r="G408" s="183" t="s">
        <v>528</v>
      </c>
      <c r="H408" s="184">
        <v>4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348</v>
      </c>
      <c r="AT408" s="145" t="s">
        <v>333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341</v>
      </c>
      <c r="BM408" s="145" t="s">
        <v>2376</v>
      </c>
    </row>
    <row r="409" spans="2:65" s="1" customFormat="1" ht="11.25">
      <c r="B409" s="33"/>
      <c r="D409" s="147" t="s">
        <v>246</v>
      </c>
      <c r="F409" s="148" t="s">
        <v>6061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24.2" customHeight="1">
      <c r="B410" s="133"/>
      <c r="C410" s="134" t="s">
        <v>2178</v>
      </c>
      <c r="D410" s="134" t="s">
        <v>239</v>
      </c>
      <c r="E410" s="135" t="s">
        <v>6062</v>
      </c>
      <c r="F410" s="136" t="s">
        <v>6063</v>
      </c>
      <c r="G410" s="137" t="s">
        <v>528</v>
      </c>
      <c r="H410" s="138">
        <v>231</v>
      </c>
      <c r="I410" s="139"/>
      <c r="J410" s="140">
        <f>ROUND(I410*H410,2)</f>
        <v>0</v>
      </c>
      <c r="K410" s="136" t="s">
        <v>1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341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341</v>
      </c>
      <c r="BM410" s="145" t="s">
        <v>2379</v>
      </c>
    </row>
    <row r="411" spans="2:65" s="1" customFormat="1" ht="19.5">
      <c r="B411" s="33"/>
      <c r="D411" s="147" t="s">
        <v>246</v>
      </c>
      <c r="F411" s="148" t="s">
        <v>6063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2" customFormat="1" ht="11.25">
      <c r="B412" s="151"/>
      <c r="D412" s="147" t="s">
        <v>247</v>
      </c>
      <c r="E412" s="152" t="s">
        <v>1</v>
      </c>
      <c r="F412" s="153" t="s">
        <v>3837</v>
      </c>
      <c r="H412" s="154">
        <v>231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5" customFormat="1" ht="11.25">
      <c r="B413" s="173"/>
      <c r="D413" s="147" t="s">
        <v>247</v>
      </c>
      <c r="E413" s="174" t="s">
        <v>1</v>
      </c>
      <c r="F413" s="175" t="s">
        <v>344</v>
      </c>
      <c r="H413" s="176">
        <v>231</v>
      </c>
      <c r="I413" s="177"/>
      <c r="L413" s="173"/>
      <c r="M413" s="178"/>
      <c r="T413" s="179"/>
      <c r="AT413" s="174" t="s">
        <v>247</v>
      </c>
      <c r="AU413" s="174" t="s">
        <v>83</v>
      </c>
      <c r="AV413" s="15" t="s">
        <v>258</v>
      </c>
      <c r="AW413" s="15" t="s">
        <v>30</v>
      </c>
      <c r="AX413" s="15" t="s">
        <v>81</v>
      </c>
      <c r="AY413" s="174" t="s">
        <v>236</v>
      </c>
    </row>
    <row r="414" spans="2:65" s="1" customFormat="1" ht="16.5" customHeight="1">
      <c r="B414" s="133"/>
      <c r="C414" s="180" t="s">
        <v>2380</v>
      </c>
      <c r="D414" s="180" t="s">
        <v>333</v>
      </c>
      <c r="E414" s="181" t="s">
        <v>6064</v>
      </c>
      <c r="F414" s="182" t="s">
        <v>6065</v>
      </c>
      <c r="G414" s="183" t="s">
        <v>528</v>
      </c>
      <c r="H414" s="184">
        <v>242.55</v>
      </c>
      <c r="I414" s="185"/>
      <c r="J414" s="186">
        <f>ROUND(I414*H414,2)</f>
        <v>0</v>
      </c>
      <c r="K414" s="182" t="s">
        <v>1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348</v>
      </c>
      <c r="AT414" s="145" t="s">
        <v>333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341</v>
      </c>
      <c r="BM414" s="145" t="s">
        <v>2383</v>
      </c>
    </row>
    <row r="415" spans="2:65" s="1" customFormat="1" ht="11.25">
      <c r="B415" s="33"/>
      <c r="D415" s="147" t="s">
        <v>246</v>
      </c>
      <c r="F415" s="148" t="s">
        <v>6065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2" customFormat="1" ht="11.25">
      <c r="B416" s="151"/>
      <c r="D416" s="147" t="s">
        <v>247</v>
      </c>
      <c r="E416" s="152" t="s">
        <v>1</v>
      </c>
      <c r="F416" s="153" t="s">
        <v>6066</v>
      </c>
      <c r="H416" s="154">
        <v>242.55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65" s="15" customFormat="1" ht="11.25">
      <c r="B417" s="173"/>
      <c r="D417" s="147" t="s">
        <v>247</v>
      </c>
      <c r="E417" s="174" t="s">
        <v>1</v>
      </c>
      <c r="F417" s="175" t="s">
        <v>344</v>
      </c>
      <c r="H417" s="176">
        <v>242.55</v>
      </c>
      <c r="I417" s="177"/>
      <c r="L417" s="173"/>
      <c r="M417" s="178"/>
      <c r="T417" s="179"/>
      <c r="AT417" s="174" t="s">
        <v>247</v>
      </c>
      <c r="AU417" s="174" t="s">
        <v>83</v>
      </c>
      <c r="AV417" s="15" t="s">
        <v>258</v>
      </c>
      <c r="AW417" s="15" t="s">
        <v>30</v>
      </c>
      <c r="AX417" s="15" t="s">
        <v>81</v>
      </c>
      <c r="AY417" s="174" t="s">
        <v>236</v>
      </c>
    </row>
    <row r="418" spans="2:65" s="1" customFormat="1" ht="16.5" customHeight="1">
      <c r="B418" s="133"/>
      <c r="C418" s="180" t="s">
        <v>2182</v>
      </c>
      <c r="D418" s="180" t="s">
        <v>333</v>
      </c>
      <c r="E418" s="181" t="s">
        <v>6067</v>
      </c>
      <c r="F418" s="182" t="s">
        <v>6068</v>
      </c>
      <c r="G418" s="183" t="s">
        <v>340</v>
      </c>
      <c r="H418" s="184">
        <v>8</v>
      </c>
      <c r="I418" s="185"/>
      <c r="J418" s="186">
        <f>ROUND(I418*H418,2)</f>
        <v>0</v>
      </c>
      <c r="K418" s="182" t="s">
        <v>1</v>
      </c>
      <c r="L418" s="187"/>
      <c r="M418" s="188" t="s">
        <v>1</v>
      </c>
      <c r="N418" s="189" t="s">
        <v>38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348</v>
      </c>
      <c r="AT418" s="145" t="s">
        <v>333</v>
      </c>
      <c r="AU418" s="145" t="s">
        <v>83</v>
      </c>
      <c r="AY418" s="18" t="s">
        <v>236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81</v>
      </c>
      <c r="BK418" s="146">
        <f>ROUND(I418*H418,2)</f>
        <v>0</v>
      </c>
      <c r="BL418" s="18" t="s">
        <v>341</v>
      </c>
      <c r="BM418" s="145" t="s">
        <v>2386</v>
      </c>
    </row>
    <row r="419" spans="2:65" s="1" customFormat="1" ht="11.25">
      <c r="B419" s="33"/>
      <c r="D419" s="147" t="s">
        <v>246</v>
      </c>
      <c r="F419" s="148" t="s">
        <v>6068</v>
      </c>
      <c r="I419" s="149"/>
      <c r="L419" s="33"/>
      <c r="M419" s="150"/>
      <c r="T419" s="57"/>
      <c r="AT419" s="18" t="s">
        <v>246</v>
      </c>
      <c r="AU419" s="18" t="s">
        <v>83</v>
      </c>
    </row>
    <row r="420" spans="2:65" s="1" customFormat="1" ht="24.2" customHeight="1">
      <c r="B420" s="133"/>
      <c r="C420" s="134" t="s">
        <v>2387</v>
      </c>
      <c r="D420" s="134" t="s">
        <v>239</v>
      </c>
      <c r="E420" s="135" t="s">
        <v>6069</v>
      </c>
      <c r="F420" s="136" t="s">
        <v>6070</v>
      </c>
      <c r="G420" s="137" t="s">
        <v>340</v>
      </c>
      <c r="H420" s="138">
        <v>18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341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341</v>
      </c>
      <c r="BM420" s="145" t="s">
        <v>2390</v>
      </c>
    </row>
    <row r="421" spans="2:65" s="1" customFormat="1" ht="19.5">
      <c r="B421" s="33"/>
      <c r="D421" s="147" t="s">
        <v>246</v>
      </c>
      <c r="F421" s="148" t="s">
        <v>6070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1.75" customHeight="1">
      <c r="B422" s="133"/>
      <c r="C422" s="180" t="s">
        <v>2191</v>
      </c>
      <c r="D422" s="180" t="s">
        <v>333</v>
      </c>
      <c r="E422" s="181" t="s">
        <v>6071</v>
      </c>
      <c r="F422" s="182" t="s">
        <v>6072</v>
      </c>
      <c r="G422" s="183" t="s">
        <v>340</v>
      </c>
      <c r="H422" s="184">
        <v>2</v>
      </c>
      <c r="I422" s="185"/>
      <c r="J422" s="186">
        <f>ROUND(I422*H422,2)</f>
        <v>0</v>
      </c>
      <c r="K422" s="182" t="s">
        <v>1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348</v>
      </c>
      <c r="AT422" s="145" t="s">
        <v>333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341</v>
      </c>
      <c r="BM422" s="145" t="s">
        <v>2393</v>
      </c>
    </row>
    <row r="423" spans="2:65" s="1" customFormat="1" ht="11.25">
      <c r="B423" s="33"/>
      <c r="D423" s="147" t="s">
        <v>246</v>
      </c>
      <c r="F423" s="148" t="s">
        <v>6072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" customFormat="1" ht="21.75" customHeight="1">
      <c r="B424" s="133"/>
      <c r="C424" s="180" t="s">
        <v>1416</v>
      </c>
      <c r="D424" s="180" t="s">
        <v>333</v>
      </c>
      <c r="E424" s="181" t="s">
        <v>6073</v>
      </c>
      <c r="F424" s="182" t="s">
        <v>6074</v>
      </c>
      <c r="G424" s="183" t="s">
        <v>340</v>
      </c>
      <c r="H424" s="184">
        <v>2</v>
      </c>
      <c r="I424" s="185"/>
      <c r="J424" s="186">
        <f>ROUND(I424*H424,2)</f>
        <v>0</v>
      </c>
      <c r="K424" s="182" t="s">
        <v>1</v>
      </c>
      <c r="L424" s="187"/>
      <c r="M424" s="188" t="s">
        <v>1</v>
      </c>
      <c r="N424" s="189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348</v>
      </c>
      <c r="AT424" s="145" t="s">
        <v>333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341</v>
      </c>
      <c r="BM424" s="145" t="s">
        <v>2396</v>
      </c>
    </row>
    <row r="425" spans="2:65" s="1" customFormat="1" ht="11.25">
      <c r="B425" s="33"/>
      <c r="D425" s="147" t="s">
        <v>246</v>
      </c>
      <c r="F425" s="148" t="s">
        <v>6074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" customFormat="1" ht="24.2" customHeight="1">
      <c r="B426" s="133"/>
      <c r="C426" s="180" t="s">
        <v>2195</v>
      </c>
      <c r="D426" s="180" t="s">
        <v>333</v>
      </c>
      <c r="E426" s="181" t="s">
        <v>6075</v>
      </c>
      <c r="F426" s="182" t="s">
        <v>6076</v>
      </c>
      <c r="G426" s="183" t="s">
        <v>340</v>
      </c>
      <c r="H426" s="184">
        <v>2</v>
      </c>
      <c r="I426" s="185"/>
      <c r="J426" s="186">
        <f>ROUND(I426*H426,2)</f>
        <v>0</v>
      </c>
      <c r="K426" s="182" t="s">
        <v>1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348</v>
      </c>
      <c r="AT426" s="145" t="s">
        <v>333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341</v>
      </c>
      <c r="BM426" s="145" t="s">
        <v>2399</v>
      </c>
    </row>
    <row r="427" spans="2:65" s="1" customFormat="1" ht="11.25">
      <c r="B427" s="33"/>
      <c r="D427" s="147" t="s">
        <v>246</v>
      </c>
      <c r="F427" s="148" t="s">
        <v>6076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" customFormat="1" ht="24.2" customHeight="1">
      <c r="B428" s="133"/>
      <c r="C428" s="180" t="s">
        <v>2400</v>
      </c>
      <c r="D428" s="180" t="s">
        <v>333</v>
      </c>
      <c r="E428" s="181" t="s">
        <v>6077</v>
      </c>
      <c r="F428" s="182" t="s">
        <v>6078</v>
      </c>
      <c r="G428" s="183" t="s">
        <v>340</v>
      </c>
      <c r="H428" s="184">
        <v>2</v>
      </c>
      <c r="I428" s="185"/>
      <c r="J428" s="186">
        <f>ROUND(I428*H428,2)</f>
        <v>0</v>
      </c>
      <c r="K428" s="182" t="s">
        <v>1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348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341</v>
      </c>
      <c r="BM428" s="145" t="s">
        <v>2401</v>
      </c>
    </row>
    <row r="429" spans="2:65" s="1" customFormat="1" ht="11.25">
      <c r="B429" s="33"/>
      <c r="D429" s="147" t="s">
        <v>246</v>
      </c>
      <c r="F429" s="148" t="s">
        <v>6078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24.2" customHeight="1">
      <c r="B430" s="133"/>
      <c r="C430" s="180" t="s">
        <v>2199</v>
      </c>
      <c r="D430" s="180" t="s">
        <v>333</v>
      </c>
      <c r="E430" s="181" t="s">
        <v>6079</v>
      </c>
      <c r="F430" s="182" t="s">
        <v>6080</v>
      </c>
      <c r="G430" s="183" t="s">
        <v>340</v>
      </c>
      <c r="H430" s="184">
        <v>1</v>
      </c>
      <c r="I430" s="185"/>
      <c r="J430" s="186">
        <f>ROUND(I430*H430,2)</f>
        <v>0</v>
      </c>
      <c r="K430" s="182" t="s">
        <v>1</v>
      </c>
      <c r="L430" s="187"/>
      <c r="M430" s="188" t="s">
        <v>1</v>
      </c>
      <c r="N430" s="189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348</v>
      </c>
      <c r="AT430" s="145" t="s">
        <v>333</v>
      </c>
      <c r="AU430" s="145" t="s">
        <v>83</v>
      </c>
      <c r="AY430" s="18" t="s">
        <v>236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341</v>
      </c>
      <c r="BM430" s="145" t="s">
        <v>2402</v>
      </c>
    </row>
    <row r="431" spans="2:65" s="1" customFormat="1" ht="11.25">
      <c r="B431" s="33"/>
      <c r="D431" s="147" t="s">
        <v>246</v>
      </c>
      <c r="F431" s="148" t="s">
        <v>6080</v>
      </c>
      <c r="I431" s="149"/>
      <c r="L431" s="33"/>
      <c r="M431" s="150"/>
      <c r="T431" s="57"/>
      <c r="AT431" s="18" t="s">
        <v>246</v>
      </c>
      <c r="AU431" s="18" t="s">
        <v>83</v>
      </c>
    </row>
    <row r="432" spans="2:65" s="1" customFormat="1" ht="24.2" customHeight="1">
      <c r="B432" s="133"/>
      <c r="C432" s="180" t="s">
        <v>2403</v>
      </c>
      <c r="D432" s="180" t="s">
        <v>333</v>
      </c>
      <c r="E432" s="181" t="s">
        <v>6081</v>
      </c>
      <c r="F432" s="182" t="s">
        <v>6082</v>
      </c>
      <c r="G432" s="183" t="s">
        <v>340</v>
      </c>
      <c r="H432" s="184">
        <v>9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348</v>
      </c>
      <c r="AT432" s="145" t="s">
        <v>333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341</v>
      </c>
      <c r="BM432" s="145" t="s">
        <v>2404</v>
      </c>
    </row>
    <row r="433" spans="2:65" s="1" customFormat="1" ht="11.25">
      <c r="B433" s="33"/>
      <c r="D433" s="147" t="s">
        <v>246</v>
      </c>
      <c r="F433" s="148" t="s">
        <v>6082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16.5" customHeight="1">
      <c r="B434" s="133"/>
      <c r="C434" s="134" t="s">
        <v>2138</v>
      </c>
      <c r="D434" s="134" t="s">
        <v>239</v>
      </c>
      <c r="E434" s="135" t="s">
        <v>6083</v>
      </c>
      <c r="F434" s="136" t="s">
        <v>6084</v>
      </c>
      <c r="G434" s="137" t="s">
        <v>340</v>
      </c>
      <c r="H434" s="138">
        <v>18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341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341</v>
      </c>
      <c r="BM434" s="145" t="s">
        <v>2407</v>
      </c>
    </row>
    <row r="435" spans="2:65" s="1" customFormat="1" ht="11.25">
      <c r="B435" s="33"/>
      <c r="D435" s="147" t="s">
        <v>246</v>
      </c>
      <c r="F435" s="148" t="s">
        <v>6084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" customFormat="1" ht="24.2" customHeight="1">
      <c r="B436" s="133"/>
      <c r="C436" s="180" t="s">
        <v>2409</v>
      </c>
      <c r="D436" s="180" t="s">
        <v>333</v>
      </c>
      <c r="E436" s="181" t="s">
        <v>6085</v>
      </c>
      <c r="F436" s="182" t="s">
        <v>6086</v>
      </c>
      <c r="G436" s="183" t="s">
        <v>340</v>
      </c>
      <c r="H436" s="184">
        <v>18</v>
      </c>
      <c r="I436" s="185"/>
      <c r="J436" s="186">
        <f>ROUND(I436*H436,2)</f>
        <v>0</v>
      </c>
      <c r="K436" s="182" t="s">
        <v>1</v>
      </c>
      <c r="L436" s="187"/>
      <c r="M436" s="188" t="s">
        <v>1</v>
      </c>
      <c r="N436" s="189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348</v>
      </c>
      <c r="AT436" s="145" t="s">
        <v>333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341</v>
      </c>
      <c r="BM436" s="145" t="s">
        <v>2412</v>
      </c>
    </row>
    <row r="437" spans="2:65" s="1" customFormat="1" ht="19.5">
      <c r="B437" s="33"/>
      <c r="D437" s="147" t="s">
        <v>246</v>
      </c>
      <c r="F437" s="148" t="s">
        <v>6086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" customFormat="1" ht="24.2" customHeight="1">
      <c r="B438" s="133"/>
      <c r="C438" s="134" t="s">
        <v>2206</v>
      </c>
      <c r="D438" s="134" t="s">
        <v>239</v>
      </c>
      <c r="E438" s="135" t="s">
        <v>6087</v>
      </c>
      <c r="F438" s="136" t="s">
        <v>6088</v>
      </c>
      <c r="G438" s="137" t="s">
        <v>528</v>
      </c>
      <c r="H438" s="138">
        <v>41</v>
      </c>
      <c r="I438" s="139"/>
      <c r="J438" s="140">
        <f>ROUND(I438*H438,2)</f>
        <v>0</v>
      </c>
      <c r="K438" s="136" t="s">
        <v>1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341</v>
      </c>
      <c r="AT438" s="145" t="s">
        <v>239</v>
      </c>
      <c r="AU438" s="145" t="s">
        <v>83</v>
      </c>
      <c r="AY438" s="18" t="s">
        <v>236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341</v>
      </c>
      <c r="BM438" s="145" t="s">
        <v>2416</v>
      </c>
    </row>
    <row r="439" spans="2:65" s="1" customFormat="1" ht="11.25">
      <c r="B439" s="33"/>
      <c r="D439" s="147" t="s">
        <v>246</v>
      </c>
      <c r="F439" s="148" t="s">
        <v>6088</v>
      </c>
      <c r="I439" s="149"/>
      <c r="L439" s="33"/>
      <c r="M439" s="150"/>
      <c r="T439" s="57"/>
      <c r="AT439" s="18" t="s">
        <v>246</v>
      </c>
      <c r="AU439" s="18" t="s">
        <v>83</v>
      </c>
    </row>
    <row r="440" spans="2:65" s="12" customFormat="1" ht="11.25">
      <c r="B440" s="151"/>
      <c r="D440" s="147" t="s">
        <v>247</v>
      </c>
      <c r="E440" s="152" t="s">
        <v>1</v>
      </c>
      <c r="F440" s="153" t="s">
        <v>6089</v>
      </c>
      <c r="H440" s="154">
        <v>41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65" s="15" customFormat="1" ht="11.25">
      <c r="B441" s="173"/>
      <c r="D441" s="147" t="s">
        <v>247</v>
      </c>
      <c r="E441" s="174" t="s">
        <v>1</v>
      </c>
      <c r="F441" s="175" t="s">
        <v>344</v>
      </c>
      <c r="H441" s="176">
        <v>41</v>
      </c>
      <c r="I441" s="177"/>
      <c r="L441" s="173"/>
      <c r="M441" s="178"/>
      <c r="T441" s="179"/>
      <c r="AT441" s="174" t="s">
        <v>247</v>
      </c>
      <c r="AU441" s="174" t="s">
        <v>83</v>
      </c>
      <c r="AV441" s="15" t="s">
        <v>258</v>
      </c>
      <c r="AW441" s="15" t="s">
        <v>30</v>
      </c>
      <c r="AX441" s="15" t="s">
        <v>81</v>
      </c>
      <c r="AY441" s="174" t="s">
        <v>236</v>
      </c>
    </row>
    <row r="442" spans="2:65" s="1" customFormat="1" ht="24.2" customHeight="1">
      <c r="B442" s="133"/>
      <c r="C442" s="134" t="s">
        <v>2417</v>
      </c>
      <c r="D442" s="134" t="s">
        <v>239</v>
      </c>
      <c r="E442" s="135" t="s">
        <v>6090</v>
      </c>
      <c r="F442" s="136" t="s">
        <v>6091</v>
      </c>
      <c r="G442" s="137" t="s">
        <v>528</v>
      </c>
      <c r="H442" s="138">
        <v>231</v>
      </c>
      <c r="I442" s="139"/>
      <c r="J442" s="140">
        <f>ROUND(I442*H442,2)</f>
        <v>0</v>
      </c>
      <c r="K442" s="136" t="s">
        <v>1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341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341</v>
      </c>
      <c r="BM442" s="145" t="s">
        <v>2418</v>
      </c>
    </row>
    <row r="443" spans="2:65" s="1" customFormat="1" ht="11.25">
      <c r="B443" s="33"/>
      <c r="D443" s="147" t="s">
        <v>246</v>
      </c>
      <c r="F443" s="148" t="s">
        <v>6091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2" customFormat="1" ht="11.25">
      <c r="B444" s="151"/>
      <c r="D444" s="147" t="s">
        <v>247</v>
      </c>
      <c r="E444" s="152" t="s">
        <v>1</v>
      </c>
      <c r="F444" s="153" t="s">
        <v>3837</v>
      </c>
      <c r="H444" s="154">
        <v>231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236</v>
      </c>
    </row>
    <row r="445" spans="2:65" s="15" customFormat="1" ht="11.25">
      <c r="B445" s="173"/>
      <c r="D445" s="147" t="s">
        <v>247</v>
      </c>
      <c r="E445" s="174" t="s">
        <v>1</v>
      </c>
      <c r="F445" s="175" t="s">
        <v>344</v>
      </c>
      <c r="H445" s="176">
        <v>231</v>
      </c>
      <c r="I445" s="177"/>
      <c r="L445" s="173"/>
      <c r="M445" s="178"/>
      <c r="T445" s="179"/>
      <c r="AT445" s="174" t="s">
        <v>247</v>
      </c>
      <c r="AU445" s="174" t="s">
        <v>83</v>
      </c>
      <c r="AV445" s="15" t="s">
        <v>258</v>
      </c>
      <c r="AW445" s="15" t="s">
        <v>30</v>
      </c>
      <c r="AX445" s="15" t="s">
        <v>81</v>
      </c>
      <c r="AY445" s="174" t="s">
        <v>236</v>
      </c>
    </row>
    <row r="446" spans="2:65" s="1" customFormat="1" ht="16.5" customHeight="1">
      <c r="B446" s="133"/>
      <c r="C446" s="134" t="s">
        <v>2215</v>
      </c>
      <c r="D446" s="134" t="s">
        <v>239</v>
      </c>
      <c r="E446" s="135" t="s">
        <v>6092</v>
      </c>
      <c r="F446" s="136" t="s">
        <v>6093</v>
      </c>
      <c r="G446" s="137" t="s">
        <v>528</v>
      </c>
      <c r="H446" s="138">
        <v>272</v>
      </c>
      <c r="I446" s="139"/>
      <c r="J446" s="140">
        <f>ROUND(I446*H446,2)</f>
        <v>0</v>
      </c>
      <c r="K446" s="136" t="s">
        <v>1</v>
      </c>
      <c r="L446" s="33"/>
      <c r="M446" s="141" t="s">
        <v>1</v>
      </c>
      <c r="N446" s="142" t="s">
        <v>38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341</v>
      </c>
      <c r="AT446" s="145" t="s">
        <v>239</v>
      </c>
      <c r="AU446" s="145" t="s">
        <v>83</v>
      </c>
      <c r="AY446" s="18" t="s">
        <v>236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81</v>
      </c>
      <c r="BK446" s="146">
        <f>ROUND(I446*H446,2)</f>
        <v>0</v>
      </c>
      <c r="BL446" s="18" t="s">
        <v>341</v>
      </c>
      <c r="BM446" s="145" t="s">
        <v>2421</v>
      </c>
    </row>
    <row r="447" spans="2:65" s="1" customFormat="1" ht="11.25">
      <c r="B447" s="33"/>
      <c r="D447" s="147" t="s">
        <v>246</v>
      </c>
      <c r="F447" s="148" t="s">
        <v>6093</v>
      </c>
      <c r="I447" s="149"/>
      <c r="L447" s="33"/>
      <c r="M447" s="150"/>
      <c r="T447" s="57"/>
      <c r="AT447" s="18" t="s">
        <v>246</v>
      </c>
      <c r="AU447" s="18" t="s">
        <v>83</v>
      </c>
    </row>
    <row r="448" spans="2:65" s="12" customFormat="1" ht="11.25">
      <c r="B448" s="151"/>
      <c r="D448" s="147" t="s">
        <v>247</v>
      </c>
      <c r="E448" s="152" t="s">
        <v>1</v>
      </c>
      <c r="F448" s="153" t="s">
        <v>6094</v>
      </c>
      <c r="H448" s="154">
        <v>272</v>
      </c>
      <c r="I448" s="155"/>
      <c r="L448" s="151"/>
      <c r="M448" s="156"/>
      <c r="T448" s="157"/>
      <c r="AT448" s="152" t="s">
        <v>247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236</v>
      </c>
    </row>
    <row r="449" spans="2:65" s="15" customFormat="1" ht="11.25">
      <c r="B449" s="173"/>
      <c r="D449" s="147" t="s">
        <v>247</v>
      </c>
      <c r="E449" s="174" t="s">
        <v>1</v>
      </c>
      <c r="F449" s="175" t="s">
        <v>344</v>
      </c>
      <c r="H449" s="176">
        <v>272</v>
      </c>
      <c r="I449" s="177"/>
      <c r="L449" s="173"/>
      <c r="M449" s="178"/>
      <c r="T449" s="179"/>
      <c r="AT449" s="174" t="s">
        <v>247</v>
      </c>
      <c r="AU449" s="174" t="s">
        <v>83</v>
      </c>
      <c r="AV449" s="15" t="s">
        <v>258</v>
      </c>
      <c r="AW449" s="15" t="s">
        <v>30</v>
      </c>
      <c r="AX449" s="15" t="s">
        <v>81</v>
      </c>
      <c r="AY449" s="174" t="s">
        <v>236</v>
      </c>
    </row>
    <row r="450" spans="2:65" s="11" customFormat="1" ht="22.9" customHeight="1">
      <c r="B450" s="121"/>
      <c r="D450" s="122" t="s">
        <v>72</v>
      </c>
      <c r="E450" s="131" t="s">
        <v>2487</v>
      </c>
      <c r="F450" s="131" t="s">
        <v>2488</v>
      </c>
      <c r="I450" s="124"/>
      <c r="J450" s="132">
        <f>BK450</f>
        <v>0</v>
      </c>
      <c r="L450" s="121"/>
      <c r="M450" s="126"/>
      <c r="P450" s="127">
        <f>SUM(P451:P459)</f>
        <v>0</v>
      </c>
      <c r="R450" s="127">
        <f>SUM(R451:R459)</f>
        <v>0</v>
      </c>
      <c r="T450" s="128">
        <f>SUM(T451:T459)</f>
        <v>0</v>
      </c>
      <c r="AR450" s="122" t="s">
        <v>253</v>
      </c>
      <c r="AT450" s="129" t="s">
        <v>72</v>
      </c>
      <c r="AU450" s="129" t="s">
        <v>81</v>
      </c>
      <c r="AY450" s="122" t="s">
        <v>236</v>
      </c>
      <c r="BK450" s="130">
        <f>SUM(BK451:BK459)</f>
        <v>0</v>
      </c>
    </row>
    <row r="451" spans="2:65" s="1" customFormat="1" ht="33" customHeight="1">
      <c r="B451" s="133"/>
      <c r="C451" s="134" t="s">
        <v>2423</v>
      </c>
      <c r="D451" s="134" t="s">
        <v>239</v>
      </c>
      <c r="E451" s="135" t="s">
        <v>6095</v>
      </c>
      <c r="F451" s="136" t="s">
        <v>6096</v>
      </c>
      <c r="G451" s="137" t="s">
        <v>528</v>
      </c>
      <c r="H451" s="138">
        <v>24</v>
      </c>
      <c r="I451" s="139"/>
      <c r="J451" s="140">
        <f>ROUND(I451*H451,2)</f>
        <v>0</v>
      </c>
      <c r="K451" s="136" t="s">
        <v>1</v>
      </c>
      <c r="L451" s="33"/>
      <c r="M451" s="141" t="s">
        <v>1</v>
      </c>
      <c r="N451" s="142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341</v>
      </c>
      <c r="AT451" s="145" t="s">
        <v>239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341</v>
      </c>
      <c r="BM451" s="145" t="s">
        <v>2426</v>
      </c>
    </row>
    <row r="452" spans="2:65" s="1" customFormat="1" ht="19.5">
      <c r="B452" s="33"/>
      <c r="D452" s="147" t="s">
        <v>246</v>
      </c>
      <c r="F452" s="148" t="s">
        <v>6096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2" customFormat="1" ht="11.25">
      <c r="B453" s="151"/>
      <c r="D453" s="147" t="s">
        <v>247</v>
      </c>
      <c r="E453" s="152" t="s">
        <v>1</v>
      </c>
      <c r="F453" s="153" t="s">
        <v>591</v>
      </c>
      <c r="H453" s="154">
        <v>24</v>
      </c>
      <c r="I453" s="155"/>
      <c r="L453" s="151"/>
      <c r="M453" s="156"/>
      <c r="T453" s="157"/>
      <c r="AT453" s="152" t="s">
        <v>247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236</v>
      </c>
    </row>
    <row r="454" spans="2:65" s="16" customFormat="1" ht="11.25">
      <c r="B454" s="198"/>
      <c r="D454" s="147" t="s">
        <v>247</v>
      </c>
      <c r="E454" s="199" t="s">
        <v>1</v>
      </c>
      <c r="F454" s="200" t="s">
        <v>2893</v>
      </c>
      <c r="H454" s="201">
        <v>24</v>
      </c>
      <c r="I454" s="202"/>
      <c r="L454" s="198"/>
      <c r="M454" s="203"/>
      <c r="T454" s="204"/>
      <c r="AT454" s="199" t="s">
        <v>247</v>
      </c>
      <c r="AU454" s="199" t="s">
        <v>83</v>
      </c>
      <c r="AV454" s="16" t="s">
        <v>253</v>
      </c>
      <c r="AW454" s="16" t="s">
        <v>30</v>
      </c>
      <c r="AX454" s="16" t="s">
        <v>73</v>
      </c>
      <c r="AY454" s="199" t="s">
        <v>236</v>
      </c>
    </row>
    <row r="455" spans="2:65" s="15" customFormat="1" ht="11.25">
      <c r="B455" s="173"/>
      <c r="D455" s="147" t="s">
        <v>247</v>
      </c>
      <c r="E455" s="174" t="s">
        <v>1</v>
      </c>
      <c r="F455" s="175" t="s">
        <v>344</v>
      </c>
      <c r="H455" s="176">
        <v>24</v>
      </c>
      <c r="I455" s="177"/>
      <c r="L455" s="173"/>
      <c r="M455" s="178"/>
      <c r="T455" s="179"/>
      <c r="AT455" s="174" t="s">
        <v>247</v>
      </c>
      <c r="AU455" s="174" t="s">
        <v>83</v>
      </c>
      <c r="AV455" s="15" t="s">
        <v>258</v>
      </c>
      <c r="AW455" s="15" t="s">
        <v>30</v>
      </c>
      <c r="AX455" s="15" t="s">
        <v>81</v>
      </c>
      <c r="AY455" s="174" t="s">
        <v>236</v>
      </c>
    </row>
    <row r="456" spans="2:65" s="1" customFormat="1" ht="24.2" customHeight="1">
      <c r="B456" s="133"/>
      <c r="C456" s="180" t="s">
        <v>2224</v>
      </c>
      <c r="D456" s="180" t="s">
        <v>333</v>
      </c>
      <c r="E456" s="181" t="s">
        <v>6097</v>
      </c>
      <c r="F456" s="182" t="s">
        <v>6098</v>
      </c>
      <c r="G456" s="183" t="s">
        <v>528</v>
      </c>
      <c r="H456" s="184">
        <v>24</v>
      </c>
      <c r="I456" s="185"/>
      <c r="J456" s="186">
        <f>ROUND(I456*H456,2)</f>
        <v>0</v>
      </c>
      <c r="K456" s="182" t="s">
        <v>1</v>
      </c>
      <c r="L456" s="187"/>
      <c r="M456" s="188" t="s">
        <v>1</v>
      </c>
      <c r="N456" s="189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348</v>
      </c>
      <c r="AT456" s="145" t="s">
        <v>333</v>
      </c>
      <c r="AU456" s="145" t="s">
        <v>83</v>
      </c>
      <c r="AY456" s="18" t="s">
        <v>236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341</v>
      </c>
      <c r="BM456" s="145" t="s">
        <v>2430</v>
      </c>
    </row>
    <row r="457" spans="2:65" s="1" customFormat="1" ht="19.5">
      <c r="B457" s="33"/>
      <c r="D457" s="147" t="s">
        <v>246</v>
      </c>
      <c r="F457" s="148" t="s">
        <v>6098</v>
      </c>
      <c r="I457" s="149"/>
      <c r="L457" s="33"/>
      <c r="M457" s="150"/>
      <c r="T457" s="57"/>
      <c r="AT457" s="18" t="s">
        <v>246</v>
      </c>
      <c r="AU457" s="18" t="s">
        <v>83</v>
      </c>
    </row>
    <row r="458" spans="2:65" s="1" customFormat="1" ht="21.75" customHeight="1">
      <c r="B458" s="133"/>
      <c r="C458" s="180" t="s">
        <v>2432</v>
      </c>
      <c r="D458" s="180" t="s">
        <v>333</v>
      </c>
      <c r="E458" s="181" t="s">
        <v>6099</v>
      </c>
      <c r="F458" s="182" t="s">
        <v>6100</v>
      </c>
      <c r="G458" s="183" t="s">
        <v>340</v>
      </c>
      <c r="H458" s="184">
        <v>48</v>
      </c>
      <c r="I458" s="185"/>
      <c r="J458" s="186">
        <f>ROUND(I458*H458,2)</f>
        <v>0</v>
      </c>
      <c r="K458" s="182" t="s">
        <v>1</v>
      </c>
      <c r="L458" s="187"/>
      <c r="M458" s="188" t="s">
        <v>1</v>
      </c>
      <c r="N458" s="189" t="s">
        <v>38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348</v>
      </c>
      <c r="AT458" s="145" t="s">
        <v>333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341</v>
      </c>
      <c r="BM458" s="145" t="s">
        <v>2435</v>
      </c>
    </row>
    <row r="459" spans="2:65" s="1" customFormat="1" ht="11.25">
      <c r="B459" s="33"/>
      <c r="D459" s="147" t="s">
        <v>246</v>
      </c>
      <c r="F459" s="148" t="s">
        <v>6100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1" customFormat="1" ht="25.9" customHeight="1">
      <c r="B460" s="121"/>
      <c r="D460" s="122" t="s">
        <v>72</v>
      </c>
      <c r="E460" s="123" t="s">
        <v>6101</v>
      </c>
      <c r="F460" s="123" t="s">
        <v>6102</v>
      </c>
      <c r="I460" s="124"/>
      <c r="J460" s="125">
        <f>BK460</f>
        <v>0</v>
      </c>
      <c r="L460" s="121"/>
      <c r="M460" s="126"/>
      <c r="P460" s="127">
        <f>SUM(P461:P466)</f>
        <v>0</v>
      </c>
      <c r="R460" s="127">
        <f>SUM(R461:R466)</f>
        <v>0</v>
      </c>
      <c r="T460" s="128">
        <f>SUM(T461:T466)</f>
        <v>0</v>
      </c>
      <c r="AR460" s="122" t="s">
        <v>258</v>
      </c>
      <c r="AT460" s="129" t="s">
        <v>72</v>
      </c>
      <c r="AU460" s="129" t="s">
        <v>73</v>
      </c>
      <c r="AY460" s="122" t="s">
        <v>236</v>
      </c>
      <c r="BK460" s="130">
        <f>SUM(BK461:BK466)</f>
        <v>0</v>
      </c>
    </row>
    <row r="461" spans="2:65" s="1" customFormat="1" ht="16.5" customHeight="1">
      <c r="B461" s="133"/>
      <c r="C461" s="134" t="s">
        <v>2229</v>
      </c>
      <c r="D461" s="134" t="s">
        <v>239</v>
      </c>
      <c r="E461" s="135" t="s">
        <v>6103</v>
      </c>
      <c r="F461" s="136" t="s">
        <v>6104</v>
      </c>
      <c r="G461" s="137" t="s">
        <v>340</v>
      </c>
      <c r="H461" s="138">
        <v>1</v>
      </c>
      <c r="I461" s="139"/>
      <c r="J461" s="140">
        <f>ROUND(I461*H461,2)</f>
        <v>0</v>
      </c>
      <c r="K461" s="136" t="s">
        <v>1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6105</v>
      </c>
      <c r="AT461" s="145" t="s">
        <v>239</v>
      </c>
      <c r="AU461" s="145" t="s">
        <v>81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6105</v>
      </c>
      <c r="BM461" s="145" t="s">
        <v>2440</v>
      </c>
    </row>
    <row r="462" spans="2:65" s="1" customFormat="1" ht="11.25">
      <c r="B462" s="33"/>
      <c r="D462" s="147" t="s">
        <v>246</v>
      </c>
      <c r="F462" s="148" t="s">
        <v>6104</v>
      </c>
      <c r="I462" s="149"/>
      <c r="L462" s="33"/>
      <c r="M462" s="150"/>
      <c r="T462" s="57"/>
      <c r="AT462" s="18" t="s">
        <v>246</v>
      </c>
      <c r="AU462" s="18" t="s">
        <v>81</v>
      </c>
    </row>
    <row r="463" spans="2:65" s="1" customFormat="1" ht="16.5" customHeight="1">
      <c r="B463" s="133"/>
      <c r="C463" s="134" t="s">
        <v>2442</v>
      </c>
      <c r="D463" s="134" t="s">
        <v>239</v>
      </c>
      <c r="E463" s="135" t="s">
        <v>6106</v>
      </c>
      <c r="F463" s="136" t="s">
        <v>6107</v>
      </c>
      <c r="G463" s="137" t="s">
        <v>340</v>
      </c>
      <c r="H463" s="138">
        <v>2</v>
      </c>
      <c r="I463" s="139"/>
      <c r="J463" s="140">
        <f>ROUND(I463*H463,2)</f>
        <v>0</v>
      </c>
      <c r="K463" s="136" t="s">
        <v>1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6105</v>
      </c>
      <c r="AT463" s="145" t="s">
        <v>239</v>
      </c>
      <c r="AU463" s="145" t="s">
        <v>81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6105</v>
      </c>
      <c r="BM463" s="145" t="s">
        <v>2445</v>
      </c>
    </row>
    <row r="464" spans="2:65" s="1" customFormat="1" ht="11.25">
      <c r="B464" s="33"/>
      <c r="D464" s="147" t="s">
        <v>246</v>
      </c>
      <c r="F464" s="148" t="s">
        <v>6107</v>
      </c>
      <c r="I464" s="149"/>
      <c r="L464" s="33"/>
      <c r="M464" s="150"/>
      <c r="T464" s="57"/>
      <c r="AT464" s="18" t="s">
        <v>246</v>
      </c>
      <c r="AU464" s="18" t="s">
        <v>81</v>
      </c>
    </row>
    <row r="465" spans="2:65" s="1" customFormat="1" ht="16.5" customHeight="1">
      <c r="B465" s="133"/>
      <c r="C465" s="134" t="s">
        <v>2095</v>
      </c>
      <c r="D465" s="134" t="s">
        <v>239</v>
      </c>
      <c r="E465" s="135" t="s">
        <v>6108</v>
      </c>
      <c r="F465" s="136" t="s">
        <v>6109</v>
      </c>
      <c r="G465" s="137" t="s">
        <v>242</v>
      </c>
      <c r="H465" s="138">
        <v>1</v>
      </c>
      <c r="I465" s="139"/>
      <c r="J465" s="140">
        <f>ROUND(I465*H465,2)</f>
        <v>0</v>
      </c>
      <c r="K465" s="136" t="s">
        <v>1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6105</v>
      </c>
      <c r="AT465" s="145" t="s">
        <v>239</v>
      </c>
      <c r="AU465" s="145" t="s">
        <v>81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6105</v>
      </c>
      <c r="BM465" s="145" t="s">
        <v>2449</v>
      </c>
    </row>
    <row r="466" spans="2:65" s="1" customFormat="1" ht="11.25">
      <c r="B466" s="33"/>
      <c r="D466" s="147" t="s">
        <v>246</v>
      </c>
      <c r="F466" s="148" t="s">
        <v>6109</v>
      </c>
      <c r="I466" s="149"/>
      <c r="L466" s="33"/>
      <c r="M466" s="195"/>
      <c r="N466" s="196"/>
      <c r="O466" s="196"/>
      <c r="P466" s="196"/>
      <c r="Q466" s="196"/>
      <c r="R466" s="196"/>
      <c r="S466" s="196"/>
      <c r="T466" s="197"/>
      <c r="AT466" s="18" t="s">
        <v>246</v>
      </c>
      <c r="AU466" s="18" t="s">
        <v>81</v>
      </c>
    </row>
    <row r="467" spans="2:65" s="1" customFormat="1" ht="6.95" customHeight="1">
      <c r="B467" s="45"/>
      <c r="C467" s="46"/>
      <c r="D467" s="46"/>
      <c r="E467" s="46"/>
      <c r="F467" s="46"/>
      <c r="G467" s="46"/>
      <c r="H467" s="46"/>
      <c r="I467" s="46"/>
      <c r="J467" s="46"/>
      <c r="K467" s="46"/>
      <c r="L467" s="33"/>
    </row>
  </sheetData>
  <autoFilter ref="C127:K466" xr:uid="{00000000-0009-0000-0000-00001C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4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167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6110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ROUND((SUM(BE128:BE435)),  2)</f>
        <v>0</v>
      </c>
      <c r="I33" s="93">
        <v>0.21</v>
      </c>
      <c r="J33" s="92">
        <f>ROUND(((SUM(BE128:BE435))*I33),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ROUND((SUM(BF128:BF435)),  2)</f>
        <v>0</v>
      </c>
      <c r="I34" s="93">
        <v>0.15</v>
      </c>
      <c r="J34" s="92">
        <f>ROUND(((SUM(BF128:BF435))*I34),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ROUND((SUM(BG128:BG435)),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ROUND((SUM(BH128:BH435)),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ROUND((SUM(BI128:BI435)),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502 - Plynovod STPE 110, Údolní lichá čísla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J256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J278</f>
        <v>0</v>
      </c>
      <c r="L100" s="109"/>
    </row>
    <row r="101" spans="2:12" s="9" customFormat="1" ht="19.899999999999999" customHeight="1">
      <c r="B101" s="109"/>
      <c r="D101" s="110" t="s">
        <v>354</v>
      </c>
      <c r="E101" s="111"/>
      <c r="F101" s="111"/>
      <c r="G101" s="111"/>
      <c r="H101" s="111"/>
      <c r="I101" s="111"/>
      <c r="J101" s="112">
        <f>J281</f>
        <v>0</v>
      </c>
      <c r="L101" s="109"/>
    </row>
    <row r="102" spans="2:12" s="9" customFormat="1" ht="19.899999999999999" customHeight="1">
      <c r="B102" s="109"/>
      <c r="D102" s="110" t="s">
        <v>355</v>
      </c>
      <c r="E102" s="111"/>
      <c r="F102" s="111"/>
      <c r="G102" s="111"/>
      <c r="H102" s="111"/>
      <c r="I102" s="111"/>
      <c r="J102" s="112">
        <f>J284</f>
        <v>0</v>
      </c>
      <c r="L102" s="109"/>
    </row>
    <row r="103" spans="2:12" s="9" customFormat="1" ht="19.899999999999999" customHeight="1">
      <c r="B103" s="109"/>
      <c r="D103" s="110" t="s">
        <v>464</v>
      </c>
      <c r="E103" s="111"/>
      <c r="F103" s="111"/>
      <c r="G103" s="111"/>
      <c r="H103" s="111"/>
      <c r="I103" s="111"/>
      <c r="J103" s="112">
        <f>J301</f>
        <v>0</v>
      </c>
      <c r="L103" s="109"/>
    </row>
    <row r="104" spans="2:12" s="8" customFormat="1" ht="24.95" customHeight="1">
      <c r="B104" s="105"/>
      <c r="D104" s="106" t="s">
        <v>1978</v>
      </c>
      <c r="E104" s="107"/>
      <c r="F104" s="107"/>
      <c r="G104" s="107"/>
      <c r="H104" s="107"/>
      <c r="I104" s="107"/>
      <c r="J104" s="108">
        <f>J304</f>
        <v>0</v>
      </c>
      <c r="L104" s="105"/>
    </row>
    <row r="105" spans="2:12" s="9" customFormat="1" ht="19.899999999999999" customHeight="1">
      <c r="B105" s="109"/>
      <c r="D105" s="110" t="s">
        <v>1979</v>
      </c>
      <c r="E105" s="111"/>
      <c r="F105" s="111"/>
      <c r="G105" s="111"/>
      <c r="H105" s="111"/>
      <c r="I105" s="111"/>
      <c r="J105" s="112">
        <f>J305</f>
        <v>0</v>
      </c>
      <c r="L105" s="109"/>
    </row>
    <row r="106" spans="2:12" s="9" customFormat="1" ht="19.899999999999999" customHeight="1">
      <c r="B106" s="109"/>
      <c r="D106" s="110" t="s">
        <v>5893</v>
      </c>
      <c r="E106" s="111"/>
      <c r="F106" s="111"/>
      <c r="G106" s="111"/>
      <c r="H106" s="111"/>
      <c r="I106" s="111"/>
      <c r="J106" s="112">
        <f>J312</f>
        <v>0</v>
      </c>
      <c r="L106" s="109"/>
    </row>
    <row r="107" spans="2:12" s="9" customFormat="1" ht="19.899999999999999" customHeight="1">
      <c r="B107" s="109"/>
      <c r="D107" s="110" t="s">
        <v>2015</v>
      </c>
      <c r="E107" s="111"/>
      <c r="F107" s="111"/>
      <c r="G107" s="111"/>
      <c r="H107" s="111"/>
      <c r="I107" s="111"/>
      <c r="J107" s="112">
        <f>J423</f>
        <v>0</v>
      </c>
      <c r="L107" s="109"/>
    </row>
    <row r="108" spans="2:12" s="8" customFormat="1" ht="24.95" customHeight="1">
      <c r="B108" s="105"/>
      <c r="D108" s="106" t="s">
        <v>5894</v>
      </c>
      <c r="E108" s="107"/>
      <c r="F108" s="107"/>
      <c r="G108" s="107"/>
      <c r="H108" s="107"/>
      <c r="I108" s="107"/>
      <c r="J108" s="108">
        <f>J433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221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56" t="str">
        <f>E7</f>
        <v>Rekonstrukce Údolní od Husovy po Úvoz</v>
      </c>
      <c r="F118" s="257"/>
      <c r="G118" s="257"/>
      <c r="H118" s="257"/>
      <c r="L118" s="33"/>
    </row>
    <row r="119" spans="2:63" s="1" customFormat="1" ht="12" customHeight="1">
      <c r="B119" s="33"/>
      <c r="C119" s="28" t="s">
        <v>205</v>
      </c>
      <c r="L119" s="33"/>
    </row>
    <row r="120" spans="2:63" s="1" customFormat="1" ht="16.5" customHeight="1">
      <c r="B120" s="33"/>
      <c r="E120" s="253" t="str">
        <f>E9</f>
        <v>SO 502 - Plynovod STPE 110, Údolní lichá čísla</v>
      </c>
      <c r="F120" s="258"/>
      <c r="G120" s="258"/>
      <c r="H120" s="258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222</v>
      </c>
      <c r="D127" s="115" t="s">
        <v>58</v>
      </c>
      <c r="E127" s="115" t="s">
        <v>54</v>
      </c>
      <c r="F127" s="115" t="s">
        <v>55</v>
      </c>
      <c r="G127" s="115" t="s">
        <v>223</v>
      </c>
      <c r="H127" s="115" t="s">
        <v>224</v>
      </c>
      <c r="I127" s="115" t="s">
        <v>225</v>
      </c>
      <c r="J127" s="115" t="s">
        <v>209</v>
      </c>
      <c r="K127" s="116" t="s">
        <v>226</v>
      </c>
      <c r="L127" s="113"/>
      <c r="M127" s="60" t="s">
        <v>1</v>
      </c>
      <c r="N127" s="61" t="s">
        <v>37</v>
      </c>
      <c r="O127" s="61" t="s">
        <v>227</v>
      </c>
      <c r="P127" s="61" t="s">
        <v>228</v>
      </c>
      <c r="Q127" s="61" t="s">
        <v>229</v>
      </c>
      <c r="R127" s="61" t="s">
        <v>230</v>
      </c>
      <c r="S127" s="61" t="s">
        <v>231</v>
      </c>
      <c r="T127" s="62" t="s">
        <v>232</v>
      </c>
    </row>
    <row r="128" spans="2:63" s="1" customFormat="1" ht="22.9" customHeight="1">
      <c r="B128" s="33"/>
      <c r="C128" s="65" t="s">
        <v>233</v>
      </c>
      <c r="J128" s="117">
        <f>BK128</f>
        <v>0</v>
      </c>
      <c r="L128" s="33"/>
      <c r="M128" s="63"/>
      <c r="N128" s="54"/>
      <c r="O128" s="54"/>
      <c r="P128" s="118">
        <f>P129+P304+P433</f>
        <v>0</v>
      </c>
      <c r="Q128" s="54"/>
      <c r="R128" s="118">
        <f>R129+R304+R433</f>
        <v>0</v>
      </c>
      <c r="S128" s="54"/>
      <c r="T128" s="119">
        <f>T129+T304+T433</f>
        <v>0</v>
      </c>
      <c r="AT128" s="18" t="s">
        <v>72</v>
      </c>
      <c r="AU128" s="18" t="s">
        <v>211</v>
      </c>
      <c r="BK128" s="120">
        <f>BK129+BK304+BK433</f>
        <v>0</v>
      </c>
    </row>
    <row r="129" spans="2:65" s="11" customFormat="1" ht="25.9" customHeight="1">
      <c r="B129" s="121"/>
      <c r="D129" s="122" t="s">
        <v>72</v>
      </c>
      <c r="E129" s="123" t="s">
        <v>356</v>
      </c>
      <c r="F129" s="123" t="s">
        <v>357</v>
      </c>
      <c r="I129" s="124"/>
      <c r="J129" s="125">
        <f>BK129</f>
        <v>0</v>
      </c>
      <c r="L129" s="121"/>
      <c r="M129" s="126"/>
      <c r="P129" s="127">
        <f>P130+P256+P278+P281+P284+P301</f>
        <v>0</v>
      </c>
      <c r="R129" s="127">
        <f>R130+R256+R278+R281+R284+R301</f>
        <v>0</v>
      </c>
      <c r="T129" s="128">
        <f>T130+T256+T278+T281+T284+T301</f>
        <v>0</v>
      </c>
      <c r="AR129" s="122" t="s">
        <v>81</v>
      </c>
      <c r="AT129" s="129" t="s">
        <v>72</v>
      </c>
      <c r="AU129" s="129" t="s">
        <v>73</v>
      </c>
      <c r="AY129" s="122" t="s">
        <v>236</v>
      </c>
      <c r="BK129" s="130">
        <f>BK130+BK256+BK278+BK281+BK284+BK301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358</v>
      </c>
      <c r="I130" s="124"/>
      <c r="J130" s="132">
        <f>BK130</f>
        <v>0</v>
      </c>
      <c r="L130" s="121"/>
      <c r="M130" s="126"/>
      <c r="P130" s="127">
        <f>SUM(P131:P255)</f>
        <v>0</v>
      </c>
      <c r="R130" s="127">
        <f>SUM(R131:R255)</f>
        <v>0</v>
      </c>
      <c r="T130" s="128">
        <f>SUM(T131:T255)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SUM(BK131:BK255)</f>
        <v>0</v>
      </c>
    </row>
    <row r="131" spans="2:65" s="1" customFormat="1" ht="21.75" customHeight="1">
      <c r="B131" s="133"/>
      <c r="C131" s="134" t="s">
        <v>81</v>
      </c>
      <c r="D131" s="134" t="s">
        <v>239</v>
      </c>
      <c r="E131" s="135" t="s">
        <v>6111</v>
      </c>
      <c r="F131" s="136" t="s">
        <v>6112</v>
      </c>
      <c r="G131" s="137" t="s">
        <v>467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83</v>
      </c>
    </row>
    <row r="132" spans="2:65" s="1" customFormat="1" ht="11.25">
      <c r="B132" s="33"/>
      <c r="D132" s="147" t="s">
        <v>246</v>
      </c>
      <c r="F132" s="148" t="s">
        <v>6112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11.25">
      <c r="B133" s="151"/>
      <c r="D133" s="147" t="s">
        <v>247</v>
      </c>
      <c r="E133" s="152" t="s">
        <v>1</v>
      </c>
      <c r="F133" s="153" t="s">
        <v>5895</v>
      </c>
      <c r="H133" s="154">
        <v>1.6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5" customFormat="1" ht="11.25">
      <c r="B134" s="173"/>
      <c r="D134" s="147" t="s">
        <v>247</v>
      </c>
      <c r="E134" s="174" t="s">
        <v>1</v>
      </c>
      <c r="F134" s="175" t="s">
        <v>344</v>
      </c>
      <c r="H134" s="176">
        <v>1.6</v>
      </c>
      <c r="I134" s="177"/>
      <c r="L134" s="173"/>
      <c r="M134" s="178"/>
      <c r="T134" s="179"/>
      <c r="AT134" s="174" t="s">
        <v>247</v>
      </c>
      <c r="AU134" s="174" t="s">
        <v>83</v>
      </c>
      <c r="AV134" s="15" t="s">
        <v>258</v>
      </c>
      <c r="AW134" s="15" t="s">
        <v>30</v>
      </c>
      <c r="AX134" s="15" t="s">
        <v>81</v>
      </c>
      <c r="AY134" s="174" t="s">
        <v>236</v>
      </c>
    </row>
    <row r="135" spans="2:65" s="1" customFormat="1" ht="24.2" customHeight="1">
      <c r="B135" s="133"/>
      <c r="C135" s="134" t="s">
        <v>83</v>
      </c>
      <c r="D135" s="134" t="s">
        <v>239</v>
      </c>
      <c r="E135" s="135" t="s">
        <v>997</v>
      </c>
      <c r="F135" s="136" t="s">
        <v>998</v>
      </c>
      <c r="G135" s="137" t="s">
        <v>467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998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5895</v>
      </c>
      <c r="H137" s="154">
        <v>1.6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 ht="11.25">
      <c r="B138" s="173"/>
      <c r="D138" s="147" t="s">
        <v>247</v>
      </c>
      <c r="E138" s="174" t="s">
        <v>1</v>
      </c>
      <c r="F138" s="175" t="s">
        <v>344</v>
      </c>
      <c r="H138" s="176">
        <v>1.6</v>
      </c>
      <c r="I138" s="177"/>
      <c r="L138" s="173"/>
      <c r="M138" s="178"/>
      <c r="T138" s="179"/>
      <c r="AT138" s="174" t="s">
        <v>247</v>
      </c>
      <c r="AU138" s="174" t="s">
        <v>83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465</v>
      </c>
      <c r="F139" s="136" t="s">
        <v>466</v>
      </c>
      <c r="G139" s="137" t="s">
        <v>467</v>
      </c>
      <c r="H139" s="138">
        <v>335.45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 ht="19.5">
      <c r="B140" s="33"/>
      <c r="D140" s="147" t="s">
        <v>246</v>
      </c>
      <c r="F140" s="148" t="s">
        <v>466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6113</v>
      </c>
      <c r="H141" s="154">
        <v>313.45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5901</v>
      </c>
      <c r="H142" s="154">
        <v>1.6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2" customFormat="1" ht="11.25">
      <c r="B143" s="151"/>
      <c r="D143" s="147" t="s">
        <v>247</v>
      </c>
      <c r="E143" s="152" t="s">
        <v>1</v>
      </c>
      <c r="F143" s="153" t="s">
        <v>6114</v>
      </c>
      <c r="H143" s="154">
        <v>18.8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2" customFormat="1" ht="11.25">
      <c r="B144" s="151"/>
      <c r="D144" s="147" t="s">
        <v>247</v>
      </c>
      <c r="E144" s="152" t="s">
        <v>1</v>
      </c>
      <c r="F144" s="153" t="s">
        <v>6115</v>
      </c>
      <c r="H144" s="154">
        <v>1.6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6" customFormat="1" ht="11.25">
      <c r="B145" s="198"/>
      <c r="D145" s="147" t="s">
        <v>247</v>
      </c>
      <c r="E145" s="199" t="s">
        <v>1</v>
      </c>
      <c r="F145" s="200" t="s">
        <v>2893</v>
      </c>
      <c r="H145" s="201">
        <v>335.45000000000005</v>
      </c>
      <c r="I145" s="202"/>
      <c r="L145" s="198"/>
      <c r="M145" s="203"/>
      <c r="T145" s="204"/>
      <c r="AT145" s="199" t="s">
        <v>247</v>
      </c>
      <c r="AU145" s="199" t="s">
        <v>83</v>
      </c>
      <c r="AV145" s="16" t="s">
        <v>253</v>
      </c>
      <c r="AW145" s="16" t="s">
        <v>30</v>
      </c>
      <c r="AX145" s="16" t="s">
        <v>73</v>
      </c>
      <c r="AY145" s="199" t="s">
        <v>236</v>
      </c>
    </row>
    <row r="146" spans="2:65" s="15" customFormat="1" ht="11.25">
      <c r="B146" s="173"/>
      <c r="D146" s="147" t="s">
        <v>247</v>
      </c>
      <c r="E146" s="174" t="s">
        <v>1</v>
      </c>
      <c r="F146" s="175" t="s">
        <v>344</v>
      </c>
      <c r="H146" s="176">
        <v>335.45000000000005</v>
      </c>
      <c r="I146" s="177"/>
      <c r="L146" s="173"/>
      <c r="M146" s="178"/>
      <c r="T146" s="179"/>
      <c r="AT146" s="174" t="s">
        <v>247</v>
      </c>
      <c r="AU146" s="174" t="s">
        <v>83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4.2" customHeight="1">
      <c r="B147" s="133"/>
      <c r="C147" s="134" t="s">
        <v>258</v>
      </c>
      <c r="D147" s="134" t="s">
        <v>239</v>
      </c>
      <c r="E147" s="135" t="s">
        <v>5896</v>
      </c>
      <c r="F147" s="136" t="s">
        <v>5897</v>
      </c>
      <c r="G147" s="137" t="s">
        <v>467</v>
      </c>
      <c r="H147" s="138">
        <v>315.05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273</v>
      </c>
    </row>
    <row r="148" spans="2:65" s="1" customFormat="1" ht="19.5">
      <c r="B148" s="33"/>
      <c r="D148" s="147" t="s">
        <v>246</v>
      </c>
      <c r="F148" s="148" t="s">
        <v>5897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6116</v>
      </c>
      <c r="H149" s="154">
        <v>313.45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 ht="11.25">
      <c r="B150" s="151"/>
      <c r="D150" s="147" t="s">
        <v>247</v>
      </c>
      <c r="E150" s="152" t="s">
        <v>1</v>
      </c>
      <c r="F150" s="153" t="s">
        <v>5899</v>
      </c>
      <c r="H150" s="154">
        <v>1.6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6" customFormat="1" ht="11.25">
      <c r="B151" s="198"/>
      <c r="D151" s="147" t="s">
        <v>247</v>
      </c>
      <c r="E151" s="199" t="s">
        <v>1</v>
      </c>
      <c r="F151" s="200" t="s">
        <v>2893</v>
      </c>
      <c r="H151" s="201">
        <v>315.05</v>
      </c>
      <c r="I151" s="202"/>
      <c r="L151" s="198"/>
      <c r="M151" s="203"/>
      <c r="T151" s="204"/>
      <c r="AT151" s="199" t="s">
        <v>247</v>
      </c>
      <c r="AU151" s="199" t="s">
        <v>83</v>
      </c>
      <c r="AV151" s="16" t="s">
        <v>253</v>
      </c>
      <c r="AW151" s="16" t="s">
        <v>30</v>
      </c>
      <c r="AX151" s="16" t="s">
        <v>73</v>
      </c>
      <c r="AY151" s="199" t="s">
        <v>236</v>
      </c>
    </row>
    <row r="152" spans="2:65" s="15" customFormat="1" ht="11.25">
      <c r="B152" s="173"/>
      <c r="D152" s="147" t="s">
        <v>247</v>
      </c>
      <c r="E152" s="174" t="s">
        <v>1</v>
      </c>
      <c r="F152" s="175" t="s">
        <v>344</v>
      </c>
      <c r="H152" s="176">
        <v>315.05</v>
      </c>
      <c r="I152" s="177"/>
      <c r="L152" s="173"/>
      <c r="M152" s="178"/>
      <c r="T152" s="179"/>
      <c r="AT152" s="174" t="s">
        <v>247</v>
      </c>
      <c r="AU152" s="174" t="s">
        <v>83</v>
      </c>
      <c r="AV152" s="15" t="s">
        <v>258</v>
      </c>
      <c r="AW152" s="15" t="s">
        <v>30</v>
      </c>
      <c r="AX152" s="15" t="s">
        <v>81</v>
      </c>
      <c r="AY152" s="174" t="s">
        <v>236</v>
      </c>
    </row>
    <row r="153" spans="2:65" s="1" customFormat="1" ht="24.2" customHeight="1">
      <c r="B153" s="133"/>
      <c r="C153" s="134" t="s">
        <v>235</v>
      </c>
      <c r="D153" s="134" t="s">
        <v>239</v>
      </c>
      <c r="E153" s="135" t="s">
        <v>482</v>
      </c>
      <c r="F153" s="136" t="s">
        <v>483</v>
      </c>
      <c r="G153" s="137" t="s">
        <v>467</v>
      </c>
      <c r="H153" s="138">
        <v>313.45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286</v>
      </c>
    </row>
    <row r="154" spans="2:65" s="1" customFormat="1" ht="19.5">
      <c r="B154" s="33"/>
      <c r="D154" s="147" t="s">
        <v>246</v>
      </c>
      <c r="F154" s="148" t="s">
        <v>483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6116</v>
      </c>
      <c r="H155" s="154">
        <v>313.45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 ht="11.25">
      <c r="B156" s="173"/>
      <c r="D156" s="147" t="s">
        <v>247</v>
      </c>
      <c r="E156" s="174" t="s">
        <v>1</v>
      </c>
      <c r="F156" s="175" t="s">
        <v>344</v>
      </c>
      <c r="H156" s="176">
        <v>313.45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24.2" customHeight="1">
      <c r="B157" s="133"/>
      <c r="C157" s="134" t="s">
        <v>265</v>
      </c>
      <c r="D157" s="134" t="s">
        <v>239</v>
      </c>
      <c r="E157" s="135" t="s">
        <v>3200</v>
      </c>
      <c r="F157" s="136" t="s">
        <v>3201</v>
      </c>
      <c r="G157" s="137" t="s">
        <v>467</v>
      </c>
      <c r="H157" s="138">
        <v>18.8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295</v>
      </c>
    </row>
    <row r="158" spans="2:65" s="1" customFormat="1" ht="19.5">
      <c r="B158" s="33"/>
      <c r="D158" s="147" t="s">
        <v>246</v>
      </c>
      <c r="F158" s="148" t="s">
        <v>3201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6114</v>
      </c>
      <c r="H159" s="154">
        <v>18.8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 ht="11.25">
      <c r="B160" s="173"/>
      <c r="D160" s="147" t="s">
        <v>247</v>
      </c>
      <c r="E160" s="174" t="s">
        <v>1</v>
      </c>
      <c r="F160" s="175" t="s">
        <v>344</v>
      </c>
      <c r="H160" s="176">
        <v>18.8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33" customHeight="1">
      <c r="B161" s="133"/>
      <c r="C161" s="134" t="s">
        <v>269</v>
      </c>
      <c r="D161" s="134" t="s">
        <v>239</v>
      </c>
      <c r="E161" s="135" t="s">
        <v>505</v>
      </c>
      <c r="F161" s="136" t="s">
        <v>506</v>
      </c>
      <c r="G161" s="137" t="s">
        <v>467</v>
      </c>
      <c r="H161" s="138">
        <v>18.8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306</v>
      </c>
    </row>
    <row r="162" spans="2:65" s="1" customFormat="1" ht="19.5">
      <c r="B162" s="33"/>
      <c r="D162" s="147" t="s">
        <v>246</v>
      </c>
      <c r="F162" s="148" t="s">
        <v>506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273</v>
      </c>
      <c r="D163" s="134" t="s">
        <v>239</v>
      </c>
      <c r="E163" s="135" t="s">
        <v>2918</v>
      </c>
      <c r="F163" s="136" t="s">
        <v>2919</v>
      </c>
      <c r="G163" s="137" t="s">
        <v>2038</v>
      </c>
      <c r="H163" s="138">
        <v>15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316</v>
      </c>
    </row>
    <row r="164" spans="2:65" s="1" customFormat="1" ht="19.5">
      <c r="B164" s="33"/>
      <c r="D164" s="147" t="s">
        <v>246</v>
      </c>
      <c r="F164" s="148" t="s">
        <v>2919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280</v>
      </c>
      <c r="D165" s="134" t="s">
        <v>239</v>
      </c>
      <c r="E165" s="135" t="s">
        <v>2930</v>
      </c>
      <c r="F165" s="136" t="s">
        <v>2931</v>
      </c>
      <c r="G165" s="137" t="s">
        <v>2932</v>
      </c>
      <c r="H165" s="138">
        <v>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328</v>
      </c>
    </row>
    <row r="166" spans="2:65" s="1" customFormat="1" ht="19.5">
      <c r="B166" s="33"/>
      <c r="D166" s="147" t="s">
        <v>246</v>
      </c>
      <c r="F166" s="148" t="s">
        <v>2931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286</v>
      </c>
      <c r="D167" s="134" t="s">
        <v>239</v>
      </c>
      <c r="E167" s="135" t="s">
        <v>2960</v>
      </c>
      <c r="F167" s="136" t="s">
        <v>2961</v>
      </c>
      <c r="G167" s="137" t="s">
        <v>528</v>
      </c>
      <c r="H167" s="138">
        <v>20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345</v>
      </c>
    </row>
    <row r="168" spans="2:65" s="1" customFormat="1" ht="19.5">
      <c r="B168" s="33"/>
      <c r="D168" s="147" t="s">
        <v>246</v>
      </c>
      <c r="F168" s="148" t="s">
        <v>2961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291</v>
      </c>
      <c r="D169" s="134" t="s">
        <v>239</v>
      </c>
      <c r="E169" s="135" t="s">
        <v>5906</v>
      </c>
      <c r="F169" s="136" t="s">
        <v>5907</v>
      </c>
      <c r="G169" s="137" t="s">
        <v>340</v>
      </c>
      <c r="H169" s="138">
        <v>40.5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583</v>
      </c>
    </row>
    <row r="170" spans="2:65" s="1" customFormat="1" ht="19.5">
      <c r="B170" s="33"/>
      <c r="D170" s="147" t="s">
        <v>246</v>
      </c>
      <c r="F170" s="148" t="s">
        <v>5907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6117</v>
      </c>
      <c r="H171" s="154">
        <v>40.5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40.5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295</v>
      </c>
      <c r="D173" s="134" t="s">
        <v>239</v>
      </c>
      <c r="E173" s="135" t="s">
        <v>5909</v>
      </c>
      <c r="F173" s="136" t="s">
        <v>5910</v>
      </c>
      <c r="G173" s="137" t="s">
        <v>340</v>
      </c>
      <c r="H173" s="138">
        <v>40.5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591</v>
      </c>
    </row>
    <row r="174" spans="2:65" s="1" customFormat="1" ht="19.5">
      <c r="B174" s="33"/>
      <c r="D174" s="147" t="s">
        <v>246</v>
      </c>
      <c r="F174" s="148" t="s">
        <v>5910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300</v>
      </c>
      <c r="D175" s="134" t="s">
        <v>239</v>
      </c>
      <c r="E175" s="135" t="s">
        <v>5911</v>
      </c>
      <c r="F175" s="136" t="s">
        <v>5912</v>
      </c>
      <c r="G175" s="137" t="s">
        <v>467</v>
      </c>
      <c r="H175" s="138">
        <v>21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607</v>
      </c>
    </row>
    <row r="176" spans="2:65" s="1" customFormat="1" ht="11.25">
      <c r="B176" s="33"/>
      <c r="D176" s="147" t="s">
        <v>246</v>
      </c>
      <c r="F176" s="148" t="s">
        <v>5912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5913</v>
      </c>
      <c r="H177" s="154">
        <v>21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 ht="11.25">
      <c r="B178" s="173"/>
      <c r="D178" s="147" t="s">
        <v>247</v>
      </c>
      <c r="E178" s="174" t="s">
        <v>1</v>
      </c>
      <c r="F178" s="175" t="s">
        <v>344</v>
      </c>
      <c r="H178" s="176">
        <v>21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" customFormat="1" ht="24.2" customHeight="1">
      <c r="B179" s="133"/>
      <c r="C179" s="134" t="s">
        <v>306</v>
      </c>
      <c r="D179" s="134" t="s">
        <v>239</v>
      </c>
      <c r="E179" s="135" t="s">
        <v>5914</v>
      </c>
      <c r="F179" s="136" t="s">
        <v>5915</v>
      </c>
      <c r="G179" s="137" t="s">
        <v>467</v>
      </c>
      <c r="H179" s="138">
        <v>21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617</v>
      </c>
    </row>
    <row r="180" spans="2:65" s="1" customFormat="1" ht="11.25">
      <c r="B180" s="33"/>
      <c r="D180" s="147" t="s">
        <v>246</v>
      </c>
      <c r="F180" s="148" t="s">
        <v>5915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8</v>
      </c>
      <c r="D181" s="134" t="s">
        <v>239</v>
      </c>
      <c r="E181" s="135" t="s">
        <v>5916</v>
      </c>
      <c r="F181" s="136" t="s">
        <v>5917</v>
      </c>
      <c r="G181" s="137" t="s">
        <v>528</v>
      </c>
      <c r="H181" s="138">
        <v>400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630</v>
      </c>
    </row>
    <row r="182" spans="2:65" s="1" customFormat="1" ht="19.5">
      <c r="B182" s="33"/>
      <c r="D182" s="147" t="s">
        <v>246</v>
      </c>
      <c r="F182" s="148" t="s">
        <v>5917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3535</v>
      </c>
      <c r="H183" s="154">
        <v>400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5" customFormat="1" ht="11.25">
      <c r="B184" s="173"/>
      <c r="D184" s="147" t="s">
        <v>247</v>
      </c>
      <c r="E184" s="174" t="s">
        <v>1</v>
      </c>
      <c r="F184" s="175" t="s">
        <v>344</v>
      </c>
      <c r="H184" s="176">
        <v>400</v>
      </c>
      <c r="I184" s="177"/>
      <c r="L184" s="173"/>
      <c r="M184" s="178"/>
      <c r="T184" s="179"/>
      <c r="AT184" s="174" t="s">
        <v>247</v>
      </c>
      <c r="AU184" s="174" t="s">
        <v>83</v>
      </c>
      <c r="AV184" s="15" t="s">
        <v>258</v>
      </c>
      <c r="AW184" s="15" t="s">
        <v>30</v>
      </c>
      <c r="AX184" s="15" t="s">
        <v>81</v>
      </c>
      <c r="AY184" s="174" t="s">
        <v>236</v>
      </c>
    </row>
    <row r="185" spans="2:65" s="1" customFormat="1" ht="24.2" customHeight="1">
      <c r="B185" s="133"/>
      <c r="C185" s="134" t="s">
        <v>316</v>
      </c>
      <c r="D185" s="134" t="s">
        <v>239</v>
      </c>
      <c r="E185" s="135" t="s">
        <v>5918</v>
      </c>
      <c r="F185" s="136" t="s">
        <v>5919</v>
      </c>
      <c r="G185" s="137" t="s">
        <v>528</v>
      </c>
      <c r="H185" s="138">
        <v>400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643</v>
      </c>
    </row>
    <row r="186" spans="2:65" s="1" customFormat="1" ht="19.5">
      <c r="B186" s="33"/>
      <c r="D186" s="147" t="s">
        <v>246</v>
      </c>
      <c r="F186" s="148" t="s">
        <v>5919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33" customHeight="1">
      <c r="B187" s="133"/>
      <c r="C187" s="134" t="s">
        <v>323</v>
      </c>
      <c r="D187" s="134" t="s">
        <v>239</v>
      </c>
      <c r="E187" s="135" t="s">
        <v>5920</v>
      </c>
      <c r="F187" s="136" t="s">
        <v>5921</v>
      </c>
      <c r="G187" s="137" t="s">
        <v>528</v>
      </c>
      <c r="H187" s="138">
        <v>48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656</v>
      </c>
    </row>
    <row r="188" spans="2:65" s="1" customFormat="1" ht="19.5">
      <c r="B188" s="33"/>
      <c r="D188" s="147" t="s">
        <v>246</v>
      </c>
      <c r="F188" s="148" t="s">
        <v>5921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328</v>
      </c>
      <c r="D189" s="134" t="s">
        <v>239</v>
      </c>
      <c r="E189" s="135" t="s">
        <v>5922</v>
      </c>
      <c r="F189" s="136" t="s">
        <v>5923</v>
      </c>
      <c r="G189" s="137" t="s">
        <v>528</v>
      </c>
      <c r="H189" s="138">
        <v>48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669</v>
      </c>
    </row>
    <row r="190" spans="2:65" s="1" customFormat="1" ht="19.5">
      <c r="B190" s="33"/>
      <c r="D190" s="147" t="s">
        <v>246</v>
      </c>
      <c r="F190" s="148" t="s">
        <v>5923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337</v>
      </c>
      <c r="D191" s="134" t="s">
        <v>239</v>
      </c>
      <c r="E191" s="135" t="s">
        <v>5924</v>
      </c>
      <c r="F191" s="136" t="s">
        <v>5925</v>
      </c>
      <c r="G191" s="137" t="s">
        <v>528</v>
      </c>
      <c r="H191" s="138">
        <v>9.3000000000000007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682</v>
      </c>
    </row>
    <row r="192" spans="2:65" s="1" customFormat="1" ht="11.25">
      <c r="B192" s="33"/>
      <c r="D192" s="147" t="s">
        <v>246</v>
      </c>
      <c r="F192" s="148" t="s">
        <v>5925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11.25">
      <c r="B193" s="151"/>
      <c r="D193" s="147" t="s">
        <v>247</v>
      </c>
      <c r="E193" s="152" t="s">
        <v>1</v>
      </c>
      <c r="F193" s="153" t="s">
        <v>5926</v>
      </c>
      <c r="H193" s="154">
        <v>9.3000000000000007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5" customFormat="1" ht="11.25">
      <c r="B194" s="173"/>
      <c r="D194" s="147" t="s">
        <v>247</v>
      </c>
      <c r="E194" s="174" t="s">
        <v>1</v>
      </c>
      <c r="F194" s="175" t="s">
        <v>344</v>
      </c>
      <c r="H194" s="176">
        <v>9.3000000000000007</v>
      </c>
      <c r="I194" s="177"/>
      <c r="L194" s="173"/>
      <c r="M194" s="178"/>
      <c r="T194" s="179"/>
      <c r="AT194" s="174" t="s">
        <v>247</v>
      </c>
      <c r="AU194" s="174" t="s">
        <v>83</v>
      </c>
      <c r="AV194" s="15" t="s">
        <v>258</v>
      </c>
      <c r="AW194" s="15" t="s">
        <v>30</v>
      </c>
      <c r="AX194" s="15" t="s">
        <v>81</v>
      </c>
      <c r="AY194" s="174" t="s">
        <v>236</v>
      </c>
    </row>
    <row r="195" spans="2:65" s="1" customFormat="1" ht="24.2" customHeight="1">
      <c r="B195" s="133"/>
      <c r="C195" s="134" t="s">
        <v>345</v>
      </c>
      <c r="D195" s="134" t="s">
        <v>239</v>
      </c>
      <c r="E195" s="135" t="s">
        <v>5927</v>
      </c>
      <c r="F195" s="136" t="s">
        <v>5928</v>
      </c>
      <c r="G195" s="137" t="s">
        <v>528</v>
      </c>
      <c r="H195" s="138">
        <v>9.3000000000000007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696</v>
      </c>
    </row>
    <row r="196" spans="2:65" s="1" customFormat="1" ht="11.25">
      <c r="B196" s="33"/>
      <c r="D196" s="147" t="s">
        <v>246</v>
      </c>
      <c r="F196" s="148" t="s">
        <v>5928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7</v>
      </c>
      <c r="D197" s="134" t="s">
        <v>239</v>
      </c>
      <c r="E197" s="135" t="s">
        <v>5929</v>
      </c>
      <c r="F197" s="136" t="s">
        <v>5930</v>
      </c>
      <c r="G197" s="137" t="s">
        <v>539</v>
      </c>
      <c r="H197" s="138">
        <v>9.7040000000000006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709</v>
      </c>
    </row>
    <row r="198" spans="2:65" s="1" customFormat="1" ht="19.5">
      <c r="B198" s="33"/>
      <c r="D198" s="147" t="s">
        <v>246</v>
      </c>
      <c r="F198" s="148" t="s">
        <v>5930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583</v>
      </c>
      <c r="D199" s="134" t="s">
        <v>239</v>
      </c>
      <c r="E199" s="135" t="s">
        <v>6118</v>
      </c>
      <c r="F199" s="136" t="s">
        <v>6119</v>
      </c>
      <c r="G199" s="137" t="s">
        <v>539</v>
      </c>
      <c r="H199" s="138">
        <v>38.814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720</v>
      </c>
    </row>
    <row r="200" spans="2:65" s="1" customFormat="1" ht="19.5">
      <c r="B200" s="33"/>
      <c r="D200" s="147" t="s">
        <v>246</v>
      </c>
      <c r="F200" s="148" t="s">
        <v>6119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588</v>
      </c>
      <c r="D201" s="134" t="s">
        <v>239</v>
      </c>
      <c r="E201" s="135" t="s">
        <v>5933</v>
      </c>
      <c r="F201" s="136" t="s">
        <v>5934</v>
      </c>
      <c r="G201" s="137" t="s">
        <v>539</v>
      </c>
      <c r="H201" s="138">
        <v>5.3840000000000003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731</v>
      </c>
    </row>
    <row r="202" spans="2:65" s="1" customFormat="1" ht="19.5">
      <c r="B202" s="33"/>
      <c r="D202" s="147" t="s">
        <v>246</v>
      </c>
      <c r="F202" s="148" t="s">
        <v>5934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34" t="s">
        <v>591</v>
      </c>
      <c r="D203" s="134" t="s">
        <v>239</v>
      </c>
      <c r="E203" s="135" t="s">
        <v>5935</v>
      </c>
      <c r="F203" s="136" t="s">
        <v>5936</v>
      </c>
      <c r="G203" s="137" t="s">
        <v>539</v>
      </c>
      <c r="H203" s="138">
        <v>60.680999999999997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741</v>
      </c>
    </row>
    <row r="204" spans="2:65" s="1" customFormat="1" ht="19.5">
      <c r="B204" s="33"/>
      <c r="D204" s="147" t="s">
        <v>246</v>
      </c>
      <c r="F204" s="148" t="s">
        <v>5936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33" customHeight="1">
      <c r="B205" s="133"/>
      <c r="C205" s="134" t="s">
        <v>600</v>
      </c>
      <c r="D205" s="134" t="s">
        <v>239</v>
      </c>
      <c r="E205" s="135" t="s">
        <v>4574</v>
      </c>
      <c r="F205" s="136" t="s">
        <v>4575</v>
      </c>
      <c r="G205" s="137" t="s">
        <v>539</v>
      </c>
      <c r="H205" s="138">
        <v>21.536000000000001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772</v>
      </c>
    </row>
    <row r="206" spans="2:65" s="1" customFormat="1" ht="19.5">
      <c r="B206" s="33"/>
      <c r="D206" s="147" t="s">
        <v>246</v>
      </c>
      <c r="F206" s="148" t="s">
        <v>4575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33" customHeight="1">
      <c r="B207" s="133"/>
      <c r="C207" s="134" t="s">
        <v>607</v>
      </c>
      <c r="D207" s="134" t="s">
        <v>239</v>
      </c>
      <c r="E207" s="135" t="s">
        <v>5938</v>
      </c>
      <c r="F207" s="136" t="s">
        <v>5939</v>
      </c>
      <c r="G207" s="137" t="s">
        <v>539</v>
      </c>
      <c r="H207" s="138">
        <v>242.72399999999999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782</v>
      </c>
    </row>
    <row r="208" spans="2:65" s="1" customFormat="1" ht="19.5">
      <c r="B208" s="33"/>
      <c r="D208" s="147" t="s">
        <v>246</v>
      </c>
      <c r="F208" s="148" t="s">
        <v>5939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24.2" customHeight="1">
      <c r="B209" s="133"/>
      <c r="C209" s="134" t="s">
        <v>611</v>
      </c>
      <c r="D209" s="134" t="s">
        <v>239</v>
      </c>
      <c r="E209" s="135" t="s">
        <v>2974</v>
      </c>
      <c r="F209" s="136" t="s">
        <v>2975</v>
      </c>
      <c r="G209" s="137" t="s">
        <v>539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792</v>
      </c>
    </row>
    <row r="210" spans="2:65" s="1" customFormat="1" ht="11.25">
      <c r="B210" s="33"/>
      <c r="D210" s="147" t="s">
        <v>246</v>
      </c>
      <c r="F210" s="148" t="s">
        <v>2975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6120</v>
      </c>
      <c r="H211" s="154">
        <v>10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5" customFormat="1" ht="11.25">
      <c r="B212" s="173"/>
      <c r="D212" s="147" t="s">
        <v>247</v>
      </c>
      <c r="E212" s="174" t="s">
        <v>1</v>
      </c>
      <c r="F212" s="175" t="s">
        <v>344</v>
      </c>
      <c r="H212" s="176">
        <v>10</v>
      </c>
      <c r="I212" s="177"/>
      <c r="L212" s="173"/>
      <c r="M212" s="178"/>
      <c r="T212" s="179"/>
      <c r="AT212" s="174" t="s">
        <v>247</v>
      </c>
      <c r="AU212" s="174" t="s">
        <v>83</v>
      </c>
      <c r="AV212" s="15" t="s">
        <v>258</v>
      </c>
      <c r="AW212" s="15" t="s">
        <v>30</v>
      </c>
      <c r="AX212" s="15" t="s">
        <v>81</v>
      </c>
      <c r="AY212" s="174" t="s">
        <v>236</v>
      </c>
    </row>
    <row r="213" spans="2:65" s="1" customFormat="1" ht="21.75" customHeight="1">
      <c r="B213" s="133"/>
      <c r="C213" s="134" t="s">
        <v>617</v>
      </c>
      <c r="D213" s="134" t="s">
        <v>239</v>
      </c>
      <c r="E213" s="135" t="s">
        <v>4542</v>
      </c>
      <c r="F213" s="136" t="s">
        <v>4543</v>
      </c>
      <c r="G213" s="137" t="s">
        <v>467</v>
      </c>
      <c r="H213" s="138">
        <v>564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805</v>
      </c>
    </row>
    <row r="214" spans="2:65" s="1" customFormat="1" ht="11.25">
      <c r="B214" s="33"/>
      <c r="D214" s="147" t="s">
        <v>246</v>
      </c>
      <c r="F214" s="148" t="s">
        <v>4543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 ht="11.25">
      <c r="B215" s="151"/>
      <c r="D215" s="147" t="s">
        <v>247</v>
      </c>
      <c r="E215" s="152" t="s">
        <v>1</v>
      </c>
      <c r="F215" s="153" t="s">
        <v>6121</v>
      </c>
      <c r="H215" s="154">
        <v>564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6" customFormat="1" ht="11.25">
      <c r="B216" s="198"/>
      <c r="D216" s="147" t="s">
        <v>247</v>
      </c>
      <c r="E216" s="199" t="s">
        <v>1</v>
      </c>
      <c r="F216" s="200" t="s">
        <v>2893</v>
      </c>
      <c r="H216" s="201">
        <v>564</v>
      </c>
      <c r="I216" s="202"/>
      <c r="L216" s="198"/>
      <c r="M216" s="203"/>
      <c r="T216" s="204"/>
      <c r="AT216" s="199" t="s">
        <v>247</v>
      </c>
      <c r="AU216" s="199" t="s">
        <v>83</v>
      </c>
      <c r="AV216" s="16" t="s">
        <v>253</v>
      </c>
      <c r="AW216" s="16" t="s">
        <v>30</v>
      </c>
      <c r="AX216" s="16" t="s">
        <v>73</v>
      </c>
      <c r="AY216" s="199" t="s">
        <v>236</v>
      </c>
    </row>
    <row r="217" spans="2:65" s="15" customFormat="1" ht="11.25">
      <c r="B217" s="173"/>
      <c r="D217" s="147" t="s">
        <v>247</v>
      </c>
      <c r="E217" s="174" t="s">
        <v>1</v>
      </c>
      <c r="F217" s="175" t="s">
        <v>344</v>
      </c>
      <c r="H217" s="176">
        <v>564</v>
      </c>
      <c r="I217" s="177"/>
      <c r="L217" s="173"/>
      <c r="M217" s="178"/>
      <c r="T217" s="179"/>
      <c r="AT217" s="174" t="s">
        <v>247</v>
      </c>
      <c r="AU217" s="174" t="s">
        <v>83</v>
      </c>
      <c r="AV217" s="15" t="s">
        <v>258</v>
      </c>
      <c r="AW217" s="15" t="s">
        <v>30</v>
      </c>
      <c r="AX217" s="15" t="s">
        <v>81</v>
      </c>
      <c r="AY217" s="174" t="s">
        <v>236</v>
      </c>
    </row>
    <row r="218" spans="2:65" s="1" customFormat="1" ht="24.2" customHeight="1">
      <c r="B218" s="133"/>
      <c r="C218" s="134" t="s">
        <v>625</v>
      </c>
      <c r="D218" s="134" t="s">
        <v>239</v>
      </c>
      <c r="E218" s="135" t="s">
        <v>4544</v>
      </c>
      <c r="F218" s="136" t="s">
        <v>4545</v>
      </c>
      <c r="G218" s="137" t="s">
        <v>467</v>
      </c>
      <c r="H218" s="138">
        <v>564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816</v>
      </c>
    </row>
    <row r="219" spans="2:65" s="1" customFormat="1" ht="11.25">
      <c r="B219" s="33"/>
      <c r="D219" s="147" t="s">
        <v>246</v>
      </c>
      <c r="F219" s="148" t="s">
        <v>4545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" customFormat="1" ht="24.2" customHeight="1">
      <c r="B220" s="133"/>
      <c r="C220" s="134" t="s">
        <v>630</v>
      </c>
      <c r="D220" s="134" t="s">
        <v>239</v>
      </c>
      <c r="E220" s="135" t="s">
        <v>4550</v>
      </c>
      <c r="F220" s="136" t="s">
        <v>4551</v>
      </c>
      <c r="G220" s="137" t="s">
        <v>467</v>
      </c>
      <c r="H220" s="138">
        <v>48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828</v>
      </c>
    </row>
    <row r="221" spans="2:65" s="1" customFormat="1" ht="19.5">
      <c r="B221" s="33"/>
      <c r="D221" s="147" t="s">
        <v>246</v>
      </c>
      <c r="F221" s="148" t="s">
        <v>4551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6122</v>
      </c>
      <c r="H222" s="154">
        <v>48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6" customFormat="1" ht="11.25">
      <c r="B223" s="198"/>
      <c r="D223" s="147" t="s">
        <v>247</v>
      </c>
      <c r="E223" s="199" t="s">
        <v>1</v>
      </c>
      <c r="F223" s="200" t="s">
        <v>2893</v>
      </c>
      <c r="H223" s="201">
        <v>48</v>
      </c>
      <c r="I223" s="202"/>
      <c r="L223" s="198"/>
      <c r="M223" s="203"/>
      <c r="T223" s="204"/>
      <c r="AT223" s="199" t="s">
        <v>247</v>
      </c>
      <c r="AU223" s="199" t="s">
        <v>83</v>
      </c>
      <c r="AV223" s="16" t="s">
        <v>253</v>
      </c>
      <c r="AW223" s="16" t="s">
        <v>30</v>
      </c>
      <c r="AX223" s="16" t="s">
        <v>73</v>
      </c>
      <c r="AY223" s="199" t="s">
        <v>236</v>
      </c>
    </row>
    <row r="224" spans="2:65" s="15" customFormat="1" ht="11.25">
      <c r="B224" s="173"/>
      <c r="D224" s="147" t="s">
        <v>247</v>
      </c>
      <c r="E224" s="174" t="s">
        <v>1</v>
      </c>
      <c r="F224" s="175" t="s">
        <v>344</v>
      </c>
      <c r="H224" s="176">
        <v>48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4.2" customHeight="1">
      <c r="B225" s="133"/>
      <c r="C225" s="134" t="s">
        <v>637</v>
      </c>
      <c r="D225" s="134" t="s">
        <v>239</v>
      </c>
      <c r="E225" s="135" t="s">
        <v>4554</v>
      </c>
      <c r="F225" s="136" t="s">
        <v>4555</v>
      </c>
      <c r="G225" s="137" t="s">
        <v>467</v>
      </c>
      <c r="H225" s="138">
        <v>48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841</v>
      </c>
    </row>
    <row r="226" spans="2:65" s="1" customFormat="1" ht="19.5">
      <c r="B226" s="33"/>
      <c r="D226" s="147" t="s">
        <v>246</v>
      </c>
      <c r="F226" s="148" t="s">
        <v>4555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33" customHeight="1">
      <c r="B227" s="133"/>
      <c r="C227" s="134" t="s">
        <v>643</v>
      </c>
      <c r="D227" s="134" t="s">
        <v>239</v>
      </c>
      <c r="E227" s="135" t="s">
        <v>4556</v>
      </c>
      <c r="F227" s="136" t="s">
        <v>4557</v>
      </c>
      <c r="G227" s="137" t="s">
        <v>539</v>
      </c>
      <c r="H227" s="138">
        <v>24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341</v>
      </c>
    </row>
    <row r="228" spans="2:65" s="1" customFormat="1" ht="19.5">
      <c r="B228" s="33"/>
      <c r="D228" s="147" t="s">
        <v>246</v>
      </c>
      <c r="F228" s="148" t="s">
        <v>4557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6123</v>
      </c>
      <c r="H229" s="154">
        <v>24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6" customFormat="1" ht="11.25">
      <c r="B230" s="198"/>
      <c r="D230" s="147" t="s">
        <v>247</v>
      </c>
      <c r="E230" s="199" t="s">
        <v>1</v>
      </c>
      <c r="F230" s="200" t="s">
        <v>2893</v>
      </c>
      <c r="H230" s="201">
        <v>24</v>
      </c>
      <c r="I230" s="202"/>
      <c r="L230" s="198"/>
      <c r="M230" s="203"/>
      <c r="T230" s="204"/>
      <c r="AT230" s="199" t="s">
        <v>247</v>
      </c>
      <c r="AU230" s="199" t="s">
        <v>83</v>
      </c>
      <c r="AV230" s="16" t="s">
        <v>253</v>
      </c>
      <c r="AW230" s="16" t="s">
        <v>30</v>
      </c>
      <c r="AX230" s="16" t="s">
        <v>73</v>
      </c>
      <c r="AY230" s="199" t="s">
        <v>236</v>
      </c>
    </row>
    <row r="231" spans="2:65" s="15" customFormat="1" ht="11.25">
      <c r="B231" s="173"/>
      <c r="D231" s="147" t="s">
        <v>247</v>
      </c>
      <c r="E231" s="174" t="s">
        <v>1</v>
      </c>
      <c r="F231" s="175" t="s">
        <v>344</v>
      </c>
      <c r="H231" s="176">
        <v>24</v>
      </c>
      <c r="I231" s="177"/>
      <c r="L231" s="173"/>
      <c r="M231" s="178"/>
      <c r="T231" s="179"/>
      <c r="AT231" s="174" t="s">
        <v>247</v>
      </c>
      <c r="AU231" s="174" t="s">
        <v>83</v>
      </c>
      <c r="AV231" s="15" t="s">
        <v>258</v>
      </c>
      <c r="AW231" s="15" t="s">
        <v>30</v>
      </c>
      <c r="AX231" s="15" t="s">
        <v>81</v>
      </c>
      <c r="AY231" s="174" t="s">
        <v>236</v>
      </c>
    </row>
    <row r="232" spans="2:65" s="1" customFormat="1" ht="33" customHeight="1">
      <c r="B232" s="133"/>
      <c r="C232" s="134" t="s">
        <v>649</v>
      </c>
      <c r="D232" s="134" t="s">
        <v>239</v>
      </c>
      <c r="E232" s="135" t="s">
        <v>4558</v>
      </c>
      <c r="F232" s="136" t="s">
        <v>4559</v>
      </c>
      <c r="G232" s="137" t="s">
        <v>539</v>
      </c>
      <c r="H232" s="138">
        <v>24</v>
      </c>
      <c r="I232" s="139"/>
      <c r="J232" s="140">
        <f>ROUND(I232*H232,2)</f>
        <v>0</v>
      </c>
      <c r="K232" s="136" t="s">
        <v>1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258</v>
      </c>
      <c r="AT232" s="145" t="s">
        <v>239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868</v>
      </c>
    </row>
    <row r="233" spans="2:65" s="1" customFormat="1" ht="19.5">
      <c r="B233" s="33"/>
      <c r="D233" s="147" t="s">
        <v>246</v>
      </c>
      <c r="F233" s="148" t="s">
        <v>4559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" customFormat="1" ht="37.9" customHeight="1">
      <c r="B234" s="133"/>
      <c r="C234" s="134" t="s">
        <v>656</v>
      </c>
      <c r="D234" s="134" t="s">
        <v>239</v>
      </c>
      <c r="E234" s="135" t="s">
        <v>5944</v>
      </c>
      <c r="F234" s="136" t="s">
        <v>5945</v>
      </c>
      <c r="G234" s="137" t="s">
        <v>539</v>
      </c>
      <c r="H234" s="138">
        <v>378.84300000000002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879</v>
      </c>
    </row>
    <row r="235" spans="2:65" s="1" customFormat="1" ht="19.5">
      <c r="B235" s="33"/>
      <c r="D235" s="147" t="s">
        <v>246</v>
      </c>
      <c r="F235" s="148" t="s">
        <v>5945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" customFormat="1" ht="37.9" customHeight="1">
      <c r="B236" s="133"/>
      <c r="C236" s="134" t="s">
        <v>662</v>
      </c>
      <c r="D236" s="134" t="s">
        <v>239</v>
      </c>
      <c r="E236" s="135" t="s">
        <v>3115</v>
      </c>
      <c r="F236" s="136" t="s">
        <v>3116</v>
      </c>
      <c r="G236" s="137" t="s">
        <v>539</v>
      </c>
      <c r="H236" s="138">
        <v>378.84300000000002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893</v>
      </c>
    </row>
    <row r="237" spans="2:65" s="1" customFormat="1" ht="19.5">
      <c r="B237" s="33"/>
      <c r="D237" s="147" t="s">
        <v>246</v>
      </c>
      <c r="F237" s="148" t="s">
        <v>3116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24.2" customHeight="1">
      <c r="B238" s="133"/>
      <c r="C238" s="134" t="s">
        <v>669</v>
      </c>
      <c r="D238" s="134" t="s">
        <v>239</v>
      </c>
      <c r="E238" s="135" t="s">
        <v>5946</v>
      </c>
      <c r="F238" s="136" t="s">
        <v>5947</v>
      </c>
      <c r="G238" s="137" t="s">
        <v>424</v>
      </c>
      <c r="H238" s="138">
        <v>681.91700000000003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928</v>
      </c>
    </row>
    <row r="239" spans="2:65" s="1" customFormat="1" ht="11.25">
      <c r="B239" s="33"/>
      <c r="D239" s="147" t="s">
        <v>246</v>
      </c>
      <c r="F239" s="148" t="s">
        <v>5947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24.2" customHeight="1">
      <c r="B240" s="133"/>
      <c r="C240" s="134" t="s">
        <v>675</v>
      </c>
      <c r="D240" s="134" t="s">
        <v>239</v>
      </c>
      <c r="E240" s="135" t="s">
        <v>1589</v>
      </c>
      <c r="F240" s="136" t="s">
        <v>1590</v>
      </c>
      <c r="G240" s="137" t="s">
        <v>539</v>
      </c>
      <c r="H240" s="138">
        <v>272.76299999999998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943</v>
      </c>
    </row>
    <row r="241" spans="2:65" s="1" customFormat="1" ht="11.25">
      <c r="B241" s="33"/>
      <c r="D241" s="147" t="s">
        <v>246</v>
      </c>
      <c r="F241" s="148" t="s">
        <v>1590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" customFormat="1" ht="16.5" customHeight="1">
      <c r="B242" s="133"/>
      <c r="C242" s="180" t="s">
        <v>682</v>
      </c>
      <c r="D242" s="180" t="s">
        <v>333</v>
      </c>
      <c r="E242" s="181" t="s">
        <v>5948</v>
      </c>
      <c r="F242" s="182" t="s">
        <v>5949</v>
      </c>
      <c r="G242" s="183" t="s">
        <v>424</v>
      </c>
      <c r="H242" s="184">
        <v>468.334</v>
      </c>
      <c r="I242" s="185"/>
      <c r="J242" s="186">
        <f>ROUND(I242*H242,2)</f>
        <v>0</v>
      </c>
      <c r="K242" s="182" t="s">
        <v>1</v>
      </c>
      <c r="L242" s="187"/>
      <c r="M242" s="188" t="s">
        <v>1</v>
      </c>
      <c r="N242" s="189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273</v>
      </c>
      <c r="AT242" s="145" t="s">
        <v>333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955</v>
      </c>
    </row>
    <row r="243" spans="2:65" s="1" customFormat="1" ht="11.25">
      <c r="B243" s="33"/>
      <c r="D243" s="147" t="s">
        <v>246</v>
      </c>
      <c r="F243" s="148" t="s">
        <v>5949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689</v>
      </c>
      <c r="D244" s="134" t="s">
        <v>239</v>
      </c>
      <c r="E244" s="135" t="s">
        <v>5950</v>
      </c>
      <c r="F244" s="136" t="s">
        <v>5951</v>
      </c>
      <c r="G244" s="137" t="s">
        <v>539</v>
      </c>
      <c r="H244" s="138">
        <v>53.04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967</v>
      </c>
    </row>
    <row r="245" spans="2:65" s="1" customFormat="1" ht="11.25">
      <c r="B245" s="33"/>
      <c r="D245" s="147" t="s">
        <v>246</v>
      </c>
      <c r="F245" s="148" t="s">
        <v>5951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696</v>
      </c>
      <c r="D246" s="134" t="s">
        <v>239</v>
      </c>
      <c r="E246" s="135" t="s">
        <v>3127</v>
      </c>
      <c r="F246" s="136" t="s">
        <v>3128</v>
      </c>
      <c r="G246" s="137" t="s">
        <v>539</v>
      </c>
      <c r="H246" s="138">
        <v>53.04</v>
      </c>
      <c r="I246" s="139"/>
      <c r="J246" s="140">
        <f>ROUND(I246*H246,2)</f>
        <v>0</v>
      </c>
      <c r="K246" s="136" t="s">
        <v>1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2162</v>
      </c>
    </row>
    <row r="247" spans="2:65" s="1" customFormat="1" ht="11.25">
      <c r="B247" s="33"/>
      <c r="D247" s="147" t="s">
        <v>246</v>
      </c>
      <c r="F247" s="148" t="s">
        <v>3128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16.5" customHeight="1">
      <c r="B248" s="133"/>
      <c r="C248" s="180" t="s">
        <v>703</v>
      </c>
      <c r="D248" s="180" t="s">
        <v>333</v>
      </c>
      <c r="E248" s="181" t="s">
        <v>4560</v>
      </c>
      <c r="F248" s="182" t="s">
        <v>4561</v>
      </c>
      <c r="G248" s="183" t="s">
        <v>424</v>
      </c>
      <c r="H248" s="184">
        <v>182.13900000000001</v>
      </c>
      <c r="I248" s="185"/>
      <c r="J248" s="186">
        <f>ROUND(I248*H248,2)</f>
        <v>0</v>
      </c>
      <c r="K248" s="182" t="s">
        <v>1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273</v>
      </c>
      <c r="AT248" s="145" t="s">
        <v>333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2167</v>
      </c>
    </row>
    <row r="249" spans="2:65" s="1" customFormat="1" ht="11.25">
      <c r="B249" s="33"/>
      <c r="D249" s="147" t="s">
        <v>246</v>
      </c>
      <c r="F249" s="148" t="s">
        <v>4561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1.75" customHeight="1">
      <c r="B250" s="133"/>
      <c r="C250" s="134" t="s">
        <v>709</v>
      </c>
      <c r="D250" s="134" t="s">
        <v>239</v>
      </c>
      <c r="E250" s="135" t="s">
        <v>5952</v>
      </c>
      <c r="F250" s="136" t="s">
        <v>5953</v>
      </c>
      <c r="G250" s="137" t="s">
        <v>340</v>
      </c>
      <c r="H250" s="138">
        <v>10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2170</v>
      </c>
    </row>
    <row r="251" spans="2:65" s="1" customFormat="1" ht="11.25">
      <c r="B251" s="33"/>
      <c r="D251" s="147" t="s">
        <v>246</v>
      </c>
      <c r="F251" s="148" t="s">
        <v>5953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16.5" customHeight="1">
      <c r="B252" s="133"/>
      <c r="C252" s="134" t="s">
        <v>714</v>
      </c>
      <c r="D252" s="134" t="s">
        <v>239</v>
      </c>
      <c r="E252" s="135" t="s">
        <v>5954</v>
      </c>
      <c r="F252" s="136" t="s">
        <v>5955</v>
      </c>
      <c r="G252" s="137" t="s">
        <v>242</v>
      </c>
      <c r="H252" s="138">
        <v>3</v>
      </c>
      <c r="I252" s="139"/>
      <c r="J252" s="140">
        <f>ROUND(I252*H252,2)</f>
        <v>0</v>
      </c>
      <c r="K252" s="136" t="s">
        <v>1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2171</v>
      </c>
    </row>
    <row r="253" spans="2:65" s="1" customFormat="1" ht="11.25">
      <c r="B253" s="33"/>
      <c r="D253" s="147" t="s">
        <v>246</v>
      </c>
      <c r="F253" s="148" t="s">
        <v>5955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16.5" customHeight="1">
      <c r="B254" s="133"/>
      <c r="C254" s="134" t="s">
        <v>720</v>
      </c>
      <c r="D254" s="134" t="s">
        <v>239</v>
      </c>
      <c r="E254" s="135" t="s">
        <v>5956</v>
      </c>
      <c r="F254" s="136" t="s">
        <v>5957</v>
      </c>
      <c r="G254" s="137" t="s">
        <v>340</v>
      </c>
      <c r="H254" s="138">
        <v>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2174</v>
      </c>
    </row>
    <row r="255" spans="2:65" s="1" customFormat="1" ht="11.25">
      <c r="B255" s="33"/>
      <c r="D255" s="147" t="s">
        <v>246</v>
      </c>
      <c r="F255" s="148" t="s">
        <v>5957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1" customFormat="1" ht="22.9" customHeight="1">
      <c r="B256" s="121"/>
      <c r="D256" s="122" t="s">
        <v>72</v>
      </c>
      <c r="E256" s="131" t="s">
        <v>235</v>
      </c>
      <c r="F256" s="131" t="s">
        <v>636</v>
      </c>
      <c r="I256" s="124"/>
      <c r="J256" s="132">
        <f>BK256</f>
        <v>0</v>
      </c>
      <c r="L256" s="121"/>
      <c r="M256" s="126"/>
      <c r="P256" s="127">
        <f>SUM(P257:P277)</f>
        <v>0</v>
      </c>
      <c r="R256" s="127">
        <f>SUM(R257:R277)</f>
        <v>0</v>
      </c>
      <c r="T256" s="128">
        <f>SUM(T257:T277)</f>
        <v>0</v>
      </c>
      <c r="AR256" s="122" t="s">
        <v>81</v>
      </c>
      <c r="AT256" s="129" t="s">
        <v>72</v>
      </c>
      <c r="AU256" s="129" t="s">
        <v>81</v>
      </c>
      <c r="AY256" s="122" t="s">
        <v>236</v>
      </c>
      <c r="BK256" s="130">
        <f>SUM(BK257:BK277)</f>
        <v>0</v>
      </c>
    </row>
    <row r="257" spans="2:65" s="1" customFormat="1" ht="24.2" customHeight="1">
      <c r="B257" s="133"/>
      <c r="C257" s="134" t="s">
        <v>725</v>
      </c>
      <c r="D257" s="134" t="s">
        <v>239</v>
      </c>
      <c r="E257" s="135" t="s">
        <v>5958</v>
      </c>
      <c r="F257" s="136" t="s">
        <v>5959</v>
      </c>
      <c r="G257" s="137" t="s">
        <v>467</v>
      </c>
      <c r="H257" s="138">
        <v>18.8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2178</v>
      </c>
    </row>
    <row r="258" spans="2:65" s="1" customFormat="1" ht="11.25">
      <c r="B258" s="33"/>
      <c r="D258" s="147" t="s">
        <v>246</v>
      </c>
      <c r="F258" s="148" t="s">
        <v>5959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2" customFormat="1" ht="11.25">
      <c r="B259" s="151"/>
      <c r="D259" s="147" t="s">
        <v>247</v>
      </c>
      <c r="E259" s="152" t="s">
        <v>1</v>
      </c>
      <c r="F259" s="153" t="s">
        <v>6124</v>
      </c>
      <c r="H259" s="154">
        <v>18.8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5" customFormat="1" ht="11.25">
      <c r="B260" s="173"/>
      <c r="D260" s="147" t="s">
        <v>247</v>
      </c>
      <c r="E260" s="174" t="s">
        <v>1</v>
      </c>
      <c r="F260" s="175" t="s">
        <v>344</v>
      </c>
      <c r="H260" s="176">
        <v>18.8</v>
      </c>
      <c r="I260" s="177"/>
      <c r="L260" s="173"/>
      <c r="M260" s="178"/>
      <c r="T260" s="179"/>
      <c r="AT260" s="174" t="s">
        <v>247</v>
      </c>
      <c r="AU260" s="174" t="s">
        <v>83</v>
      </c>
      <c r="AV260" s="15" t="s">
        <v>258</v>
      </c>
      <c r="AW260" s="15" t="s">
        <v>30</v>
      </c>
      <c r="AX260" s="15" t="s">
        <v>81</v>
      </c>
      <c r="AY260" s="174" t="s">
        <v>236</v>
      </c>
    </row>
    <row r="261" spans="2:65" s="1" customFormat="1" ht="24.2" customHeight="1">
      <c r="B261" s="133"/>
      <c r="C261" s="134" t="s">
        <v>731</v>
      </c>
      <c r="D261" s="134" t="s">
        <v>239</v>
      </c>
      <c r="E261" s="135" t="s">
        <v>6125</v>
      </c>
      <c r="F261" s="136" t="s">
        <v>6126</v>
      </c>
      <c r="G261" s="137" t="s">
        <v>467</v>
      </c>
      <c r="H261" s="138">
        <v>1.6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2182</v>
      </c>
    </row>
    <row r="262" spans="2:65" s="1" customFormat="1" ht="11.25">
      <c r="B262" s="33"/>
      <c r="D262" s="147" t="s">
        <v>246</v>
      </c>
      <c r="F262" s="148" t="s">
        <v>6126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2" customFormat="1" ht="11.25">
      <c r="B263" s="151"/>
      <c r="D263" s="147" t="s">
        <v>247</v>
      </c>
      <c r="E263" s="152" t="s">
        <v>1</v>
      </c>
      <c r="F263" s="153" t="s">
        <v>6127</v>
      </c>
      <c r="H263" s="154">
        <v>1.6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6" customFormat="1" ht="11.25">
      <c r="B264" s="198"/>
      <c r="D264" s="147" t="s">
        <v>247</v>
      </c>
      <c r="E264" s="199" t="s">
        <v>1</v>
      </c>
      <c r="F264" s="200" t="s">
        <v>2893</v>
      </c>
      <c r="H264" s="201">
        <v>1.6</v>
      </c>
      <c r="I264" s="202"/>
      <c r="L264" s="198"/>
      <c r="M264" s="203"/>
      <c r="T264" s="204"/>
      <c r="AT264" s="199" t="s">
        <v>247</v>
      </c>
      <c r="AU264" s="199" t="s">
        <v>83</v>
      </c>
      <c r="AV264" s="16" t="s">
        <v>253</v>
      </c>
      <c r="AW264" s="16" t="s">
        <v>30</v>
      </c>
      <c r="AX264" s="16" t="s">
        <v>73</v>
      </c>
      <c r="AY264" s="199" t="s">
        <v>236</v>
      </c>
    </row>
    <row r="265" spans="2:65" s="15" customFormat="1" ht="11.25">
      <c r="B265" s="173"/>
      <c r="D265" s="147" t="s">
        <v>247</v>
      </c>
      <c r="E265" s="174" t="s">
        <v>1</v>
      </c>
      <c r="F265" s="175" t="s">
        <v>344</v>
      </c>
      <c r="H265" s="176">
        <v>1.6</v>
      </c>
      <c r="I265" s="177"/>
      <c r="L265" s="173"/>
      <c r="M265" s="178"/>
      <c r="T265" s="179"/>
      <c r="AT265" s="174" t="s">
        <v>247</v>
      </c>
      <c r="AU265" s="174" t="s">
        <v>83</v>
      </c>
      <c r="AV265" s="15" t="s">
        <v>258</v>
      </c>
      <c r="AW265" s="15" t="s">
        <v>30</v>
      </c>
      <c r="AX265" s="15" t="s">
        <v>81</v>
      </c>
      <c r="AY265" s="174" t="s">
        <v>236</v>
      </c>
    </row>
    <row r="266" spans="2:65" s="1" customFormat="1" ht="24.2" customHeight="1">
      <c r="B266" s="133"/>
      <c r="C266" s="134" t="s">
        <v>735</v>
      </c>
      <c r="D266" s="134" t="s">
        <v>239</v>
      </c>
      <c r="E266" s="135" t="s">
        <v>6128</v>
      </c>
      <c r="F266" s="136" t="s">
        <v>6129</v>
      </c>
      <c r="G266" s="137" t="s">
        <v>467</v>
      </c>
      <c r="H266" s="138">
        <v>313.7</v>
      </c>
      <c r="I266" s="139"/>
      <c r="J266" s="140">
        <f>ROUND(I266*H266,2)</f>
        <v>0</v>
      </c>
      <c r="K266" s="136" t="s">
        <v>1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258</v>
      </c>
      <c r="AT266" s="145" t="s">
        <v>239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2191</v>
      </c>
    </row>
    <row r="267" spans="2:65" s="1" customFormat="1" ht="11.25">
      <c r="B267" s="33"/>
      <c r="D267" s="147" t="s">
        <v>246</v>
      </c>
      <c r="F267" s="148" t="s">
        <v>6129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2" customFormat="1" ht="11.25">
      <c r="B268" s="151"/>
      <c r="D268" s="147" t="s">
        <v>247</v>
      </c>
      <c r="E268" s="152" t="s">
        <v>1</v>
      </c>
      <c r="F268" s="153" t="s">
        <v>6130</v>
      </c>
      <c r="H268" s="154">
        <v>313.7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5" customFormat="1" ht="11.25">
      <c r="B269" s="173"/>
      <c r="D269" s="147" t="s">
        <v>247</v>
      </c>
      <c r="E269" s="174" t="s">
        <v>1</v>
      </c>
      <c r="F269" s="175" t="s">
        <v>344</v>
      </c>
      <c r="H269" s="176">
        <v>313.7</v>
      </c>
      <c r="I269" s="177"/>
      <c r="L269" s="173"/>
      <c r="M269" s="178"/>
      <c r="T269" s="179"/>
      <c r="AT269" s="174" t="s">
        <v>247</v>
      </c>
      <c r="AU269" s="174" t="s">
        <v>83</v>
      </c>
      <c r="AV269" s="15" t="s">
        <v>258</v>
      </c>
      <c r="AW269" s="15" t="s">
        <v>30</v>
      </c>
      <c r="AX269" s="15" t="s">
        <v>81</v>
      </c>
      <c r="AY269" s="174" t="s">
        <v>236</v>
      </c>
    </row>
    <row r="270" spans="2:65" s="1" customFormat="1" ht="24.2" customHeight="1">
      <c r="B270" s="133"/>
      <c r="C270" s="134" t="s">
        <v>741</v>
      </c>
      <c r="D270" s="134" t="s">
        <v>239</v>
      </c>
      <c r="E270" s="135" t="s">
        <v>6131</v>
      </c>
      <c r="F270" s="136" t="s">
        <v>6132</v>
      </c>
      <c r="G270" s="137" t="s">
        <v>467</v>
      </c>
      <c r="H270" s="138">
        <v>337.3</v>
      </c>
      <c r="I270" s="139"/>
      <c r="J270" s="140">
        <f>ROUND(I270*H270,2)</f>
        <v>0</v>
      </c>
      <c r="K270" s="136" t="s">
        <v>1</v>
      </c>
      <c r="L270" s="33"/>
      <c r="M270" s="141" t="s">
        <v>1</v>
      </c>
      <c r="N270" s="142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258</v>
      </c>
      <c r="AT270" s="145" t="s">
        <v>239</v>
      </c>
      <c r="AU270" s="145" t="s">
        <v>83</v>
      </c>
      <c r="AY270" s="18" t="s">
        <v>236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258</v>
      </c>
      <c r="BM270" s="145" t="s">
        <v>2195</v>
      </c>
    </row>
    <row r="271" spans="2:65" s="1" customFormat="1" ht="11.25">
      <c r="B271" s="33"/>
      <c r="D271" s="147" t="s">
        <v>246</v>
      </c>
      <c r="F271" s="148" t="s">
        <v>6132</v>
      </c>
      <c r="I271" s="149"/>
      <c r="L271" s="33"/>
      <c r="M271" s="150"/>
      <c r="T271" s="57"/>
      <c r="AT271" s="18" t="s">
        <v>246</v>
      </c>
      <c r="AU271" s="18" t="s">
        <v>83</v>
      </c>
    </row>
    <row r="272" spans="2:65" s="12" customFormat="1" ht="11.25">
      <c r="B272" s="151"/>
      <c r="D272" s="147" t="s">
        <v>247</v>
      </c>
      <c r="E272" s="152" t="s">
        <v>1</v>
      </c>
      <c r="F272" s="153" t="s">
        <v>6133</v>
      </c>
      <c r="H272" s="154">
        <v>1.6</v>
      </c>
      <c r="I272" s="155"/>
      <c r="L272" s="151"/>
      <c r="M272" s="156"/>
      <c r="T272" s="157"/>
      <c r="AT272" s="152" t="s">
        <v>247</v>
      </c>
      <c r="AU272" s="152" t="s">
        <v>83</v>
      </c>
      <c r="AV272" s="12" t="s">
        <v>83</v>
      </c>
      <c r="AW272" s="12" t="s">
        <v>30</v>
      </c>
      <c r="AX272" s="12" t="s">
        <v>73</v>
      </c>
      <c r="AY272" s="152" t="s">
        <v>236</v>
      </c>
    </row>
    <row r="273" spans="2:65" s="12" customFormat="1" ht="11.25">
      <c r="B273" s="151"/>
      <c r="D273" s="147" t="s">
        <v>247</v>
      </c>
      <c r="E273" s="152" t="s">
        <v>1</v>
      </c>
      <c r="F273" s="153" t="s">
        <v>6134</v>
      </c>
      <c r="H273" s="154">
        <v>18.8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6135</v>
      </c>
      <c r="H274" s="154">
        <v>3.2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6136</v>
      </c>
      <c r="H275" s="154">
        <v>313.7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 ht="11.25">
      <c r="B276" s="198"/>
      <c r="D276" s="147" t="s">
        <v>247</v>
      </c>
      <c r="E276" s="199" t="s">
        <v>1</v>
      </c>
      <c r="F276" s="200" t="s">
        <v>2893</v>
      </c>
      <c r="H276" s="201">
        <v>337.3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 ht="11.25">
      <c r="B277" s="173"/>
      <c r="D277" s="147" t="s">
        <v>247</v>
      </c>
      <c r="E277" s="174" t="s">
        <v>1</v>
      </c>
      <c r="F277" s="175" t="s">
        <v>344</v>
      </c>
      <c r="H277" s="176">
        <v>337.3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1" customFormat="1" ht="22.9" customHeight="1">
      <c r="B278" s="121"/>
      <c r="D278" s="122" t="s">
        <v>72</v>
      </c>
      <c r="E278" s="131" t="s">
        <v>273</v>
      </c>
      <c r="F278" s="131" t="s">
        <v>724</v>
      </c>
      <c r="I278" s="124"/>
      <c r="J278" s="132">
        <f>BK278</f>
        <v>0</v>
      </c>
      <c r="L278" s="121"/>
      <c r="M278" s="126"/>
      <c r="P278" s="127">
        <f>SUM(P279:P280)</f>
        <v>0</v>
      </c>
      <c r="R278" s="127">
        <f>SUM(R279:R280)</f>
        <v>0</v>
      </c>
      <c r="T278" s="128">
        <f>SUM(T279:T280)</f>
        <v>0</v>
      </c>
      <c r="AR278" s="122" t="s">
        <v>81</v>
      </c>
      <c r="AT278" s="129" t="s">
        <v>72</v>
      </c>
      <c r="AU278" s="129" t="s">
        <v>81</v>
      </c>
      <c r="AY278" s="122" t="s">
        <v>236</v>
      </c>
      <c r="BK278" s="130">
        <f>SUM(BK279:BK280)</f>
        <v>0</v>
      </c>
    </row>
    <row r="279" spans="2:65" s="1" customFormat="1" ht="21.75" customHeight="1">
      <c r="B279" s="133"/>
      <c r="C279" s="134" t="s">
        <v>745</v>
      </c>
      <c r="D279" s="134" t="s">
        <v>239</v>
      </c>
      <c r="E279" s="135" t="s">
        <v>4947</v>
      </c>
      <c r="F279" s="136" t="s">
        <v>4948</v>
      </c>
      <c r="G279" s="137" t="s">
        <v>528</v>
      </c>
      <c r="H279" s="138">
        <v>232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2199</v>
      </c>
    </row>
    <row r="280" spans="2:65" s="1" customFormat="1" ht="11.25">
      <c r="B280" s="33"/>
      <c r="D280" s="147" t="s">
        <v>246</v>
      </c>
      <c r="F280" s="148" t="s">
        <v>4948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1" customFormat="1" ht="22.9" customHeight="1">
      <c r="B281" s="121"/>
      <c r="D281" s="122" t="s">
        <v>72</v>
      </c>
      <c r="E281" s="131" t="s">
        <v>280</v>
      </c>
      <c r="F281" s="131" t="s">
        <v>400</v>
      </c>
      <c r="I281" s="124"/>
      <c r="J281" s="132">
        <f>BK281</f>
        <v>0</v>
      </c>
      <c r="L281" s="121"/>
      <c r="M281" s="126"/>
      <c r="P281" s="127">
        <f>SUM(P282:P283)</f>
        <v>0</v>
      </c>
      <c r="R281" s="127">
        <f>SUM(R282:R283)</f>
        <v>0</v>
      </c>
      <c r="T281" s="128">
        <f>SUM(T282:T283)</f>
        <v>0</v>
      </c>
      <c r="AR281" s="122" t="s">
        <v>81</v>
      </c>
      <c r="AT281" s="129" t="s">
        <v>72</v>
      </c>
      <c r="AU281" s="129" t="s">
        <v>81</v>
      </c>
      <c r="AY281" s="122" t="s">
        <v>236</v>
      </c>
      <c r="BK281" s="130">
        <f>SUM(BK282:BK283)</f>
        <v>0</v>
      </c>
    </row>
    <row r="282" spans="2:65" s="1" customFormat="1" ht="24.2" customHeight="1">
      <c r="B282" s="133"/>
      <c r="C282" s="134" t="s">
        <v>772</v>
      </c>
      <c r="D282" s="134" t="s">
        <v>239</v>
      </c>
      <c r="E282" s="135" t="s">
        <v>869</v>
      </c>
      <c r="F282" s="136" t="s">
        <v>870</v>
      </c>
      <c r="G282" s="137" t="s">
        <v>528</v>
      </c>
      <c r="H282" s="138">
        <v>188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258</v>
      </c>
      <c r="AT282" s="145" t="s">
        <v>239</v>
      </c>
      <c r="AU282" s="145" t="s">
        <v>83</v>
      </c>
      <c r="AY282" s="18" t="s">
        <v>236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258</v>
      </c>
      <c r="BM282" s="145" t="s">
        <v>2138</v>
      </c>
    </row>
    <row r="283" spans="2:65" s="1" customFormat="1" ht="11.25">
      <c r="B283" s="33"/>
      <c r="D283" s="147" t="s">
        <v>246</v>
      </c>
      <c r="F283" s="148" t="s">
        <v>870</v>
      </c>
      <c r="I283" s="149"/>
      <c r="L283" s="33"/>
      <c r="M283" s="150"/>
      <c r="T283" s="57"/>
      <c r="AT283" s="18" t="s">
        <v>246</v>
      </c>
      <c r="AU283" s="18" t="s">
        <v>83</v>
      </c>
    </row>
    <row r="284" spans="2:65" s="11" customFormat="1" ht="22.9" customHeight="1">
      <c r="B284" s="121"/>
      <c r="D284" s="122" t="s">
        <v>72</v>
      </c>
      <c r="E284" s="131" t="s">
        <v>420</v>
      </c>
      <c r="F284" s="131" t="s">
        <v>421</v>
      </c>
      <c r="I284" s="124"/>
      <c r="J284" s="132">
        <f>BK284</f>
        <v>0</v>
      </c>
      <c r="L284" s="121"/>
      <c r="M284" s="126"/>
      <c r="P284" s="127">
        <f>SUM(P285:P300)</f>
        <v>0</v>
      </c>
      <c r="R284" s="127">
        <f>SUM(R285:R300)</f>
        <v>0</v>
      </c>
      <c r="T284" s="128">
        <f>SUM(T285:T300)</f>
        <v>0</v>
      </c>
      <c r="AR284" s="122" t="s">
        <v>81</v>
      </c>
      <c r="AT284" s="129" t="s">
        <v>72</v>
      </c>
      <c r="AU284" s="129" t="s">
        <v>81</v>
      </c>
      <c r="AY284" s="122" t="s">
        <v>236</v>
      </c>
      <c r="BK284" s="130">
        <f>SUM(BK285:BK300)</f>
        <v>0</v>
      </c>
    </row>
    <row r="285" spans="2:65" s="1" customFormat="1" ht="21.75" customHeight="1">
      <c r="B285" s="133"/>
      <c r="C285" s="134" t="s">
        <v>777</v>
      </c>
      <c r="D285" s="134" t="s">
        <v>239</v>
      </c>
      <c r="E285" s="135" t="s">
        <v>428</v>
      </c>
      <c r="F285" s="136" t="s">
        <v>429</v>
      </c>
      <c r="G285" s="137" t="s">
        <v>424</v>
      </c>
      <c r="H285" s="138">
        <v>274.98500000000001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2206</v>
      </c>
    </row>
    <row r="286" spans="2:65" s="1" customFormat="1" ht="11.25">
      <c r="B286" s="33"/>
      <c r="D286" s="147" t="s">
        <v>246</v>
      </c>
      <c r="F286" s="148" t="s">
        <v>429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" customFormat="1" ht="24.2" customHeight="1">
      <c r="B287" s="133"/>
      <c r="C287" s="134" t="s">
        <v>782</v>
      </c>
      <c r="D287" s="134" t="s">
        <v>239</v>
      </c>
      <c r="E287" s="135" t="s">
        <v>437</v>
      </c>
      <c r="F287" s="136" t="s">
        <v>438</v>
      </c>
      <c r="G287" s="137" t="s">
        <v>424</v>
      </c>
      <c r="H287" s="138">
        <v>2474.8649999999998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2215</v>
      </c>
    </row>
    <row r="288" spans="2:65" s="1" customFormat="1" ht="11.25">
      <c r="B288" s="33"/>
      <c r="D288" s="147" t="s">
        <v>246</v>
      </c>
      <c r="F288" s="148" t="s">
        <v>438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787</v>
      </c>
      <c r="D289" s="134" t="s">
        <v>239</v>
      </c>
      <c r="E289" s="135" t="s">
        <v>5972</v>
      </c>
      <c r="F289" s="136" t="s">
        <v>5973</v>
      </c>
      <c r="G289" s="137" t="s">
        <v>424</v>
      </c>
      <c r="H289" s="138">
        <v>74.391999999999996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2224</v>
      </c>
    </row>
    <row r="290" spans="2:65" s="1" customFormat="1" ht="19.5">
      <c r="B290" s="33"/>
      <c r="D290" s="147" t="s">
        <v>246</v>
      </c>
      <c r="F290" s="148" t="s">
        <v>5973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2" customFormat="1" ht="11.25">
      <c r="B291" s="151"/>
      <c r="D291" s="147" t="s">
        <v>247</v>
      </c>
      <c r="E291" s="152" t="s">
        <v>1</v>
      </c>
      <c r="F291" s="153" t="s">
        <v>6137</v>
      </c>
      <c r="H291" s="154">
        <v>74.391999999999996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5" customFormat="1" ht="11.25">
      <c r="B292" s="173"/>
      <c r="D292" s="147" t="s">
        <v>247</v>
      </c>
      <c r="E292" s="174" t="s">
        <v>1</v>
      </c>
      <c r="F292" s="175" t="s">
        <v>344</v>
      </c>
      <c r="H292" s="176">
        <v>74.391999999999996</v>
      </c>
      <c r="I292" s="177"/>
      <c r="L292" s="173"/>
      <c r="M292" s="178"/>
      <c r="T292" s="179"/>
      <c r="AT292" s="174" t="s">
        <v>247</v>
      </c>
      <c r="AU292" s="174" t="s">
        <v>83</v>
      </c>
      <c r="AV292" s="15" t="s">
        <v>258</v>
      </c>
      <c r="AW292" s="15" t="s">
        <v>30</v>
      </c>
      <c r="AX292" s="15" t="s">
        <v>81</v>
      </c>
      <c r="AY292" s="174" t="s">
        <v>236</v>
      </c>
    </row>
    <row r="293" spans="2:65" s="1" customFormat="1" ht="24.2" customHeight="1">
      <c r="B293" s="133"/>
      <c r="C293" s="134" t="s">
        <v>792</v>
      </c>
      <c r="D293" s="134" t="s">
        <v>239</v>
      </c>
      <c r="E293" s="135" t="s">
        <v>5975</v>
      </c>
      <c r="F293" s="136" t="s">
        <v>5976</v>
      </c>
      <c r="G293" s="137" t="s">
        <v>424</v>
      </c>
      <c r="H293" s="138">
        <v>97.73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2229</v>
      </c>
    </row>
    <row r="294" spans="2:65" s="1" customFormat="1" ht="11.25">
      <c r="B294" s="33"/>
      <c r="D294" s="147" t="s">
        <v>246</v>
      </c>
      <c r="F294" s="148" t="s">
        <v>5976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 ht="11.25">
      <c r="B295" s="151"/>
      <c r="D295" s="147" t="s">
        <v>247</v>
      </c>
      <c r="E295" s="152" t="s">
        <v>1</v>
      </c>
      <c r="F295" s="153" t="s">
        <v>6138</v>
      </c>
      <c r="H295" s="154">
        <v>97.73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 ht="11.25">
      <c r="B296" s="173"/>
      <c r="D296" s="147" t="s">
        <v>247</v>
      </c>
      <c r="E296" s="174" t="s">
        <v>1</v>
      </c>
      <c r="F296" s="175" t="s">
        <v>344</v>
      </c>
      <c r="H296" s="176">
        <v>97.73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4.2" customHeight="1">
      <c r="B297" s="133"/>
      <c r="C297" s="134" t="s">
        <v>798</v>
      </c>
      <c r="D297" s="134" t="s">
        <v>239</v>
      </c>
      <c r="E297" s="135" t="s">
        <v>5978</v>
      </c>
      <c r="F297" s="136" t="s">
        <v>6139</v>
      </c>
      <c r="G297" s="137" t="s">
        <v>424</v>
      </c>
      <c r="H297" s="138">
        <v>102.863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2095</v>
      </c>
    </row>
    <row r="298" spans="2:65" s="1" customFormat="1" ht="11.25">
      <c r="B298" s="33"/>
      <c r="D298" s="147" t="s">
        <v>246</v>
      </c>
      <c r="F298" s="148" t="s">
        <v>6139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2" customFormat="1" ht="11.25">
      <c r="B299" s="151"/>
      <c r="D299" s="147" t="s">
        <v>247</v>
      </c>
      <c r="E299" s="152" t="s">
        <v>1</v>
      </c>
      <c r="F299" s="153" t="s">
        <v>6140</v>
      </c>
      <c r="H299" s="154">
        <v>102.863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 ht="11.25">
      <c r="B300" s="173"/>
      <c r="D300" s="147" t="s">
        <v>247</v>
      </c>
      <c r="E300" s="174" t="s">
        <v>1</v>
      </c>
      <c r="F300" s="175" t="s">
        <v>344</v>
      </c>
      <c r="H300" s="176">
        <v>102.863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1" customFormat="1" ht="22.9" customHeight="1">
      <c r="B301" s="121"/>
      <c r="D301" s="122" t="s">
        <v>72</v>
      </c>
      <c r="E301" s="131" t="s">
        <v>965</v>
      </c>
      <c r="F301" s="131" t="s">
        <v>966</v>
      </c>
      <c r="I301" s="124"/>
      <c r="J301" s="132">
        <f>BK301</f>
        <v>0</v>
      </c>
      <c r="L301" s="121"/>
      <c r="M301" s="126"/>
      <c r="P301" s="127">
        <f>SUM(P302:P303)</f>
        <v>0</v>
      </c>
      <c r="R301" s="127">
        <f>SUM(R302:R303)</f>
        <v>0</v>
      </c>
      <c r="T301" s="128">
        <f>SUM(T302:T303)</f>
        <v>0</v>
      </c>
      <c r="AR301" s="122" t="s">
        <v>81</v>
      </c>
      <c r="AT301" s="129" t="s">
        <v>72</v>
      </c>
      <c r="AU301" s="129" t="s">
        <v>81</v>
      </c>
      <c r="AY301" s="122" t="s">
        <v>236</v>
      </c>
      <c r="BK301" s="130">
        <f>SUM(BK302:BK303)</f>
        <v>0</v>
      </c>
    </row>
    <row r="302" spans="2:65" s="1" customFormat="1" ht="33" customHeight="1">
      <c r="B302" s="133"/>
      <c r="C302" s="134" t="s">
        <v>805</v>
      </c>
      <c r="D302" s="134" t="s">
        <v>239</v>
      </c>
      <c r="E302" s="135" t="s">
        <v>1973</v>
      </c>
      <c r="F302" s="136" t="s">
        <v>1974</v>
      </c>
      <c r="G302" s="137" t="s">
        <v>424</v>
      </c>
      <c r="H302" s="138">
        <v>1.4610000000000001</v>
      </c>
      <c r="I302" s="139"/>
      <c r="J302" s="140">
        <f>ROUND(I302*H302,2)</f>
        <v>0</v>
      </c>
      <c r="K302" s="136" t="s">
        <v>1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258</v>
      </c>
      <c r="AT302" s="145" t="s">
        <v>239</v>
      </c>
      <c r="AU302" s="145" t="s">
        <v>83</v>
      </c>
      <c r="AY302" s="18" t="s">
        <v>236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258</v>
      </c>
      <c r="BM302" s="145" t="s">
        <v>2237</v>
      </c>
    </row>
    <row r="303" spans="2:65" s="1" customFormat="1" ht="19.5">
      <c r="B303" s="33"/>
      <c r="D303" s="147" t="s">
        <v>246</v>
      </c>
      <c r="F303" s="148" t="s">
        <v>1974</v>
      </c>
      <c r="I303" s="149"/>
      <c r="L303" s="33"/>
      <c r="M303" s="150"/>
      <c r="T303" s="57"/>
      <c r="AT303" s="18" t="s">
        <v>246</v>
      </c>
      <c r="AU303" s="18" t="s">
        <v>83</v>
      </c>
    </row>
    <row r="304" spans="2:65" s="11" customFormat="1" ht="25.9" customHeight="1">
      <c r="B304" s="121"/>
      <c r="D304" s="122" t="s">
        <v>72</v>
      </c>
      <c r="E304" s="123" t="s">
        <v>333</v>
      </c>
      <c r="F304" s="123" t="s">
        <v>334</v>
      </c>
      <c r="I304" s="124"/>
      <c r="J304" s="125">
        <f>BK304</f>
        <v>0</v>
      </c>
      <c r="L304" s="121"/>
      <c r="M304" s="126"/>
      <c r="P304" s="127">
        <f>P305+P312+P423</f>
        <v>0</v>
      </c>
      <c r="R304" s="127">
        <f>R305+R312+R423</f>
        <v>0</v>
      </c>
      <c r="T304" s="128">
        <f>T305+T312+T423</f>
        <v>0</v>
      </c>
      <c r="AR304" s="122" t="s">
        <v>253</v>
      </c>
      <c r="AT304" s="129" t="s">
        <v>72</v>
      </c>
      <c r="AU304" s="129" t="s">
        <v>73</v>
      </c>
      <c r="AY304" s="122" t="s">
        <v>236</v>
      </c>
      <c r="BK304" s="130">
        <f>BK305+BK312+BK423</f>
        <v>0</v>
      </c>
    </row>
    <row r="305" spans="2:65" s="11" customFormat="1" ht="22.9" customHeight="1">
      <c r="B305" s="121"/>
      <c r="D305" s="122" t="s">
        <v>72</v>
      </c>
      <c r="E305" s="131" t="s">
        <v>1986</v>
      </c>
      <c r="F305" s="131" t="s">
        <v>1987</v>
      </c>
      <c r="I305" s="124"/>
      <c r="J305" s="132">
        <f>BK305</f>
        <v>0</v>
      </c>
      <c r="L305" s="121"/>
      <c r="M305" s="126"/>
      <c r="P305" s="127">
        <f>SUM(P306:P311)</f>
        <v>0</v>
      </c>
      <c r="R305" s="127">
        <f>SUM(R306:R311)</f>
        <v>0</v>
      </c>
      <c r="T305" s="128">
        <f>SUM(T306:T311)</f>
        <v>0</v>
      </c>
      <c r="AR305" s="122" t="s">
        <v>253</v>
      </c>
      <c r="AT305" s="129" t="s">
        <v>72</v>
      </c>
      <c r="AU305" s="129" t="s">
        <v>81</v>
      </c>
      <c r="AY305" s="122" t="s">
        <v>236</v>
      </c>
      <c r="BK305" s="130">
        <f>SUM(BK306:BK311)</f>
        <v>0</v>
      </c>
    </row>
    <row r="306" spans="2:65" s="1" customFormat="1" ht="37.9" customHeight="1">
      <c r="B306" s="133"/>
      <c r="C306" s="134" t="s">
        <v>810</v>
      </c>
      <c r="D306" s="134" t="s">
        <v>239</v>
      </c>
      <c r="E306" s="135" t="s">
        <v>1988</v>
      </c>
      <c r="F306" s="136" t="s">
        <v>5981</v>
      </c>
      <c r="G306" s="137" t="s">
        <v>528</v>
      </c>
      <c r="H306" s="138">
        <v>232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341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341</v>
      </c>
      <c r="BM306" s="145" t="s">
        <v>2241</v>
      </c>
    </row>
    <row r="307" spans="2:65" s="1" customFormat="1" ht="19.5">
      <c r="B307" s="33"/>
      <c r="D307" s="147" t="s">
        <v>246</v>
      </c>
      <c r="F307" s="148" t="s">
        <v>5981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" customFormat="1" ht="24.2" customHeight="1">
      <c r="B308" s="133"/>
      <c r="C308" s="180" t="s">
        <v>816</v>
      </c>
      <c r="D308" s="180" t="s">
        <v>333</v>
      </c>
      <c r="E308" s="181" t="s">
        <v>5982</v>
      </c>
      <c r="F308" s="182" t="s">
        <v>5983</v>
      </c>
      <c r="G308" s="183" t="s">
        <v>528</v>
      </c>
      <c r="H308" s="184">
        <v>243.6</v>
      </c>
      <c r="I308" s="185"/>
      <c r="J308" s="186">
        <f>ROUND(I308*H308,2)</f>
        <v>0</v>
      </c>
      <c r="K308" s="182" t="s">
        <v>1</v>
      </c>
      <c r="L308" s="187"/>
      <c r="M308" s="188" t="s">
        <v>1</v>
      </c>
      <c r="N308" s="189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348</v>
      </c>
      <c r="AT308" s="145" t="s">
        <v>333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341</v>
      </c>
      <c r="BM308" s="145" t="s">
        <v>2249</v>
      </c>
    </row>
    <row r="309" spans="2:65" s="1" customFormat="1" ht="19.5">
      <c r="B309" s="33"/>
      <c r="D309" s="147" t="s">
        <v>246</v>
      </c>
      <c r="F309" s="148" t="s">
        <v>5983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2" customFormat="1" ht="11.25">
      <c r="B310" s="151"/>
      <c r="D310" s="147" t="s">
        <v>247</v>
      </c>
      <c r="E310" s="152" t="s">
        <v>1</v>
      </c>
      <c r="F310" s="153" t="s">
        <v>6141</v>
      </c>
      <c r="H310" s="154">
        <v>243.6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5" customFormat="1" ht="11.25">
      <c r="B311" s="173"/>
      <c r="D311" s="147" t="s">
        <v>247</v>
      </c>
      <c r="E311" s="174" t="s">
        <v>1</v>
      </c>
      <c r="F311" s="175" t="s">
        <v>344</v>
      </c>
      <c r="H311" s="176">
        <v>243.6</v>
      </c>
      <c r="I311" s="177"/>
      <c r="L311" s="173"/>
      <c r="M311" s="178"/>
      <c r="T311" s="179"/>
      <c r="AT311" s="174" t="s">
        <v>247</v>
      </c>
      <c r="AU311" s="174" t="s">
        <v>83</v>
      </c>
      <c r="AV311" s="15" t="s">
        <v>258</v>
      </c>
      <c r="AW311" s="15" t="s">
        <v>30</v>
      </c>
      <c r="AX311" s="15" t="s">
        <v>81</v>
      </c>
      <c r="AY311" s="174" t="s">
        <v>236</v>
      </c>
    </row>
    <row r="312" spans="2:65" s="11" customFormat="1" ht="22.9" customHeight="1">
      <c r="B312" s="121"/>
      <c r="D312" s="122" t="s">
        <v>72</v>
      </c>
      <c r="E312" s="131" t="s">
        <v>5985</v>
      </c>
      <c r="F312" s="131" t="s">
        <v>5986</v>
      </c>
      <c r="I312" s="124"/>
      <c r="J312" s="132">
        <f>BK312</f>
        <v>0</v>
      </c>
      <c r="L312" s="121"/>
      <c r="M312" s="126"/>
      <c r="P312" s="127">
        <f>SUM(P313:P422)</f>
        <v>0</v>
      </c>
      <c r="R312" s="127">
        <f>SUM(R313:R422)</f>
        <v>0</v>
      </c>
      <c r="T312" s="128">
        <f>SUM(T313:T422)</f>
        <v>0</v>
      </c>
      <c r="AR312" s="122" t="s">
        <v>253</v>
      </c>
      <c r="AT312" s="129" t="s">
        <v>72</v>
      </c>
      <c r="AU312" s="129" t="s">
        <v>81</v>
      </c>
      <c r="AY312" s="122" t="s">
        <v>236</v>
      </c>
      <c r="BK312" s="130">
        <f>SUM(BK313:BK422)</f>
        <v>0</v>
      </c>
    </row>
    <row r="313" spans="2:65" s="1" customFormat="1" ht="24.2" customHeight="1">
      <c r="B313" s="133"/>
      <c r="C313" s="134" t="s">
        <v>822</v>
      </c>
      <c r="D313" s="134" t="s">
        <v>239</v>
      </c>
      <c r="E313" s="135" t="s">
        <v>6142</v>
      </c>
      <c r="F313" s="136" t="s">
        <v>6143</v>
      </c>
      <c r="G313" s="137" t="s">
        <v>340</v>
      </c>
      <c r="H313" s="138">
        <v>19</v>
      </c>
      <c r="I313" s="139"/>
      <c r="J313" s="140">
        <f>ROUND(I313*H313,2)</f>
        <v>0</v>
      </c>
      <c r="K313" s="136" t="s">
        <v>1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341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341</v>
      </c>
      <c r="BM313" s="145" t="s">
        <v>2255</v>
      </c>
    </row>
    <row r="314" spans="2:65" s="1" customFormat="1" ht="11.25">
      <c r="B314" s="33"/>
      <c r="D314" s="147" t="s">
        <v>246</v>
      </c>
      <c r="F314" s="148" t="s">
        <v>6143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" customFormat="1" ht="24.2" customHeight="1">
      <c r="B315" s="133"/>
      <c r="C315" s="134" t="s">
        <v>828</v>
      </c>
      <c r="D315" s="134" t="s">
        <v>239</v>
      </c>
      <c r="E315" s="135" t="s">
        <v>6144</v>
      </c>
      <c r="F315" s="136" t="s">
        <v>6145</v>
      </c>
      <c r="G315" s="137" t="s">
        <v>340</v>
      </c>
      <c r="H315" s="138">
        <v>3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341</v>
      </c>
      <c r="AT315" s="145" t="s">
        <v>239</v>
      </c>
      <c r="AU315" s="145" t="s">
        <v>83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341</v>
      </c>
      <c r="BM315" s="145" t="s">
        <v>2260</v>
      </c>
    </row>
    <row r="316" spans="2:65" s="1" customFormat="1" ht="11.25">
      <c r="B316" s="33"/>
      <c r="D316" s="147" t="s">
        <v>246</v>
      </c>
      <c r="F316" s="148" t="s">
        <v>6145</v>
      </c>
      <c r="I316" s="149"/>
      <c r="L316" s="33"/>
      <c r="M316" s="150"/>
      <c r="T316" s="57"/>
      <c r="AT316" s="18" t="s">
        <v>246</v>
      </c>
      <c r="AU316" s="18" t="s">
        <v>83</v>
      </c>
    </row>
    <row r="317" spans="2:65" s="1" customFormat="1" ht="24.2" customHeight="1">
      <c r="B317" s="133"/>
      <c r="C317" s="134" t="s">
        <v>837</v>
      </c>
      <c r="D317" s="134" t="s">
        <v>239</v>
      </c>
      <c r="E317" s="135" t="s">
        <v>6146</v>
      </c>
      <c r="F317" s="136" t="s">
        <v>6147</v>
      </c>
      <c r="G317" s="137" t="s">
        <v>340</v>
      </c>
      <c r="H317" s="138">
        <v>9</v>
      </c>
      <c r="I317" s="139"/>
      <c r="J317" s="140">
        <f>ROUND(I317*H317,2)</f>
        <v>0</v>
      </c>
      <c r="K317" s="136" t="s">
        <v>1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341</v>
      </c>
      <c r="AT317" s="145" t="s">
        <v>239</v>
      </c>
      <c r="AU317" s="145" t="s">
        <v>83</v>
      </c>
      <c r="AY317" s="18" t="s">
        <v>236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341</v>
      </c>
      <c r="BM317" s="145" t="s">
        <v>2268</v>
      </c>
    </row>
    <row r="318" spans="2:65" s="1" customFormat="1" ht="11.25">
      <c r="B318" s="33"/>
      <c r="D318" s="147" t="s">
        <v>246</v>
      </c>
      <c r="F318" s="148" t="s">
        <v>6147</v>
      </c>
      <c r="I318" s="149"/>
      <c r="L318" s="33"/>
      <c r="M318" s="150"/>
      <c r="T318" s="57"/>
      <c r="AT318" s="18" t="s">
        <v>246</v>
      </c>
      <c r="AU318" s="18" t="s">
        <v>83</v>
      </c>
    </row>
    <row r="319" spans="2:65" s="1" customFormat="1" ht="24.2" customHeight="1">
      <c r="B319" s="133"/>
      <c r="C319" s="134" t="s">
        <v>841</v>
      </c>
      <c r="D319" s="134" t="s">
        <v>239</v>
      </c>
      <c r="E319" s="135" t="s">
        <v>6148</v>
      </c>
      <c r="F319" s="136" t="s">
        <v>6149</v>
      </c>
      <c r="G319" s="137" t="s">
        <v>340</v>
      </c>
      <c r="H319" s="138">
        <v>130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341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341</v>
      </c>
      <c r="BM319" s="145" t="s">
        <v>2273</v>
      </c>
    </row>
    <row r="320" spans="2:65" s="1" customFormat="1" ht="11.25">
      <c r="B320" s="33"/>
      <c r="D320" s="147" t="s">
        <v>246</v>
      </c>
      <c r="F320" s="148" t="s">
        <v>6149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" customFormat="1" ht="16.5" customHeight="1">
      <c r="B321" s="133"/>
      <c r="C321" s="134" t="s">
        <v>845</v>
      </c>
      <c r="D321" s="134" t="s">
        <v>239</v>
      </c>
      <c r="E321" s="135" t="s">
        <v>5994</v>
      </c>
      <c r="F321" s="136" t="s">
        <v>5995</v>
      </c>
      <c r="G321" s="137" t="s">
        <v>242</v>
      </c>
      <c r="H321" s="138">
        <v>1</v>
      </c>
      <c r="I321" s="139"/>
      <c r="J321" s="140">
        <f>ROUND(I321*H321,2)</f>
        <v>0</v>
      </c>
      <c r="K321" s="136" t="s">
        <v>1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341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341</v>
      </c>
      <c r="BM321" s="145" t="s">
        <v>2277</v>
      </c>
    </row>
    <row r="322" spans="2:65" s="1" customFormat="1" ht="11.25">
      <c r="B322" s="33"/>
      <c r="D322" s="147" t="s">
        <v>246</v>
      </c>
      <c r="F322" s="148" t="s">
        <v>5995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" customFormat="1" ht="21.75" customHeight="1">
      <c r="B323" s="133"/>
      <c r="C323" s="134" t="s">
        <v>341</v>
      </c>
      <c r="D323" s="134" t="s">
        <v>239</v>
      </c>
      <c r="E323" s="135" t="s">
        <v>5996</v>
      </c>
      <c r="F323" s="136" t="s">
        <v>5997</v>
      </c>
      <c r="G323" s="137" t="s">
        <v>5998</v>
      </c>
      <c r="H323" s="138">
        <v>1</v>
      </c>
      <c r="I323" s="139"/>
      <c r="J323" s="140">
        <f>ROUND(I323*H323,2)</f>
        <v>0</v>
      </c>
      <c r="K323" s="136" t="s">
        <v>1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341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341</v>
      </c>
      <c r="BM323" s="145" t="s">
        <v>2283</v>
      </c>
    </row>
    <row r="324" spans="2:65" s="1" customFormat="1" ht="11.25">
      <c r="B324" s="33"/>
      <c r="D324" s="147" t="s">
        <v>246</v>
      </c>
      <c r="F324" s="148" t="s">
        <v>5997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" customFormat="1" ht="24.2" customHeight="1">
      <c r="B325" s="133"/>
      <c r="C325" s="134" t="s">
        <v>863</v>
      </c>
      <c r="D325" s="134" t="s">
        <v>239</v>
      </c>
      <c r="E325" s="135" t="s">
        <v>5999</v>
      </c>
      <c r="F325" s="136" t="s">
        <v>6000</v>
      </c>
      <c r="G325" s="137" t="s">
        <v>5998</v>
      </c>
      <c r="H325" s="138">
        <v>1</v>
      </c>
      <c r="I325" s="139"/>
      <c r="J325" s="140">
        <f>ROUND(I325*H325,2)</f>
        <v>0</v>
      </c>
      <c r="K325" s="136" t="s">
        <v>1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341</v>
      </c>
      <c r="AT325" s="145" t="s">
        <v>239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341</v>
      </c>
      <c r="BM325" s="145" t="s">
        <v>2288</v>
      </c>
    </row>
    <row r="326" spans="2:65" s="1" customFormat="1" ht="11.25">
      <c r="B326" s="33"/>
      <c r="D326" s="147" t="s">
        <v>246</v>
      </c>
      <c r="F326" s="148" t="s">
        <v>6000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" customFormat="1" ht="24.2" customHeight="1">
      <c r="B327" s="133"/>
      <c r="C327" s="134" t="s">
        <v>868</v>
      </c>
      <c r="D327" s="134" t="s">
        <v>239</v>
      </c>
      <c r="E327" s="135" t="s">
        <v>6001</v>
      </c>
      <c r="F327" s="136" t="s">
        <v>6002</v>
      </c>
      <c r="G327" s="137" t="s">
        <v>5998</v>
      </c>
      <c r="H327" s="138">
        <v>2</v>
      </c>
      <c r="I327" s="139"/>
      <c r="J327" s="140">
        <f>ROUND(I327*H327,2)</f>
        <v>0</v>
      </c>
      <c r="K327" s="136" t="s">
        <v>1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341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341</v>
      </c>
      <c r="BM327" s="145" t="s">
        <v>2291</v>
      </c>
    </row>
    <row r="328" spans="2:65" s="1" customFormat="1" ht="11.25">
      <c r="B328" s="33"/>
      <c r="D328" s="147" t="s">
        <v>246</v>
      </c>
      <c r="F328" s="148" t="s">
        <v>6002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1.75" customHeight="1">
      <c r="B329" s="133"/>
      <c r="C329" s="134" t="s">
        <v>873</v>
      </c>
      <c r="D329" s="134" t="s">
        <v>239</v>
      </c>
      <c r="E329" s="135" t="s">
        <v>6003</v>
      </c>
      <c r="F329" s="136" t="s">
        <v>6004</v>
      </c>
      <c r="G329" s="137" t="s">
        <v>528</v>
      </c>
      <c r="H329" s="138">
        <v>20</v>
      </c>
      <c r="I329" s="139"/>
      <c r="J329" s="140">
        <f>ROUND(I329*H329,2)</f>
        <v>0</v>
      </c>
      <c r="K329" s="136" t="s">
        <v>1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341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341</v>
      </c>
      <c r="BM329" s="145" t="s">
        <v>2295</v>
      </c>
    </row>
    <row r="330" spans="2:65" s="1" customFormat="1" ht="11.25">
      <c r="B330" s="33"/>
      <c r="D330" s="147" t="s">
        <v>246</v>
      </c>
      <c r="F330" s="148" t="s">
        <v>6004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24.2" customHeight="1">
      <c r="B331" s="133"/>
      <c r="C331" s="134" t="s">
        <v>879</v>
      </c>
      <c r="D331" s="134" t="s">
        <v>239</v>
      </c>
      <c r="E331" s="135" t="s">
        <v>6005</v>
      </c>
      <c r="F331" s="136" t="s">
        <v>6006</v>
      </c>
      <c r="G331" s="137" t="s">
        <v>528</v>
      </c>
      <c r="H331" s="138">
        <v>20.5</v>
      </c>
      <c r="I331" s="139"/>
      <c r="J331" s="140">
        <f>ROUND(I331*H331,2)</f>
        <v>0</v>
      </c>
      <c r="K331" s="136" t="s">
        <v>1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341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341</v>
      </c>
      <c r="BM331" s="145" t="s">
        <v>2298</v>
      </c>
    </row>
    <row r="332" spans="2:65" s="1" customFormat="1" ht="11.25">
      <c r="B332" s="33"/>
      <c r="D332" s="147" t="s">
        <v>246</v>
      </c>
      <c r="F332" s="148" t="s">
        <v>6006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2" customFormat="1" ht="11.25">
      <c r="B333" s="151"/>
      <c r="D333" s="147" t="s">
        <v>247</v>
      </c>
      <c r="E333" s="152" t="s">
        <v>1</v>
      </c>
      <c r="F333" s="153" t="s">
        <v>6150</v>
      </c>
      <c r="H333" s="154">
        <v>20.5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 ht="11.25">
      <c r="B334" s="173"/>
      <c r="D334" s="147" t="s">
        <v>247</v>
      </c>
      <c r="E334" s="174" t="s">
        <v>1</v>
      </c>
      <c r="F334" s="175" t="s">
        <v>344</v>
      </c>
      <c r="H334" s="176">
        <v>20.5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885</v>
      </c>
      <c r="D335" s="134" t="s">
        <v>239</v>
      </c>
      <c r="E335" s="135" t="s">
        <v>6008</v>
      </c>
      <c r="F335" s="136" t="s">
        <v>6009</v>
      </c>
      <c r="G335" s="137" t="s">
        <v>528</v>
      </c>
      <c r="H335" s="138">
        <v>191</v>
      </c>
      <c r="I335" s="139"/>
      <c r="J335" s="140">
        <f>ROUND(I335*H335,2)</f>
        <v>0</v>
      </c>
      <c r="K335" s="136" t="s">
        <v>1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341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341</v>
      </c>
      <c r="BM335" s="145" t="s">
        <v>2301</v>
      </c>
    </row>
    <row r="336" spans="2:65" s="1" customFormat="1" ht="11.25">
      <c r="B336" s="33"/>
      <c r="D336" s="147" t="s">
        <v>246</v>
      </c>
      <c r="F336" s="148" t="s">
        <v>6009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2" customFormat="1" ht="11.25">
      <c r="B337" s="151"/>
      <c r="D337" s="147" t="s">
        <v>247</v>
      </c>
      <c r="E337" s="152" t="s">
        <v>1</v>
      </c>
      <c r="F337" s="153" t="s">
        <v>3497</v>
      </c>
      <c r="H337" s="154">
        <v>191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65" s="15" customFormat="1" ht="11.25">
      <c r="B338" s="173"/>
      <c r="D338" s="147" t="s">
        <v>247</v>
      </c>
      <c r="E338" s="174" t="s">
        <v>1</v>
      </c>
      <c r="F338" s="175" t="s">
        <v>344</v>
      </c>
      <c r="H338" s="176">
        <v>191</v>
      </c>
      <c r="I338" s="177"/>
      <c r="L338" s="173"/>
      <c r="M338" s="178"/>
      <c r="T338" s="179"/>
      <c r="AT338" s="174" t="s">
        <v>247</v>
      </c>
      <c r="AU338" s="174" t="s">
        <v>83</v>
      </c>
      <c r="AV338" s="15" t="s">
        <v>258</v>
      </c>
      <c r="AW338" s="15" t="s">
        <v>30</v>
      </c>
      <c r="AX338" s="15" t="s">
        <v>81</v>
      </c>
      <c r="AY338" s="174" t="s">
        <v>236</v>
      </c>
    </row>
    <row r="339" spans="2:65" s="1" customFormat="1" ht="24.2" customHeight="1">
      <c r="B339" s="133"/>
      <c r="C339" s="134" t="s">
        <v>893</v>
      </c>
      <c r="D339" s="134" t="s">
        <v>239</v>
      </c>
      <c r="E339" s="135" t="s">
        <v>6151</v>
      </c>
      <c r="F339" s="136" t="s">
        <v>6152</v>
      </c>
      <c r="G339" s="137" t="s">
        <v>528</v>
      </c>
      <c r="H339" s="138">
        <v>40</v>
      </c>
      <c r="I339" s="139"/>
      <c r="J339" s="140">
        <f>ROUND(I339*H339,2)</f>
        <v>0</v>
      </c>
      <c r="K339" s="136" t="s">
        <v>1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341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341</v>
      </c>
      <c r="BM339" s="145" t="s">
        <v>2304</v>
      </c>
    </row>
    <row r="340" spans="2:65" s="1" customFormat="1" ht="11.25">
      <c r="B340" s="33"/>
      <c r="D340" s="147" t="s">
        <v>246</v>
      </c>
      <c r="F340" s="148" t="s">
        <v>6152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16.5" customHeight="1">
      <c r="B341" s="133"/>
      <c r="C341" s="180" t="s">
        <v>909</v>
      </c>
      <c r="D341" s="180" t="s">
        <v>333</v>
      </c>
      <c r="E341" s="181" t="s">
        <v>6153</v>
      </c>
      <c r="F341" s="182" t="s">
        <v>6154</v>
      </c>
      <c r="G341" s="183" t="s">
        <v>528</v>
      </c>
      <c r="H341" s="184">
        <v>40</v>
      </c>
      <c r="I341" s="185"/>
      <c r="J341" s="186">
        <f>ROUND(I341*H341,2)</f>
        <v>0</v>
      </c>
      <c r="K341" s="182" t="s">
        <v>1</v>
      </c>
      <c r="L341" s="187"/>
      <c r="M341" s="188" t="s">
        <v>1</v>
      </c>
      <c r="N341" s="189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348</v>
      </c>
      <c r="AT341" s="145" t="s">
        <v>333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341</v>
      </c>
      <c r="BM341" s="145" t="s">
        <v>2307</v>
      </c>
    </row>
    <row r="342" spans="2:65" s="1" customFormat="1" ht="11.25">
      <c r="B342" s="33"/>
      <c r="D342" s="147" t="s">
        <v>246</v>
      </c>
      <c r="F342" s="148" t="s">
        <v>6154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24.2" customHeight="1">
      <c r="B343" s="133"/>
      <c r="C343" s="134" t="s">
        <v>928</v>
      </c>
      <c r="D343" s="134" t="s">
        <v>239</v>
      </c>
      <c r="E343" s="135" t="s">
        <v>6155</v>
      </c>
      <c r="F343" s="136" t="s">
        <v>6156</v>
      </c>
      <c r="G343" s="137" t="s">
        <v>528</v>
      </c>
      <c r="H343" s="138">
        <v>40</v>
      </c>
      <c r="I343" s="139"/>
      <c r="J343" s="140">
        <f>ROUND(I343*H343,2)</f>
        <v>0</v>
      </c>
      <c r="K343" s="136" t="s">
        <v>1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341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341</v>
      </c>
      <c r="BM343" s="145" t="s">
        <v>2310</v>
      </c>
    </row>
    <row r="344" spans="2:65" s="1" customFormat="1" ht="19.5">
      <c r="B344" s="33"/>
      <c r="D344" s="147" t="s">
        <v>246</v>
      </c>
      <c r="F344" s="148" t="s">
        <v>6156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24.2" customHeight="1">
      <c r="B345" s="133"/>
      <c r="C345" s="134" t="s">
        <v>936</v>
      </c>
      <c r="D345" s="134" t="s">
        <v>239</v>
      </c>
      <c r="E345" s="135" t="s">
        <v>6157</v>
      </c>
      <c r="F345" s="136" t="s">
        <v>6158</v>
      </c>
      <c r="G345" s="137" t="s">
        <v>340</v>
      </c>
      <c r="H345" s="138">
        <v>64</v>
      </c>
      <c r="I345" s="139"/>
      <c r="J345" s="140">
        <f>ROUND(I345*H345,2)</f>
        <v>0</v>
      </c>
      <c r="K345" s="136" t="s">
        <v>1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341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341</v>
      </c>
      <c r="BM345" s="145" t="s">
        <v>2313</v>
      </c>
    </row>
    <row r="346" spans="2:65" s="1" customFormat="1" ht="19.5">
      <c r="B346" s="33"/>
      <c r="D346" s="147" t="s">
        <v>246</v>
      </c>
      <c r="F346" s="148" t="s">
        <v>6158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2" customFormat="1" ht="11.25">
      <c r="B347" s="151"/>
      <c r="D347" s="147" t="s">
        <v>247</v>
      </c>
      <c r="E347" s="152" t="s">
        <v>1</v>
      </c>
      <c r="F347" s="153" t="s">
        <v>6159</v>
      </c>
      <c r="H347" s="154">
        <v>64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5" customFormat="1" ht="11.25">
      <c r="B348" s="173"/>
      <c r="D348" s="147" t="s">
        <v>247</v>
      </c>
      <c r="E348" s="174" t="s">
        <v>1</v>
      </c>
      <c r="F348" s="175" t="s">
        <v>344</v>
      </c>
      <c r="H348" s="176">
        <v>64</v>
      </c>
      <c r="I348" s="177"/>
      <c r="L348" s="173"/>
      <c r="M348" s="178"/>
      <c r="T348" s="179"/>
      <c r="AT348" s="174" t="s">
        <v>247</v>
      </c>
      <c r="AU348" s="174" t="s">
        <v>83</v>
      </c>
      <c r="AV348" s="15" t="s">
        <v>258</v>
      </c>
      <c r="AW348" s="15" t="s">
        <v>30</v>
      </c>
      <c r="AX348" s="15" t="s">
        <v>81</v>
      </c>
      <c r="AY348" s="174" t="s">
        <v>236</v>
      </c>
    </row>
    <row r="349" spans="2:65" s="1" customFormat="1" ht="16.5" customHeight="1">
      <c r="B349" s="133"/>
      <c r="C349" s="180" t="s">
        <v>943</v>
      </c>
      <c r="D349" s="180" t="s">
        <v>333</v>
      </c>
      <c r="E349" s="181" t="s">
        <v>6160</v>
      </c>
      <c r="F349" s="182" t="s">
        <v>6161</v>
      </c>
      <c r="G349" s="183" t="s">
        <v>340</v>
      </c>
      <c r="H349" s="184">
        <v>64</v>
      </c>
      <c r="I349" s="185"/>
      <c r="J349" s="186">
        <f>ROUND(I349*H349,2)</f>
        <v>0</v>
      </c>
      <c r="K349" s="182" t="s">
        <v>1</v>
      </c>
      <c r="L349" s="187"/>
      <c r="M349" s="188" t="s">
        <v>1</v>
      </c>
      <c r="N349" s="189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348</v>
      </c>
      <c r="AT349" s="145" t="s">
        <v>333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341</v>
      </c>
      <c r="BM349" s="145" t="s">
        <v>2317</v>
      </c>
    </row>
    <row r="350" spans="2:65" s="1" customFormat="1" ht="11.25">
      <c r="B350" s="33"/>
      <c r="D350" s="147" t="s">
        <v>246</v>
      </c>
      <c r="F350" s="148" t="s">
        <v>6161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16.5" customHeight="1">
      <c r="B351" s="133"/>
      <c r="C351" s="180" t="s">
        <v>949</v>
      </c>
      <c r="D351" s="180" t="s">
        <v>333</v>
      </c>
      <c r="E351" s="181" t="s">
        <v>6162</v>
      </c>
      <c r="F351" s="182" t="s">
        <v>6163</v>
      </c>
      <c r="G351" s="183" t="s">
        <v>340</v>
      </c>
      <c r="H351" s="184">
        <v>64</v>
      </c>
      <c r="I351" s="185"/>
      <c r="J351" s="186">
        <f>ROUND(I351*H351,2)</f>
        <v>0</v>
      </c>
      <c r="K351" s="182" t="s">
        <v>1</v>
      </c>
      <c r="L351" s="187"/>
      <c r="M351" s="188" t="s">
        <v>1</v>
      </c>
      <c r="N351" s="189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348</v>
      </c>
      <c r="AT351" s="145" t="s">
        <v>333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341</v>
      </c>
      <c r="BM351" s="145" t="s">
        <v>2320</v>
      </c>
    </row>
    <row r="352" spans="2:65" s="1" customFormat="1" ht="11.25">
      <c r="B352" s="33"/>
      <c r="D352" s="147" t="s">
        <v>246</v>
      </c>
      <c r="F352" s="148" t="s">
        <v>6163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955</v>
      </c>
      <c r="D353" s="134" t="s">
        <v>239</v>
      </c>
      <c r="E353" s="135" t="s">
        <v>6164</v>
      </c>
      <c r="F353" s="136" t="s">
        <v>6165</v>
      </c>
      <c r="G353" s="137" t="s">
        <v>340</v>
      </c>
      <c r="H353" s="138">
        <v>16</v>
      </c>
      <c r="I353" s="139"/>
      <c r="J353" s="140">
        <f>ROUND(I353*H353,2)</f>
        <v>0</v>
      </c>
      <c r="K353" s="136" t="s">
        <v>1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341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341</v>
      </c>
      <c r="BM353" s="145" t="s">
        <v>2323</v>
      </c>
    </row>
    <row r="354" spans="2:65" s="1" customFormat="1" ht="19.5">
      <c r="B354" s="33"/>
      <c r="D354" s="147" t="s">
        <v>246</v>
      </c>
      <c r="F354" s="148" t="s">
        <v>6165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2" customFormat="1" ht="11.25">
      <c r="B355" s="151"/>
      <c r="D355" s="147" t="s">
        <v>247</v>
      </c>
      <c r="E355" s="152" t="s">
        <v>1</v>
      </c>
      <c r="F355" s="153" t="s">
        <v>6166</v>
      </c>
      <c r="H355" s="154">
        <v>16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5" customFormat="1" ht="11.25">
      <c r="B356" s="173"/>
      <c r="D356" s="147" t="s">
        <v>247</v>
      </c>
      <c r="E356" s="174" t="s">
        <v>1</v>
      </c>
      <c r="F356" s="175" t="s">
        <v>344</v>
      </c>
      <c r="H356" s="176">
        <v>16</v>
      </c>
      <c r="I356" s="177"/>
      <c r="L356" s="173"/>
      <c r="M356" s="178"/>
      <c r="T356" s="179"/>
      <c r="AT356" s="174" t="s">
        <v>247</v>
      </c>
      <c r="AU356" s="174" t="s">
        <v>83</v>
      </c>
      <c r="AV356" s="15" t="s">
        <v>258</v>
      </c>
      <c r="AW356" s="15" t="s">
        <v>30</v>
      </c>
      <c r="AX356" s="15" t="s">
        <v>81</v>
      </c>
      <c r="AY356" s="174" t="s">
        <v>236</v>
      </c>
    </row>
    <row r="357" spans="2:65" s="1" customFormat="1" ht="24.2" customHeight="1">
      <c r="B357" s="133"/>
      <c r="C357" s="180" t="s">
        <v>960</v>
      </c>
      <c r="D357" s="180" t="s">
        <v>333</v>
      </c>
      <c r="E357" s="181" t="s">
        <v>6167</v>
      </c>
      <c r="F357" s="182" t="s">
        <v>6168</v>
      </c>
      <c r="G357" s="183" t="s">
        <v>340</v>
      </c>
      <c r="H357" s="184">
        <v>16</v>
      </c>
      <c r="I357" s="185"/>
      <c r="J357" s="186">
        <f>ROUND(I357*H357,2)</f>
        <v>0</v>
      </c>
      <c r="K357" s="182" t="s">
        <v>1</v>
      </c>
      <c r="L357" s="187"/>
      <c r="M357" s="188" t="s">
        <v>1</v>
      </c>
      <c r="N357" s="189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348</v>
      </c>
      <c r="AT357" s="145" t="s">
        <v>333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341</v>
      </c>
      <c r="BM357" s="145" t="s">
        <v>2326</v>
      </c>
    </row>
    <row r="358" spans="2:65" s="1" customFormat="1" ht="11.25">
      <c r="B358" s="33"/>
      <c r="D358" s="147" t="s">
        <v>246</v>
      </c>
      <c r="F358" s="148" t="s">
        <v>6168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24.2" customHeight="1">
      <c r="B359" s="133"/>
      <c r="C359" s="134" t="s">
        <v>967</v>
      </c>
      <c r="D359" s="134" t="s">
        <v>239</v>
      </c>
      <c r="E359" s="135" t="s">
        <v>6041</v>
      </c>
      <c r="F359" s="136" t="s">
        <v>6042</v>
      </c>
      <c r="G359" s="137" t="s">
        <v>528</v>
      </c>
      <c r="H359" s="138">
        <v>20.5</v>
      </c>
      <c r="I359" s="139"/>
      <c r="J359" s="140">
        <f>ROUND(I359*H359,2)</f>
        <v>0</v>
      </c>
      <c r="K359" s="136" t="s">
        <v>1</v>
      </c>
      <c r="L359" s="33"/>
      <c r="M359" s="141" t="s">
        <v>1</v>
      </c>
      <c r="N359" s="142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341</v>
      </c>
      <c r="AT359" s="145" t="s">
        <v>239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341</v>
      </c>
      <c r="BM359" s="145" t="s">
        <v>2329</v>
      </c>
    </row>
    <row r="360" spans="2:65" s="1" customFormat="1" ht="19.5">
      <c r="B360" s="33"/>
      <c r="D360" s="147" t="s">
        <v>246</v>
      </c>
      <c r="F360" s="148" t="s">
        <v>6042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16.5" customHeight="1">
      <c r="B361" s="133"/>
      <c r="C361" s="180" t="s">
        <v>2331</v>
      </c>
      <c r="D361" s="180" t="s">
        <v>333</v>
      </c>
      <c r="E361" s="181" t="s">
        <v>6043</v>
      </c>
      <c r="F361" s="182" t="s">
        <v>6044</v>
      </c>
      <c r="G361" s="183" t="s">
        <v>528</v>
      </c>
      <c r="H361" s="184">
        <v>22.55</v>
      </c>
      <c r="I361" s="185"/>
      <c r="J361" s="186">
        <f>ROUND(I361*H361,2)</f>
        <v>0</v>
      </c>
      <c r="K361" s="182" t="s">
        <v>1</v>
      </c>
      <c r="L361" s="187"/>
      <c r="M361" s="188" t="s">
        <v>1</v>
      </c>
      <c r="N361" s="189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348</v>
      </c>
      <c r="AT361" s="145" t="s">
        <v>333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341</v>
      </c>
      <c r="BM361" s="145" t="s">
        <v>2334</v>
      </c>
    </row>
    <row r="362" spans="2:65" s="1" customFormat="1" ht="11.25">
      <c r="B362" s="33"/>
      <c r="D362" s="147" t="s">
        <v>246</v>
      </c>
      <c r="F362" s="148" t="s">
        <v>6044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2" customFormat="1" ht="11.25">
      <c r="B363" s="151"/>
      <c r="D363" s="147" t="s">
        <v>247</v>
      </c>
      <c r="E363" s="152" t="s">
        <v>1</v>
      </c>
      <c r="F363" s="153" t="s">
        <v>6169</v>
      </c>
      <c r="H363" s="154">
        <v>22.55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 ht="11.25">
      <c r="B364" s="173"/>
      <c r="D364" s="147" t="s">
        <v>247</v>
      </c>
      <c r="E364" s="174" t="s">
        <v>1</v>
      </c>
      <c r="F364" s="175" t="s">
        <v>344</v>
      </c>
      <c r="H364" s="176">
        <v>22.55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16.5" customHeight="1">
      <c r="B365" s="133"/>
      <c r="C365" s="180" t="s">
        <v>2162</v>
      </c>
      <c r="D365" s="180" t="s">
        <v>333</v>
      </c>
      <c r="E365" s="181" t="s">
        <v>6046</v>
      </c>
      <c r="F365" s="182" t="s">
        <v>6047</v>
      </c>
      <c r="G365" s="183" t="s">
        <v>340</v>
      </c>
      <c r="H365" s="184">
        <v>5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348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341</v>
      </c>
      <c r="BM365" s="145" t="s">
        <v>2337</v>
      </c>
    </row>
    <row r="366" spans="2:65" s="1" customFormat="1" ht="11.25">
      <c r="B366" s="33"/>
      <c r="D366" s="147" t="s">
        <v>246</v>
      </c>
      <c r="F366" s="148" t="s">
        <v>6047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24.2" customHeight="1">
      <c r="B367" s="133"/>
      <c r="C367" s="134" t="s">
        <v>2338</v>
      </c>
      <c r="D367" s="134" t="s">
        <v>239</v>
      </c>
      <c r="E367" s="135" t="s">
        <v>6048</v>
      </c>
      <c r="F367" s="136" t="s">
        <v>6049</v>
      </c>
      <c r="G367" s="137" t="s">
        <v>528</v>
      </c>
      <c r="H367" s="138">
        <v>20.5</v>
      </c>
      <c r="I367" s="139"/>
      <c r="J367" s="140">
        <f>ROUND(I367*H367,2)</f>
        <v>0</v>
      </c>
      <c r="K367" s="136" t="s">
        <v>1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341</v>
      </c>
      <c r="AT367" s="145" t="s">
        <v>239</v>
      </c>
      <c r="AU367" s="145" t="s">
        <v>83</v>
      </c>
      <c r="AY367" s="18" t="s">
        <v>236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341</v>
      </c>
      <c r="BM367" s="145" t="s">
        <v>2341</v>
      </c>
    </row>
    <row r="368" spans="2:65" s="1" customFormat="1" ht="19.5">
      <c r="B368" s="33"/>
      <c r="D368" s="147" t="s">
        <v>246</v>
      </c>
      <c r="F368" s="148" t="s">
        <v>6049</v>
      </c>
      <c r="I368" s="149"/>
      <c r="L368" s="33"/>
      <c r="M368" s="150"/>
      <c r="T368" s="57"/>
      <c r="AT368" s="18" t="s">
        <v>246</v>
      </c>
      <c r="AU368" s="18" t="s">
        <v>83</v>
      </c>
    </row>
    <row r="369" spans="2:65" s="1" customFormat="1" ht="16.5" customHeight="1">
      <c r="B369" s="133"/>
      <c r="C369" s="180" t="s">
        <v>2167</v>
      </c>
      <c r="D369" s="180" t="s">
        <v>333</v>
      </c>
      <c r="E369" s="181" t="s">
        <v>6050</v>
      </c>
      <c r="F369" s="182" t="s">
        <v>6051</v>
      </c>
      <c r="G369" s="183" t="s">
        <v>528</v>
      </c>
      <c r="H369" s="184">
        <v>22.55</v>
      </c>
      <c r="I369" s="185"/>
      <c r="J369" s="186">
        <f>ROUND(I369*H369,2)</f>
        <v>0</v>
      </c>
      <c r="K369" s="182" t="s">
        <v>1</v>
      </c>
      <c r="L369" s="187"/>
      <c r="M369" s="188" t="s">
        <v>1</v>
      </c>
      <c r="N369" s="189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348</v>
      </c>
      <c r="AT369" s="145" t="s">
        <v>333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341</v>
      </c>
      <c r="BM369" s="145" t="s">
        <v>2342</v>
      </c>
    </row>
    <row r="370" spans="2:65" s="1" customFormat="1" ht="11.25">
      <c r="B370" s="33"/>
      <c r="D370" s="147" t="s">
        <v>246</v>
      </c>
      <c r="F370" s="148" t="s">
        <v>6051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2" customFormat="1" ht="11.25">
      <c r="B371" s="151"/>
      <c r="D371" s="147" t="s">
        <v>247</v>
      </c>
      <c r="E371" s="152" t="s">
        <v>1</v>
      </c>
      <c r="F371" s="153" t="s">
        <v>6169</v>
      </c>
      <c r="H371" s="154">
        <v>22.55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65" s="15" customFormat="1" ht="11.25">
      <c r="B372" s="173"/>
      <c r="D372" s="147" t="s">
        <v>247</v>
      </c>
      <c r="E372" s="174" t="s">
        <v>1</v>
      </c>
      <c r="F372" s="175" t="s">
        <v>344</v>
      </c>
      <c r="H372" s="176">
        <v>22.55</v>
      </c>
      <c r="I372" s="177"/>
      <c r="L372" s="173"/>
      <c r="M372" s="178"/>
      <c r="T372" s="179"/>
      <c r="AT372" s="174" t="s">
        <v>247</v>
      </c>
      <c r="AU372" s="174" t="s">
        <v>83</v>
      </c>
      <c r="AV372" s="15" t="s">
        <v>258</v>
      </c>
      <c r="AW372" s="15" t="s">
        <v>30</v>
      </c>
      <c r="AX372" s="15" t="s">
        <v>81</v>
      </c>
      <c r="AY372" s="174" t="s">
        <v>236</v>
      </c>
    </row>
    <row r="373" spans="2:65" s="1" customFormat="1" ht="16.5" customHeight="1">
      <c r="B373" s="133"/>
      <c r="C373" s="180" t="s">
        <v>2343</v>
      </c>
      <c r="D373" s="180" t="s">
        <v>333</v>
      </c>
      <c r="E373" s="181" t="s">
        <v>6053</v>
      </c>
      <c r="F373" s="182" t="s">
        <v>6054</v>
      </c>
      <c r="G373" s="183" t="s">
        <v>340</v>
      </c>
      <c r="H373" s="184">
        <v>4</v>
      </c>
      <c r="I373" s="185"/>
      <c r="J373" s="186">
        <f>ROUND(I373*H373,2)</f>
        <v>0</v>
      </c>
      <c r="K373" s="182" t="s">
        <v>1</v>
      </c>
      <c r="L373" s="187"/>
      <c r="M373" s="188" t="s">
        <v>1</v>
      </c>
      <c r="N373" s="189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348</v>
      </c>
      <c r="AT373" s="145" t="s">
        <v>333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341</v>
      </c>
      <c r="BM373" s="145" t="s">
        <v>2346</v>
      </c>
    </row>
    <row r="374" spans="2:65" s="1" customFormat="1" ht="11.25">
      <c r="B374" s="33"/>
      <c r="D374" s="147" t="s">
        <v>246</v>
      </c>
      <c r="F374" s="148" t="s">
        <v>6054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" customFormat="1" ht="24.2" customHeight="1">
      <c r="B375" s="133"/>
      <c r="C375" s="134" t="s">
        <v>2170</v>
      </c>
      <c r="D375" s="134" t="s">
        <v>239</v>
      </c>
      <c r="E375" s="135" t="s">
        <v>6170</v>
      </c>
      <c r="F375" s="136" t="s">
        <v>6171</v>
      </c>
      <c r="G375" s="137" t="s">
        <v>528</v>
      </c>
      <c r="H375" s="138">
        <v>191</v>
      </c>
      <c r="I375" s="139"/>
      <c r="J375" s="140">
        <f>ROUND(I375*H375,2)</f>
        <v>0</v>
      </c>
      <c r="K375" s="136" t="s">
        <v>1</v>
      </c>
      <c r="L375" s="33"/>
      <c r="M375" s="141" t="s">
        <v>1</v>
      </c>
      <c r="N375" s="142" t="s">
        <v>38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341</v>
      </c>
      <c r="AT375" s="145" t="s">
        <v>239</v>
      </c>
      <c r="AU375" s="145" t="s">
        <v>83</v>
      </c>
      <c r="AY375" s="18" t="s">
        <v>236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81</v>
      </c>
      <c r="BK375" s="146">
        <f>ROUND(I375*H375,2)</f>
        <v>0</v>
      </c>
      <c r="BL375" s="18" t="s">
        <v>341</v>
      </c>
      <c r="BM375" s="145" t="s">
        <v>2350</v>
      </c>
    </row>
    <row r="376" spans="2:65" s="1" customFormat="1" ht="19.5">
      <c r="B376" s="33"/>
      <c r="D376" s="147" t="s">
        <v>246</v>
      </c>
      <c r="F376" s="148" t="s">
        <v>6171</v>
      </c>
      <c r="I376" s="149"/>
      <c r="L376" s="33"/>
      <c r="M376" s="150"/>
      <c r="T376" s="57"/>
      <c r="AT376" s="18" t="s">
        <v>246</v>
      </c>
      <c r="AU376" s="18" t="s">
        <v>83</v>
      </c>
    </row>
    <row r="377" spans="2:65" s="1" customFormat="1" ht="16.5" customHeight="1">
      <c r="B377" s="133"/>
      <c r="C377" s="180" t="s">
        <v>2351</v>
      </c>
      <c r="D377" s="180" t="s">
        <v>333</v>
      </c>
      <c r="E377" s="181" t="s">
        <v>6172</v>
      </c>
      <c r="F377" s="182" t="s">
        <v>6173</v>
      </c>
      <c r="G377" s="183" t="s">
        <v>528</v>
      </c>
      <c r="H377" s="184">
        <v>200.55</v>
      </c>
      <c r="I377" s="185"/>
      <c r="J377" s="186">
        <f>ROUND(I377*H377,2)</f>
        <v>0</v>
      </c>
      <c r="K377" s="182" t="s">
        <v>1</v>
      </c>
      <c r="L377" s="187"/>
      <c r="M377" s="188" t="s">
        <v>1</v>
      </c>
      <c r="N377" s="189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348</v>
      </c>
      <c r="AT377" s="145" t="s">
        <v>333</v>
      </c>
      <c r="AU377" s="145" t="s">
        <v>83</v>
      </c>
      <c r="AY377" s="18" t="s">
        <v>236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81</v>
      </c>
      <c r="BK377" s="146">
        <f>ROUND(I377*H377,2)</f>
        <v>0</v>
      </c>
      <c r="BL377" s="18" t="s">
        <v>341</v>
      </c>
      <c r="BM377" s="145" t="s">
        <v>2355</v>
      </c>
    </row>
    <row r="378" spans="2:65" s="1" customFormat="1" ht="11.25">
      <c r="B378" s="33"/>
      <c r="D378" s="147" t="s">
        <v>246</v>
      </c>
      <c r="F378" s="148" t="s">
        <v>6173</v>
      </c>
      <c r="I378" s="149"/>
      <c r="L378" s="33"/>
      <c r="M378" s="150"/>
      <c r="T378" s="57"/>
      <c r="AT378" s="18" t="s">
        <v>246</v>
      </c>
      <c r="AU378" s="18" t="s">
        <v>83</v>
      </c>
    </row>
    <row r="379" spans="2:65" s="12" customFormat="1" ht="11.25">
      <c r="B379" s="151"/>
      <c r="D379" s="147" t="s">
        <v>247</v>
      </c>
      <c r="E379" s="152" t="s">
        <v>1</v>
      </c>
      <c r="F379" s="153" t="s">
        <v>6174</v>
      </c>
      <c r="H379" s="154">
        <v>200.55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5" customFormat="1" ht="11.25">
      <c r="B380" s="173"/>
      <c r="D380" s="147" t="s">
        <v>247</v>
      </c>
      <c r="E380" s="174" t="s">
        <v>1</v>
      </c>
      <c r="F380" s="175" t="s">
        <v>344</v>
      </c>
      <c r="H380" s="176">
        <v>200.55</v>
      </c>
      <c r="I380" s="177"/>
      <c r="L380" s="173"/>
      <c r="M380" s="178"/>
      <c r="T380" s="179"/>
      <c r="AT380" s="174" t="s">
        <v>247</v>
      </c>
      <c r="AU380" s="174" t="s">
        <v>83</v>
      </c>
      <c r="AV380" s="15" t="s">
        <v>258</v>
      </c>
      <c r="AW380" s="15" t="s">
        <v>30</v>
      </c>
      <c r="AX380" s="15" t="s">
        <v>81</v>
      </c>
      <c r="AY380" s="174" t="s">
        <v>236</v>
      </c>
    </row>
    <row r="381" spans="2:65" s="1" customFormat="1" ht="16.5" customHeight="1">
      <c r="B381" s="133"/>
      <c r="C381" s="180" t="s">
        <v>2171</v>
      </c>
      <c r="D381" s="180" t="s">
        <v>333</v>
      </c>
      <c r="E381" s="181" t="s">
        <v>6175</v>
      </c>
      <c r="F381" s="182" t="s">
        <v>6176</v>
      </c>
      <c r="G381" s="183" t="s">
        <v>340</v>
      </c>
      <c r="H381" s="184">
        <v>8</v>
      </c>
      <c r="I381" s="185"/>
      <c r="J381" s="186">
        <f>ROUND(I381*H381,2)</f>
        <v>0</v>
      </c>
      <c r="K381" s="182" t="s">
        <v>1</v>
      </c>
      <c r="L381" s="187"/>
      <c r="M381" s="188" t="s">
        <v>1</v>
      </c>
      <c r="N381" s="189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348</v>
      </c>
      <c r="AT381" s="145" t="s">
        <v>333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341</v>
      </c>
      <c r="BM381" s="145" t="s">
        <v>2358</v>
      </c>
    </row>
    <row r="382" spans="2:65" s="1" customFormat="1" ht="11.25">
      <c r="B382" s="33"/>
      <c r="D382" s="147" t="s">
        <v>246</v>
      </c>
      <c r="F382" s="148" t="s">
        <v>6176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" customFormat="1" ht="24.2" customHeight="1">
      <c r="B383" s="133"/>
      <c r="C383" s="134" t="s">
        <v>2359</v>
      </c>
      <c r="D383" s="134" t="s">
        <v>239</v>
      </c>
      <c r="E383" s="135" t="s">
        <v>6177</v>
      </c>
      <c r="F383" s="136" t="s">
        <v>6178</v>
      </c>
      <c r="G383" s="137" t="s">
        <v>340</v>
      </c>
      <c r="H383" s="138">
        <v>19</v>
      </c>
      <c r="I383" s="139"/>
      <c r="J383" s="140">
        <f>ROUND(I383*H383,2)</f>
        <v>0</v>
      </c>
      <c r="K383" s="136" t="s">
        <v>1</v>
      </c>
      <c r="L383" s="33"/>
      <c r="M383" s="141" t="s">
        <v>1</v>
      </c>
      <c r="N383" s="142" t="s">
        <v>38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341</v>
      </c>
      <c r="AT383" s="145" t="s">
        <v>239</v>
      </c>
      <c r="AU383" s="145" t="s">
        <v>83</v>
      </c>
      <c r="AY383" s="18" t="s">
        <v>236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81</v>
      </c>
      <c r="BK383" s="146">
        <f>ROUND(I383*H383,2)</f>
        <v>0</v>
      </c>
      <c r="BL383" s="18" t="s">
        <v>341</v>
      </c>
      <c r="BM383" s="145" t="s">
        <v>2362</v>
      </c>
    </row>
    <row r="384" spans="2:65" s="1" customFormat="1" ht="19.5">
      <c r="B384" s="33"/>
      <c r="D384" s="147" t="s">
        <v>246</v>
      </c>
      <c r="F384" s="148" t="s">
        <v>6178</v>
      </c>
      <c r="I384" s="149"/>
      <c r="L384" s="33"/>
      <c r="M384" s="150"/>
      <c r="T384" s="57"/>
      <c r="AT384" s="18" t="s">
        <v>246</v>
      </c>
      <c r="AU384" s="18" t="s">
        <v>83</v>
      </c>
    </row>
    <row r="385" spans="2:65" s="1" customFormat="1" ht="16.5" customHeight="1">
      <c r="B385" s="133"/>
      <c r="C385" s="180" t="s">
        <v>2174</v>
      </c>
      <c r="D385" s="180" t="s">
        <v>333</v>
      </c>
      <c r="E385" s="181" t="s">
        <v>6179</v>
      </c>
      <c r="F385" s="182" t="s">
        <v>6180</v>
      </c>
      <c r="G385" s="183" t="s">
        <v>340</v>
      </c>
      <c r="H385" s="184">
        <v>2</v>
      </c>
      <c r="I385" s="185"/>
      <c r="J385" s="186">
        <f>ROUND(I385*H385,2)</f>
        <v>0</v>
      </c>
      <c r="K385" s="182" t="s">
        <v>1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348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341</v>
      </c>
      <c r="BM385" s="145" t="s">
        <v>2369</v>
      </c>
    </row>
    <row r="386" spans="2:65" s="1" customFormat="1" ht="11.25">
      <c r="B386" s="33"/>
      <c r="D386" s="147" t="s">
        <v>246</v>
      </c>
      <c r="F386" s="148" t="s">
        <v>6180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" customFormat="1" ht="16.5" customHeight="1">
      <c r="B387" s="133"/>
      <c r="C387" s="180" t="s">
        <v>2373</v>
      </c>
      <c r="D387" s="180" t="s">
        <v>333</v>
      </c>
      <c r="E387" s="181" t="s">
        <v>6181</v>
      </c>
      <c r="F387" s="182" t="s">
        <v>6182</v>
      </c>
      <c r="G387" s="183" t="s">
        <v>340</v>
      </c>
      <c r="H387" s="184">
        <v>4</v>
      </c>
      <c r="I387" s="185"/>
      <c r="J387" s="186">
        <f>ROUND(I387*H387,2)</f>
        <v>0</v>
      </c>
      <c r="K387" s="182" t="s">
        <v>1</v>
      </c>
      <c r="L387" s="187"/>
      <c r="M387" s="188" t="s">
        <v>1</v>
      </c>
      <c r="N387" s="189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348</v>
      </c>
      <c r="AT387" s="145" t="s">
        <v>333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341</v>
      </c>
      <c r="BM387" s="145" t="s">
        <v>2376</v>
      </c>
    </row>
    <row r="388" spans="2:65" s="1" customFormat="1" ht="11.25">
      <c r="B388" s="33"/>
      <c r="D388" s="147" t="s">
        <v>246</v>
      </c>
      <c r="F388" s="148" t="s">
        <v>6182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" customFormat="1" ht="16.5" customHeight="1">
      <c r="B389" s="133"/>
      <c r="C389" s="180" t="s">
        <v>2178</v>
      </c>
      <c r="D389" s="180" t="s">
        <v>333</v>
      </c>
      <c r="E389" s="181" t="s">
        <v>6183</v>
      </c>
      <c r="F389" s="182" t="s">
        <v>6184</v>
      </c>
      <c r="G389" s="183" t="s">
        <v>340</v>
      </c>
      <c r="H389" s="184">
        <v>2</v>
      </c>
      <c r="I389" s="185"/>
      <c r="J389" s="186">
        <f>ROUND(I389*H389,2)</f>
        <v>0</v>
      </c>
      <c r="K389" s="182" t="s">
        <v>1</v>
      </c>
      <c r="L389" s="187"/>
      <c r="M389" s="188" t="s">
        <v>1</v>
      </c>
      <c r="N389" s="189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348</v>
      </c>
      <c r="AT389" s="145" t="s">
        <v>333</v>
      </c>
      <c r="AU389" s="145" t="s">
        <v>83</v>
      </c>
      <c r="AY389" s="18" t="s">
        <v>236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341</v>
      </c>
      <c r="BM389" s="145" t="s">
        <v>2379</v>
      </c>
    </row>
    <row r="390" spans="2:65" s="1" customFormat="1" ht="11.25">
      <c r="B390" s="33"/>
      <c r="D390" s="147" t="s">
        <v>246</v>
      </c>
      <c r="F390" s="148" t="s">
        <v>6184</v>
      </c>
      <c r="I390" s="149"/>
      <c r="L390" s="33"/>
      <c r="M390" s="150"/>
      <c r="T390" s="57"/>
      <c r="AT390" s="18" t="s">
        <v>246</v>
      </c>
      <c r="AU390" s="18" t="s">
        <v>83</v>
      </c>
    </row>
    <row r="391" spans="2:65" s="1" customFormat="1" ht="24.2" customHeight="1">
      <c r="B391" s="133"/>
      <c r="C391" s="180" t="s">
        <v>2380</v>
      </c>
      <c r="D391" s="180" t="s">
        <v>333</v>
      </c>
      <c r="E391" s="181" t="s">
        <v>6185</v>
      </c>
      <c r="F391" s="182" t="s">
        <v>6186</v>
      </c>
      <c r="G391" s="183" t="s">
        <v>340</v>
      </c>
      <c r="H391" s="184">
        <v>4</v>
      </c>
      <c r="I391" s="185"/>
      <c r="J391" s="186">
        <f>ROUND(I391*H391,2)</f>
        <v>0</v>
      </c>
      <c r="K391" s="182" t="s">
        <v>1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348</v>
      </c>
      <c r="AT391" s="145" t="s">
        <v>333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341</v>
      </c>
      <c r="BM391" s="145" t="s">
        <v>2383</v>
      </c>
    </row>
    <row r="392" spans="2:65" s="1" customFormat="1" ht="11.25">
      <c r="B392" s="33"/>
      <c r="D392" s="147" t="s">
        <v>246</v>
      </c>
      <c r="F392" s="148" t="s">
        <v>6186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" customFormat="1" ht="24.2" customHeight="1">
      <c r="B393" s="133"/>
      <c r="C393" s="180" t="s">
        <v>2182</v>
      </c>
      <c r="D393" s="180" t="s">
        <v>333</v>
      </c>
      <c r="E393" s="181" t="s">
        <v>6187</v>
      </c>
      <c r="F393" s="182" t="s">
        <v>6188</v>
      </c>
      <c r="G393" s="183" t="s">
        <v>340</v>
      </c>
      <c r="H393" s="184">
        <v>5</v>
      </c>
      <c r="I393" s="185"/>
      <c r="J393" s="186">
        <f>ROUND(I393*H393,2)</f>
        <v>0</v>
      </c>
      <c r="K393" s="182" t="s">
        <v>1</v>
      </c>
      <c r="L393" s="187"/>
      <c r="M393" s="188" t="s">
        <v>1</v>
      </c>
      <c r="N393" s="189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348</v>
      </c>
      <c r="AT393" s="145" t="s">
        <v>333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341</v>
      </c>
      <c r="BM393" s="145" t="s">
        <v>2386</v>
      </c>
    </row>
    <row r="394" spans="2:65" s="1" customFormat="1" ht="11.25">
      <c r="B394" s="33"/>
      <c r="D394" s="147" t="s">
        <v>246</v>
      </c>
      <c r="F394" s="148" t="s">
        <v>6188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37.9" customHeight="1">
      <c r="B395" s="133"/>
      <c r="C395" s="180" t="s">
        <v>2387</v>
      </c>
      <c r="D395" s="180" t="s">
        <v>333</v>
      </c>
      <c r="E395" s="181" t="s">
        <v>6189</v>
      </c>
      <c r="F395" s="182" t="s">
        <v>6190</v>
      </c>
      <c r="G395" s="183" t="s">
        <v>340</v>
      </c>
      <c r="H395" s="184">
        <v>2</v>
      </c>
      <c r="I395" s="185"/>
      <c r="J395" s="186">
        <f>ROUND(I395*H395,2)</f>
        <v>0</v>
      </c>
      <c r="K395" s="182" t="s">
        <v>1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348</v>
      </c>
      <c r="AT395" s="145" t="s">
        <v>333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341</v>
      </c>
      <c r="BM395" s="145" t="s">
        <v>2390</v>
      </c>
    </row>
    <row r="396" spans="2:65" s="1" customFormat="1" ht="19.5">
      <c r="B396" s="33"/>
      <c r="D396" s="147" t="s">
        <v>246</v>
      </c>
      <c r="F396" s="148" t="s">
        <v>6190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2191</v>
      </c>
      <c r="D397" s="134" t="s">
        <v>239</v>
      </c>
      <c r="E397" s="135" t="s">
        <v>6087</v>
      </c>
      <c r="F397" s="136" t="s">
        <v>6088</v>
      </c>
      <c r="G397" s="137" t="s">
        <v>528</v>
      </c>
      <c r="H397" s="138">
        <v>44.5</v>
      </c>
      <c r="I397" s="139"/>
      <c r="J397" s="140">
        <f>ROUND(I397*H397,2)</f>
        <v>0</v>
      </c>
      <c r="K397" s="136" t="s">
        <v>1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341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341</v>
      </c>
      <c r="BM397" s="145" t="s">
        <v>2393</v>
      </c>
    </row>
    <row r="398" spans="2:65" s="1" customFormat="1" ht="11.25">
      <c r="B398" s="33"/>
      <c r="D398" s="147" t="s">
        <v>246</v>
      </c>
      <c r="F398" s="148" t="s">
        <v>6088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2" customFormat="1" ht="11.25">
      <c r="B399" s="151"/>
      <c r="D399" s="147" t="s">
        <v>247</v>
      </c>
      <c r="E399" s="152" t="s">
        <v>1</v>
      </c>
      <c r="F399" s="153" t="s">
        <v>6191</v>
      </c>
      <c r="H399" s="154">
        <v>44.5</v>
      </c>
      <c r="I399" s="155"/>
      <c r="L399" s="151"/>
      <c r="M399" s="156"/>
      <c r="T399" s="157"/>
      <c r="AT399" s="152" t="s">
        <v>247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236</v>
      </c>
    </row>
    <row r="400" spans="2:65" s="15" customFormat="1" ht="11.25">
      <c r="B400" s="173"/>
      <c r="D400" s="147" t="s">
        <v>247</v>
      </c>
      <c r="E400" s="174" t="s">
        <v>1</v>
      </c>
      <c r="F400" s="175" t="s">
        <v>344</v>
      </c>
      <c r="H400" s="176">
        <v>44.5</v>
      </c>
      <c r="I400" s="177"/>
      <c r="L400" s="173"/>
      <c r="M400" s="178"/>
      <c r="T400" s="179"/>
      <c r="AT400" s="174" t="s">
        <v>247</v>
      </c>
      <c r="AU400" s="174" t="s">
        <v>83</v>
      </c>
      <c r="AV400" s="15" t="s">
        <v>258</v>
      </c>
      <c r="AW400" s="15" t="s">
        <v>30</v>
      </c>
      <c r="AX400" s="15" t="s">
        <v>81</v>
      </c>
      <c r="AY400" s="174" t="s">
        <v>236</v>
      </c>
    </row>
    <row r="401" spans="2:65" s="1" customFormat="1" ht="24.2" customHeight="1">
      <c r="B401" s="133"/>
      <c r="C401" s="134" t="s">
        <v>1416</v>
      </c>
      <c r="D401" s="134" t="s">
        <v>239</v>
      </c>
      <c r="E401" s="135" t="s">
        <v>6090</v>
      </c>
      <c r="F401" s="136" t="s">
        <v>6091</v>
      </c>
      <c r="G401" s="137" t="s">
        <v>528</v>
      </c>
      <c r="H401" s="138">
        <v>194</v>
      </c>
      <c r="I401" s="139"/>
      <c r="J401" s="140">
        <f>ROUND(I401*H401,2)</f>
        <v>0</v>
      </c>
      <c r="K401" s="136" t="s">
        <v>1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341</v>
      </c>
      <c r="AT401" s="145" t="s">
        <v>239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341</v>
      </c>
      <c r="BM401" s="145" t="s">
        <v>2396</v>
      </c>
    </row>
    <row r="402" spans="2:65" s="1" customFormat="1" ht="11.25">
      <c r="B402" s="33"/>
      <c r="D402" s="147" t="s">
        <v>246</v>
      </c>
      <c r="F402" s="148" t="s">
        <v>6091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2" customFormat="1" ht="11.25">
      <c r="B403" s="151"/>
      <c r="D403" s="147" t="s">
        <v>247</v>
      </c>
      <c r="E403" s="152" t="s">
        <v>1</v>
      </c>
      <c r="F403" s="153" t="s">
        <v>2401</v>
      </c>
      <c r="H403" s="154">
        <v>194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236</v>
      </c>
    </row>
    <row r="404" spans="2:65" s="15" customFormat="1" ht="11.25">
      <c r="B404" s="173"/>
      <c r="D404" s="147" t="s">
        <v>247</v>
      </c>
      <c r="E404" s="174" t="s">
        <v>1</v>
      </c>
      <c r="F404" s="175" t="s">
        <v>344</v>
      </c>
      <c r="H404" s="176">
        <v>194</v>
      </c>
      <c r="I404" s="177"/>
      <c r="L404" s="173"/>
      <c r="M404" s="178"/>
      <c r="T404" s="179"/>
      <c r="AT404" s="174" t="s">
        <v>247</v>
      </c>
      <c r="AU404" s="174" t="s">
        <v>83</v>
      </c>
      <c r="AV404" s="15" t="s">
        <v>258</v>
      </c>
      <c r="AW404" s="15" t="s">
        <v>30</v>
      </c>
      <c r="AX404" s="15" t="s">
        <v>81</v>
      </c>
      <c r="AY404" s="174" t="s">
        <v>236</v>
      </c>
    </row>
    <row r="405" spans="2:65" s="1" customFormat="1" ht="16.5" customHeight="1">
      <c r="B405" s="133"/>
      <c r="C405" s="134" t="s">
        <v>2195</v>
      </c>
      <c r="D405" s="134" t="s">
        <v>239</v>
      </c>
      <c r="E405" s="135" t="s">
        <v>6083</v>
      </c>
      <c r="F405" s="136" t="s">
        <v>6084</v>
      </c>
      <c r="G405" s="137" t="s">
        <v>340</v>
      </c>
      <c r="H405" s="138">
        <v>15</v>
      </c>
      <c r="I405" s="139"/>
      <c r="J405" s="140">
        <f>ROUND(I405*H405,2)</f>
        <v>0</v>
      </c>
      <c r="K405" s="136" t="s">
        <v>1</v>
      </c>
      <c r="L405" s="33"/>
      <c r="M405" s="141" t="s">
        <v>1</v>
      </c>
      <c r="N405" s="142" t="s">
        <v>38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341</v>
      </c>
      <c r="AT405" s="145" t="s">
        <v>239</v>
      </c>
      <c r="AU405" s="145" t="s">
        <v>83</v>
      </c>
      <c r="AY405" s="18" t="s">
        <v>236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81</v>
      </c>
      <c r="BK405" s="146">
        <f>ROUND(I405*H405,2)</f>
        <v>0</v>
      </c>
      <c r="BL405" s="18" t="s">
        <v>341</v>
      </c>
      <c r="BM405" s="145" t="s">
        <v>2399</v>
      </c>
    </row>
    <row r="406" spans="2:65" s="1" customFormat="1" ht="11.25">
      <c r="B406" s="33"/>
      <c r="D406" s="147" t="s">
        <v>246</v>
      </c>
      <c r="F406" s="148" t="s">
        <v>6084</v>
      </c>
      <c r="I406" s="149"/>
      <c r="L406" s="33"/>
      <c r="M406" s="150"/>
      <c r="T406" s="57"/>
      <c r="AT406" s="18" t="s">
        <v>246</v>
      </c>
      <c r="AU406" s="18" t="s">
        <v>83</v>
      </c>
    </row>
    <row r="407" spans="2:65" s="1" customFormat="1" ht="24.2" customHeight="1">
      <c r="B407" s="133"/>
      <c r="C407" s="180" t="s">
        <v>2400</v>
      </c>
      <c r="D407" s="180" t="s">
        <v>333</v>
      </c>
      <c r="E407" s="181" t="s">
        <v>6085</v>
      </c>
      <c r="F407" s="182" t="s">
        <v>6086</v>
      </c>
      <c r="G407" s="183" t="s">
        <v>340</v>
      </c>
      <c r="H407" s="184">
        <v>15</v>
      </c>
      <c r="I407" s="185"/>
      <c r="J407" s="186">
        <f>ROUND(I407*H407,2)</f>
        <v>0</v>
      </c>
      <c r="K407" s="182" t="s">
        <v>1</v>
      </c>
      <c r="L407" s="187"/>
      <c r="M407" s="188" t="s">
        <v>1</v>
      </c>
      <c r="N407" s="189" t="s">
        <v>38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348</v>
      </c>
      <c r="AT407" s="145" t="s">
        <v>333</v>
      </c>
      <c r="AU407" s="145" t="s">
        <v>83</v>
      </c>
      <c r="AY407" s="18" t="s">
        <v>236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81</v>
      </c>
      <c r="BK407" s="146">
        <f>ROUND(I407*H407,2)</f>
        <v>0</v>
      </c>
      <c r="BL407" s="18" t="s">
        <v>341</v>
      </c>
      <c r="BM407" s="145" t="s">
        <v>2401</v>
      </c>
    </row>
    <row r="408" spans="2:65" s="1" customFormat="1" ht="19.5">
      <c r="B408" s="33"/>
      <c r="D408" s="147" t="s">
        <v>246</v>
      </c>
      <c r="F408" s="148" t="s">
        <v>6086</v>
      </c>
      <c r="I408" s="149"/>
      <c r="L408" s="33"/>
      <c r="M408" s="150"/>
      <c r="T408" s="57"/>
      <c r="AT408" s="18" t="s">
        <v>246</v>
      </c>
      <c r="AU408" s="18" t="s">
        <v>83</v>
      </c>
    </row>
    <row r="409" spans="2:65" s="1" customFormat="1" ht="21.75" customHeight="1">
      <c r="B409" s="133"/>
      <c r="C409" s="134" t="s">
        <v>2199</v>
      </c>
      <c r="D409" s="134" t="s">
        <v>239</v>
      </c>
      <c r="E409" s="135" t="s">
        <v>6192</v>
      </c>
      <c r="F409" s="136" t="s">
        <v>6193</v>
      </c>
      <c r="G409" s="137" t="s">
        <v>340</v>
      </c>
      <c r="H409" s="138">
        <v>2</v>
      </c>
      <c r="I409" s="139"/>
      <c r="J409" s="140">
        <f>ROUND(I409*H409,2)</f>
        <v>0</v>
      </c>
      <c r="K409" s="136" t="s">
        <v>1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341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341</v>
      </c>
      <c r="BM409" s="145" t="s">
        <v>2402</v>
      </c>
    </row>
    <row r="410" spans="2:65" s="1" customFormat="1" ht="11.25">
      <c r="B410" s="33"/>
      <c r="D410" s="147" t="s">
        <v>246</v>
      </c>
      <c r="F410" s="148" t="s">
        <v>6193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" customFormat="1" ht="16.5" customHeight="1">
      <c r="B411" s="133"/>
      <c r="C411" s="180" t="s">
        <v>2403</v>
      </c>
      <c r="D411" s="180" t="s">
        <v>333</v>
      </c>
      <c r="E411" s="181" t="s">
        <v>6194</v>
      </c>
      <c r="F411" s="182" t="s">
        <v>6195</v>
      </c>
      <c r="G411" s="183" t="s">
        <v>340</v>
      </c>
      <c r="H411" s="184">
        <v>2</v>
      </c>
      <c r="I411" s="185"/>
      <c r="J411" s="186">
        <f>ROUND(I411*H411,2)</f>
        <v>0</v>
      </c>
      <c r="K411" s="182" t="s">
        <v>1</v>
      </c>
      <c r="L411" s="187"/>
      <c r="M411" s="188" t="s">
        <v>1</v>
      </c>
      <c r="N411" s="189" t="s">
        <v>38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348</v>
      </c>
      <c r="AT411" s="145" t="s">
        <v>333</v>
      </c>
      <c r="AU411" s="145" t="s">
        <v>83</v>
      </c>
      <c r="AY411" s="18" t="s">
        <v>236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81</v>
      </c>
      <c r="BK411" s="146">
        <f>ROUND(I411*H411,2)</f>
        <v>0</v>
      </c>
      <c r="BL411" s="18" t="s">
        <v>341</v>
      </c>
      <c r="BM411" s="145" t="s">
        <v>2404</v>
      </c>
    </row>
    <row r="412" spans="2:65" s="1" customFormat="1" ht="11.25">
      <c r="B412" s="33"/>
      <c r="D412" s="147" t="s">
        <v>246</v>
      </c>
      <c r="F412" s="148" t="s">
        <v>6195</v>
      </c>
      <c r="I412" s="149"/>
      <c r="L412" s="33"/>
      <c r="M412" s="150"/>
      <c r="T412" s="57"/>
      <c r="AT412" s="18" t="s">
        <v>246</v>
      </c>
      <c r="AU412" s="18" t="s">
        <v>83</v>
      </c>
    </row>
    <row r="413" spans="2:65" s="1" customFormat="1" ht="16.5" customHeight="1">
      <c r="B413" s="133"/>
      <c r="C413" s="134" t="s">
        <v>2138</v>
      </c>
      <c r="D413" s="134" t="s">
        <v>239</v>
      </c>
      <c r="E413" s="135" t="s">
        <v>6196</v>
      </c>
      <c r="F413" s="136" t="s">
        <v>6197</v>
      </c>
      <c r="G413" s="137" t="s">
        <v>340</v>
      </c>
      <c r="H413" s="138">
        <v>2</v>
      </c>
      <c r="I413" s="139"/>
      <c r="J413" s="140">
        <f>ROUND(I413*H413,2)</f>
        <v>0</v>
      </c>
      <c r="K413" s="136" t="s">
        <v>1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341</v>
      </c>
      <c r="AT413" s="145" t="s">
        <v>239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341</v>
      </c>
      <c r="BM413" s="145" t="s">
        <v>2407</v>
      </c>
    </row>
    <row r="414" spans="2:65" s="1" customFormat="1" ht="11.25">
      <c r="B414" s="33"/>
      <c r="D414" s="147" t="s">
        <v>246</v>
      </c>
      <c r="F414" s="148" t="s">
        <v>6197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" customFormat="1" ht="24.2" customHeight="1">
      <c r="B415" s="133"/>
      <c r="C415" s="180" t="s">
        <v>2409</v>
      </c>
      <c r="D415" s="180" t="s">
        <v>333</v>
      </c>
      <c r="E415" s="181" t="s">
        <v>6198</v>
      </c>
      <c r="F415" s="182" t="s">
        <v>6199</v>
      </c>
      <c r="G415" s="183" t="s">
        <v>340</v>
      </c>
      <c r="H415" s="184">
        <v>2</v>
      </c>
      <c r="I415" s="185"/>
      <c r="J415" s="186">
        <f>ROUND(I415*H415,2)</f>
        <v>0</v>
      </c>
      <c r="K415" s="182" t="s">
        <v>1</v>
      </c>
      <c r="L415" s="187"/>
      <c r="M415" s="188" t="s">
        <v>1</v>
      </c>
      <c r="N415" s="189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348</v>
      </c>
      <c r="AT415" s="145" t="s">
        <v>333</v>
      </c>
      <c r="AU415" s="145" t="s">
        <v>83</v>
      </c>
      <c r="AY415" s="18" t="s">
        <v>236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81</v>
      </c>
      <c r="BK415" s="146">
        <f>ROUND(I415*H415,2)</f>
        <v>0</v>
      </c>
      <c r="BL415" s="18" t="s">
        <v>341</v>
      </c>
      <c r="BM415" s="145" t="s">
        <v>2412</v>
      </c>
    </row>
    <row r="416" spans="2:65" s="1" customFormat="1" ht="11.25">
      <c r="B416" s="33"/>
      <c r="D416" s="147" t="s">
        <v>246</v>
      </c>
      <c r="F416" s="148" t="s">
        <v>6199</v>
      </c>
      <c r="I416" s="149"/>
      <c r="L416" s="33"/>
      <c r="M416" s="150"/>
      <c r="T416" s="57"/>
      <c r="AT416" s="18" t="s">
        <v>246</v>
      </c>
      <c r="AU416" s="18" t="s">
        <v>83</v>
      </c>
    </row>
    <row r="417" spans="2:65" s="1" customFormat="1" ht="24.2" customHeight="1">
      <c r="B417" s="133"/>
      <c r="C417" s="180" t="s">
        <v>2206</v>
      </c>
      <c r="D417" s="180" t="s">
        <v>333</v>
      </c>
      <c r="E417" s="181" t="s">
        <v>6200</v>
      </c>
      <c r="F417" s="182" t="s">
        <v>6201</v>
      </c>
      <c r="G417" s="183" t="s">
        <v>340</v>
      </c>
      <c r="H417" s="184">
        <v>2</v>
      </c>
      <c r="I417" s="185"/>
      <c r="J417" s="186">
        <f>ROUND(I417*H417,2)</f>
        <v>0</v>
      </c>
      <c r="K417" s="182" t="s">
        <v>1</v>
      </c>
      <c r="L417" s="187"/>
      <c r="M417" s="188" t="s">
        <v>1</v>
      </c>
      <c r="N417" s="189" t="s">
        <v>38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348</v>
      </c>
      <c r="AT417" s="145" t="s">
        <v>333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341</v>
      </c>
      <c r="BM417" s="145" t="s">
        <v>2416</v>
      </c>
    </row>
    <row r="418" spans="2:65" s="1" customFormat="1" ht="19.5">
      <c r="B418" s="33"/>
      <c r="D418" s="147" t="s">
        <v>246</v>
      </c>
      <c r="F418" s="148" t="s">
        <v>6201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" customFormat="1" ht="16.5" customHeight="1">
      <c r="B419" s="133"/>
      <c r="C419" s="134" t="s">
        <v>2417</v>
      </c>
      <c r="D419" s="134" t="s">
        <v>239</v>
      </c>
      <c r="E419" s="135" t="s">
        <v>6092</v>
      </c>
      <c r="F419" s="136" t="s">
        <v>6093</v>
      </c>
      <c r="G419" s="137" t="s">
        <v>528</v>
      </c>
      <c r="H419" s="138">
        <v>232</v>
      </c>
      <c r="I419" s="139"/>
      <c r="J419" s="140">
        <f>ROUND(I419*H419,2)</f>
        <v>0</v>
      </c>
      <c r="K419" s="136" t="s">
        <v>1</v>
      </c>
      <c r="L419" s="33"/>
      <c r="M419" s="141" t="s">
        <v>1</v>
      </c>
      <c r="N419" s="142" t="s">
        <v>38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341</v>
      </c>
      <c r="AT419" s="145" t="s">
        <v>239</v>
      </c>
      <c r="AU419" s="145" t="s">
        <v>83</v>
      </c>
      <c r="AY419" s="18" t="s">
        <v>236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341</v>
      </c>
      <c r="BM419" s="145" t="s">
        <v>2418</v>
      </c>
    </row>
    <row r="420" spans="2:65" s="1" customFormat="1" ht="11.25">
      <c r="B420" s="33"/>
      <c r="D420" s="147" t="s">
        <v>246</v>
      </c>
      <c r="F420" s="148" t="s">
        <v>6093</v>
      </c>
      <c r="I420" s="149"/>
      <c r="L420" s="33"/>
      <c r="M420" s="150"/>
      <c r="T420" s="57"/>
      <c r="AT420" s="18" t="s">
        <v>246</v>
      </c>
      <c r="AU420" s="18" t="s">
        <v>83</v>
      </c>
    </row>
    <row r="421" spans="2:65" s="12" customFormat="1" ht="11.25">
      <c r="B421" s="151"/>
      <c r="D421" s="147" t="s">
        <v>247</v>
      </c>
      <c r="E421" s="152" t="s">
        <v>1</v>
      </c>
      <c r="F421" s="153" t="s">
        <v>6202</v>
      </c>
      <c r="H421" s="154">
        <v>232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65" s="15" customFormat="1" ht="11.25">
      <c r="B422" s="173"/>
      <c r="D422" s="147" t="s">
        <v>247</v>
      </c>
      <c r="E422" s="174" t="s">
        <v>1</v>
      </c>
      <c r="F422" s="175" t="s">
        <v>344</v>
      </c>
      <c r="H422" s="176">
        <v>232</v>
      </c>
      <c r="I422" s="177"/>
      <c r="L422" s="173"/>
      <c r="M422" s="178"/>
      <c r="T422" s="179"/>
      <c r="AT422" s="174" t="s">
        <v>247</v>
      </c>
      <c r="AU422" s="174" t="s">
        <v>83</v>
      </c>
      <c r="AV422" s="15" t="s">
        <v>258</v>
      </c>
      <c r="AW422" s="15" t="s">
        <v>30</v>
      </c>
      <c r="AX422" s="15" t="s">
        <v>81</v>
      </c>
      <c r="AY422" s="174" t="s">
        <v>236</v>
      </c>
    </row>
    <row r="423" spans="2:65" s="11" customFormat="1" ht="22.9" customHeight="1">
      <c r="B423" s="121"/>
      <c r="D423" s="122" t="s">
        <v>72</v>
      </c>
      <c r="E423" s="131" t="s">
        <v>2487</v>
      </c>
      <c r="F423" s="131" t="s">
        <v>2488</v>
      </c>
      <c r="I423" s="124"/>
      <c r="J423" s="132">
        <f>BK423</f>
        <v>0</v>
      </c>
      <c r="L423" s="121"/>
      <c r="M423" s="126"/>
      <c r="P423" s="127">
        <f>SUM(P424:P432)</f>
        <v>0</v>
      </c>
      <c r="R423" s="127">
        <f>SUM(R424:R432)</f>
        <v>0</v>
      </c>
      <c r="T423" s="128">
        <f>SUM(T424:T432)</f>
        <v>0</v>
      </c>
      <c r="AR423" s="122" t="s">
        <v>253</v>
      </c>
      <c r="AT423" s="129" t="s">
        <v>72</v>
      </c>
      <c r="AU423" s="129" t="s">
        <v>81</v>
      </c>
      <c r="AY423" s="122" t="s">
        <v>236</v>
      </c>
      <c r="BK423" s="130">
        <f>SUM(BK424:BK432)</f>
        <v>0</v>
      </c>
    </row>
    <row r="424" spans="2:65" s="1" customFormat="1" ht="33" customHeight="1">
      <c r="B424" s="133"/>
      <c r="C424" s="134" t="s">
        <v>2215</v>
      </c>
      <c r="D424" s="134" t="s">
        <v>239</v>
      </c>
      <c r="E424" s="135" t="s">
        <v>6095</v>
      </c>
      <c r="F424" s="136" t="s">
        <v>6096</v>
      </c>
      <c r="G424" s="137" t="s">
        <v>528</v>
      </c>
      <c r="H424" s="138">
        <v>20</v>
      </c>
      <c r="I424" s="139"/>
      <c r="J424" s="140">
        <f>ROUND(I424*H424,2)</f>
        <v>0</v>
      </c>
      <c r="K424" s="136" t="s">
        <v>1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341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341</v>
      </c>
      <c r="BM424" s="145" t="s">
        <v>2421</v>
      </c>
    </row>
    <row r="425" spans="2:65" s="1" customFormat="1" ht="19.5">
      <c r="B425" s="33"/>
      <c r="D425" s="147" t="s">
        <v>246</v>
      </c>
      <c r="F425" s="148" t="s">
        <v>6096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2" customFormat="1" ht="11.25">
      <c r="B426" s="151"/>
      <c r="D426" s="147" t="s">
        <v>247</v>
      </c>
      <c r="E426" s="152" t="s">
        <v>1</v>
      </c>
      <c r="F426" s="153" t="s">
        <v>345</v>
      </c>
      <c r="H426" s="154">
        <v>20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6" customFormat="1" ht="11.25">
      <c r="B427" s="198"/>
      <c r="D427" s="147" t="s">
        <v>247</v>
      </c>
      <c r="E427" s="199" t="s">
        <v>1</v>
      </c>
      <c r="F427" s="200" t="s">
        <v>2893</v>
      </c>
      <c r="H427" s="201">
        <v>20</v>
      </c>
      <c r="I427" s="202"/>
      <c r="L427" s="198"/>
      <c r="M427" s="203"/>
      <c r="T427" s="204"/>
      <c r="AT427" s="199" t="s">
        <v>247</v>
      </c>
      <c r="AU427" s="199" t="s">
        <v>83</v>
      </c>
      <c r="AV427" s="16" t="s">
        <v>253</v>
      </c>
      <c r="AW427" s="16" t="s">
        <v>30</v>
      </c>
      <c r="AX427" s="16" t="s">
        <v>73</v>
      </c>
      <c r="AY427" s="199" t="s">
        <v>236</v>
      </c>
    </row>
    <row r="428" spans="2:65" s="15" customFormat="1" ht="11.25">
      <c r="B428" s="173"/>
      <c r="D428" s="147" t="s">
        <v>247</v>
      </c>
      <c r="E428" s="174" t="s">
        <v>1</v>
      </c>
      <c r="F428" s="175" t="s">
        <v>344</v>
      </c>
      <c r="H428" s="176">
        <v>20</v>
      </c>
      <c r="I428" s="177"/>
      <c r="L428" s="173"/>
      <c r="M428" s="178"/>
      <c r="T428" s="179"/>
      <c r="AT428" s="174" t="s">
        <v>247</v>
      </c>
      <c r="AU428" s="174" t="s">
        <v>83</v>
      </c>
      <c r="AV428" s="15" t="s">
        <v>258</v>
      </c>
      <c r="AW428" s="15" t="s">
        <v>30</v>
      </c>
      <c r="AX428" s="15" t="s">
        <v>81</v>
      </c>
      <c r="AY428" s="174" t="s">
        <v>236</v>
      </c>
    </row>
    <row r="429" spans="2:65" s="1" customFormat="1" ht="24.2" customHeight="1">
      <c r="B429" s="133"/>
      <c r="C429" s="180" t="s">
        <v>2423</v>
      </c>
      <c r="D429" s="180" t="s">
        <v>333</v>
      </c>
      <c r="E429" s="181" t="s">
        <v>6097</v>
      </c>
      <c r="F429" s="182" t="s">
        <v>6098</v>
      </c>
      <c r="G429" s="183" t="s">
        <v>528</v>
      </c>
      <c r="H429" s="184">
        <v>20</v>
      </c>
      <c r="I429" s="185"/>
      <c r="J429" s="186">
        <f>ROUND(I429*H429,2)</f>
        <v>0</v>
      </c>
      <c r="K429" s="182" t="s">
        <v>1</v>
      </c>
      <c r="L429" s="187"/>
      <c r="M429" s="188" t="s">
        <v>1</v>
      </c>
      <c r="N429" s="189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348</v>
      </c>
      <c r="AT429" s="145" t="s">
        <v>333</v>
      </c>
      <c r="AU429" s="145" t="s">
        <v>83</v>
      </c>
      <c r="AY429" s="18" t="s">
        <v>236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81</v>
      </c>
      <c r="BK429" s="146">
        <f>ROUND(I429*H429,2)</f>
        <v>0</v>
      </c>
      <c r="BL429" s="18" t="s">
        <v>341</v>
      </c>
      <c r="BM429" s="145" t="s">
        <v>2426</v>
      </c>
    </row>
    <row r="430" spans="2:65" s="1" customFormat="1" ht="19.5">
      <c r="B430" s="33"/>
      <c r="D430" s="147" t="s">
        <v>246</v>
      </c>
      <c r="F430" s="148" t="s">
        <v>6098</v>
      </c>
      <c r="I430" s="149"/>
      <c r="L430" s="33"/>
      <c r="M430" s="150"/>
      <c r="T430" s="57"/>
      <c r="AT430" s="18" t="s">
        <v>246</v>
      </c>
      <c r="AU430" s="18" t="s">
        <v>83</v>
      </c>
    </row>
    <row r="431" spans="2:65" s="1" customFormat="1" ht="21.75" customHeight="1">
      <c r="B431" s="133"/>
      <c r="C431" s="180" t="s">
        <v>2224</v>
      </c>
      <c r="D431" s="180" t="s">
        <v>333</v>
      </c>
      <c r="E431" s="181" t="s">
        <v>6099</v>
      </c>
      <c r="F431" s="182" t="s">
        <v>6100</v>
      </c>
      <c r="G431" s="183" t="s">
        <v>340</v>
      </c>
      <c r="H431" s="184">
        <v>40</v>
      </c>
      <c r="I431" s="185"/>
      <c r="J431" s="186">
        <f>ROUND(I431*H431,2)</f>
        <v>0</v>
      </c>
      <c r="K431" s="182" t="s">
        <v>1</v>
      </c>
      <c r="L431" s="187"/>
      <c r="M431" s="188" t="s">
        <v>1</v>
      </c>
      <c r="N431" s="189" t="s">
        <v>38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348</v>
      </c>
      <c r="AT431" s="145" t="s">
        <v>333</v>
      </c>
      <c r="AU431" s="145" t="s">
        <v>83</v>
      </c>
      <c r="AY431" s="18" t="s">
        <v>236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81</v>
      </c>
      <c r="BK431" s="146">
        <f>ROUND(I431*H431,2)</f>
        <v>0</v>
      </c>
      <c r="BL431" s="18" t="s">
        <v>341</v>
      </c>
      <c r="BM431" s="145" t="s">
        <v>2430</v>
      </c>
    </row>
    <row r="432" spans="2:65" s="1" customFormat="1" ht="11.25">
      <c r="B432" s="33"/>
      <c r="D432" s="147" t="s">
        <v>246</v>
      </c>
      <c r="F432" s="148" t="s">
        <v>6100</v>
      </c>
      <c r="I432" s="149"/>
      <c r="L432" s="33"/>
      <c r="M432" s="150"/>
      <c r="T432" s="57"/>
      <c r="AT432" s="18" t="s">
        <v>246</v>
      </c>
      <c r="AU432" s="18" t="s">
        <v>83</v>
      </c>
    </row>
    <row r="433" spans="2:65" s="11" customFormat="1" ht="25.9" customHeight="1">
      <c r="B433" s="121"/>
      <c r="D433" s="122" t="s">
        <v>72</v>
      </c>
      <c r="E433" s="123" t="s">
        <v>6101</v>
      </c>
      <c r="F433" s="123" t="s">
        <v>6102</v>
      </c>
      <c r="I433" s="124"/>
      <c r="J433" s="125">
        <f>BK433</f>
        <v>0</v>
      </c>
      <c r="L433" s="121"/>
      <c r="M433" s="126"/>
      <c r="P433" s="127">
        <f>SUM(P434:P435)</f>
        <v>0</v>
      </c>
      <c r="R433" s="127">
        <f>SUM(R434:R435)</f>
        <v>0</v>
      </c>
      <c r="T433" s="128">
        <f>SUM(T434:T435)</f>
        <v>0</v>
      </c>
      <c r="AR433" s="122" t="s">
        <v>258</v>
      </c>
      <c r="AT433" s="129" t="s">
        <v>72</v>
      </c>
      <c r="AU433" s="129" t="s">
        <v>73</v>
      </c>
      <c r="AY433" s="122" t="s">
        <v>236</v>
      </c>
      <c r="BK433" s="130">
        <f>SUM(BK434:BK435)</f>
        <v>0</v>
      </c>
    </row>
    <row r="434" spans="2:65" s="1" customFormat="1" ht="16.5" customHeight="1">
      <c r="B434" s="133"/>
      <c r="C434" s="134" t="s">
        <v>2432</v>
      </c>
      <c r="D434" s="134" t="s">
        <v>239</v>
      </c>
      <c r="E434" s="135" t="s">
        <v>6108</v>
      </c>
      <c r="F434" s="136" t="s">
        <v>6109</v>
      </c>
      <c r="G434" s="137" t="s">
        <v>242</v>
      </c>
      <c r="H434" s="138">
        <v>1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6105</v>
      </c>
      <c r="AT434" s="145" t="s">
        <v>239</v>
      </c>
      <c r="AU434" s="145" t="s">
        <v>81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6105</v>
      </c>
      <c r="BM434" s="145" t="s">
        <v>2435</v>
      </c>
    </row>
    <row r="435" spans="2:65" s="1" customFormat="1" ht="11.25">
      <c r="B435" s="33"/>
      <c r="D435" s="147" t="s">
        <v>246</v>
      </c>
      <c r="F435" s="148" t="s">
        <v>6109</v>
      </c>
      <c r="I435" s="149"/>
      <c r="L435" s="33"/>
      <c r="M435" s="195"/>
      <c r="N435" s="196"/>
      <c r="O435" s="196"/>
      <c r="P435" s="196"/>
      <c r="Q435" s="196"/>
      <c r="R435" s="196"/>
      <c r="S435" s="196"/>
      <c r="T435" s="197"/>
      <c r="AT435" s="18" t="s">
        <v>246</v>
      </c>
      <c r="AU435" s="18" t="s">
        <v>81</v>
      </c>
    </row>
    <row r="436" spans="2:65" s="1" customFormat="1" ht="6.95" customHeight="1">
      <c r="B436" s="45"/>
      <c r="C436" s="46"/>
      <c r="D436" s="46"/>
      <c r="E436" s="46"/>
      <c r="F436" s="46"/>
      <c r="G436" s="46"/>
      <c r="H436" s="46"/>
      <c r="I436" s="46"/>
      <c r="J436" s="46"/>
      <c r="K436" s="46"/>
      <c r="L436" s="33"/>
    </row>
  </sheetData>
  <autoFilter ref="C127:K435" xr:uid="{00000000-0009-0000-0000-00001D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6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170</v>
      </c>
      <c r="AZ2" s="193" t="s">
        <v>452</v>
      </c>
      <c r="BA2" s="193" t="s">
        <v>1547</v>
      </c>
      <c r="BB2" s="193" t="s">
        <v>1</v>
      </c>
      <c r="BC2" s="193" t="s">
        <v>6203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455</v>
      </c>
      <c r="BA3" s="193" t="s">
        <v>6204</v>
      </c>
      <c r="BB3" s="193" t="s">
        <v>1</v>
      </c>
      <c r="BC3" s="193" t="s">
        <v>6205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1549</v>
      </c>
      <c r="BA4" s="193" t="s">
        <v>1549</v>
      </c>
      <c r="BB4" s="193" t="s">
        <v>1</v>
      </c>
      <c r="BC4" s="193" t="s">
        <v>782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53" t="s">
        <v>6206</v>
      </c>
      <c r="F9" s="258"/>
      <c r="G9" s="258"/>
      <c r="H9" s="258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ROUND((SUM(BE130:BE647)),  2)</f>
        <v>0</v>
      </c>
      <c r="I33" s="93">
        <v>0.21</v>
      </c>
      <c r="J33" s="92">
        <f>ROUND(((SUM(BE130:BE647))*I33),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ROUND((SUM(BF130:BF647)),  2)</f>
        <v>0</v>
      </c>
      <c r="I34" s="93">
        <v>0.15</v>
      </c>
      <c r="J34" s="92">
        <f>ROUND(((SUM(BF130:BF647))*I34),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ROUND((SUM(BG130:BG647)),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ROUND((SUM(BH130:BH647)),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ROUND((SUM(BI130:BI647)),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661 - Tramvajová trať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J232</f>
        <v>0</v>
      </c>
      <c r="L99" s="109"/>
    </row>
    <row r="100" spans="2:12" s="9" customFormat="1" ht="19.899999999999999" customHeight="1">
      <c r="B100" s="109"/>
      <c r="D100" s="110" t="s">
        <v>4088</v>
      </c>
      <c r="E100" s="111"/>
      <c r="F100" s="111"/>
      <c r="G100" s="111"/>
      <c r="H100" s="111"/>
      <c r="I100" s="111"/>
      <c r="J100" s="112">
        <f>J262</f>
        <v>0</v>
      </c>
      <c r="L100" s="109"/>
    </row>
    <row r="101" spans="2:12" s="9" customFormat="1" ht="19.899999999999999" customHeight="1">
      <c r="B101" s="109"/>
      <c r="D101" s="110" t="s">
        <v>1553</v>
      </c>
      <c r="E101" s="111"/>
      <c r="F101" s="111"/>
      <c r="G101" s="111"/>
      <c r="H101" s="111"/>
      <c r="I101" s="111"/>
      <c r="J101" s="112">
        <f>J266</f>
        <v>0</v>
      </c>
      <c r="L101" s="109"/>
    </row>
    <row r="102" spans="2:12" s="9" customFormat="1" ht="19.899999999999999" customHeight="1">
      <c r="B102" s="109"/>
      <c r="D102" s="110" t="s">
        <v>461</v>
      </c>
      <c r="E102" s="111"/>
      <c r="F102" s="111"/>
      <c r="G102" s="111"/>
      <c r="H102" s="111"/>
      <c r="I102" s="111"/>
      <c r="J102" s="112">
        <f>J282</f>
        <v>0</v>
      </c>
      <c r="L102" s="109"/>
    </row>
    <row r="103" spans="2:12" s="9" customFormat="1" ht="19.899999999999999" customHeight="1">
      <c r="B103" s="109"/>
      <c r="D103" s="110" t="s">
        <v>462</v>
      </c>
      <c r="E103" s="111"/>
      <c r="F103" s="111"/>
      <c r="G103" s="111"/>
      <c r="H103" s="111"/>
      <c r="I103" s="111"/>
      <c r="J103" s="112">
        <f>J440</f>
        <v>0</v>
      </c>
      <c r="L103" s="109"/>
    </row>
    <row r="104" spans="2:12" s="9" customFormat="1" ht="19.899999999999999" customHeight="1">
      <c r="B104" s="109"/>
      <c r="D104" s="110" t="s">
        <v>354</v>
      </c>
      <c r="E104" s="111"/>
      <c r="F104" s="111"/>
      <c r="G104" s="111"/>
      <c r="H104" s="111"/>
      <c r="I104" s="111"/>
      <c r="J104" s="112">
        <f>J501</f>
        <v>0</v>
      </c>
      <c r="L104" s="109"/>
    </row>
    <row r="105" spans="2:12" s="9" customFormat="1" ht="19.899999999999999" customHeight="1">
      <c r="B105" s="109"/>
      <c r="D105" s="110" t="s">
        <v>355</v>
      </c>
      <c r="E105" s="111"/>
      <c r="F105" s="111"/>
      <c r="G105" s="111"/>
      <c r="H105" s="111"/>
      <c r="I105" s="111"/>
      <c r="J105" s="112">
        <f>J546</f>
        <v>0</v>
      </c>
      <c r="L105" s="109"/>
    </row>
    <row r="106" spans="2:12" s="9" customFormat="1" ht="19.899999999999999" customHeight="1">
      <c r="B106" s="109"/>
      <c r="D106" s="110" t="s">
        <v>464</v>
      </c>
      <c r="E106" s="111"/>
      <c r="F106" s="111"/>
      <c r="G106" s="111"/>
      <c r="H106" s="111"/>
      <c r="I106" s="111"/>
      <c r="J106" s="112">
        <f>J630</f>
        <v>0</v>
      </c>
      <c r="L106" s="109"/>
    </row>
    <row r="107" spans="2:12" s="8" customFormat="1" ht="24.95" customHeight="1">
      <c r="B107" s="105"/>
      <c r="D107" s="106" t="s">
        <v>2013</v>
      </c>
      <c r="E107" s="107"/>
      <c r="F107" s="107"/>
      <c r="G107" s="107"/>
      <c r="H107" s="107"/>
      <c r="I107" s="107"/>
      <c r="J107" s="108">
        <f>J633</f>
        <v>0</v>
      </c>
      <c r="L107" s="105"/>
    </row>
    <row r="108" spans="2:12" s="9" customFormat="1" ht="19.899999999999999" customHeight="1">
      <c r="B108" s="109"/>
      <c r="D108" s="110" t="s">
        <v>6207</v>
      </c>
      <c r="E108" s="111"/>
      <c r="F108" s="111"/>
      <c r="G108" s="111"/>
      <c r="H108" s="111"/>
      <c r="I108" s="111"/>
      <c r="J108" s="112">
        <f>J634</f>
        <v>0</v>
      </c>
      <c r="L108" s="109"/>
    </row>
    <row r="109" spans="2:12" s="8" customFormat="1" ht="24.95" customHeight="1">
      <c r="B109" s="105"/>
      <c r="D109" s="106" t="s">
        <v>212</v>
      </c>
      <c r="E109" s="107"/>
      <c r="F109" s="107"/>
      <c r="G109" s="107"/>
      <c r="H109" s="107"/>
      <c r="I109" s="107"/>
      <c r="J109" s="108">
        <f>J641</f>
        <v>0</v>
      </c>
      <c r="L109" s="105"/>
    </row>
    <row r="110" spans="2:12" s="9" customFormat="1" ht="19.899999999999999" customHeight="1">
      <c r="B110" s="109"/>
      <c r="D110" s="110" t="s">
        <v>216</v>
      </c>
      <c r="E110" s="111"/>
      <c r="F110" s="111"/>
      <c r="G110" s="111"/>
      <c r="H110" s="111"/>
      <c r="I110" s="111"/>
      <c r="J110" s="112">
        <f>J642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6" t="str">
        <f>E7</f>
        <v>Rekonstrukce Údolní od Husovy po Úvoz</v>
      </c>
      <c r="F120" s="257"/>
      <c r="G120" s="257"/>
      <c r="H120" s="257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53" t="str">
        <f>E9</f>
        <v>SO 661 - Tramvajová trať</v>
      </c>
      <c r="F122" s="258"/>
      <c r="G122" s="258"/>
      <c r="H122" s="258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P131+P633+P641</f>
        <v>0</v>
      </c>
      <c r="Q130" s="54"/>
      <c r="R130" s="118">
        <f>R131+R633+R641</f>
        <v>2753.8068218000012</v>
      </c>
      <c r="S130" s="54"/>
      <c r="T130" s="119">
        <f>T131+T633+T641</f>
        <v>2680.8137999999999</v>
      </c>
      <c r="AT130" s="18" t="s">
        <v>72</v>
      </c>
      <c r="AU130" s="18" t="s">
        <v>211</v>
      </c>
      <c r="BK130" s="120">
        <f>BK131+BK633+BK641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P132+P232+P262+P266+P282+P440+P501+P546+P630</f>
        <v>0</v>
      </c>
      <c r="R131" s="127">
        <f>R132+R232+R262+R266+R282+R440+R501+R546+R630</f>
        <v>2637.907170800001</v>
      </c>
      <c r="T131" s="128">
        <f>T132+T232+T262+T266+T282+T440+T501+T546+T630</f>
        <v>2680.8137999999999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BK132+BK232+BK262+BK266+BK282+BK440+BK501+BK546+BK630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SUM(P133:P231)</f>
        <v>0</v>
      </c>
      <c r="R132" s="127">
        <f>SUM(R133:R231)</f>
        <v>0.23204999999999998</v>
      </c>
      <c r="T132" s="128">
        <f>SUM(T133:T231)</f>
        <v>1077.6849999999999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SUM(BK133:BK231)</f>
        <v>0</v>
      </c>
    </row>
    <row r="133" spans="2:65" s="1" customFormat="1" ht="24.2" customHeight="1">
      <c r="B133" s="133"/>
      <c r="C133" s="134" t="s">
        <v>81</v>
      </c>
      <c r="D133" s="134" t="s">
        <v>239</v>
      </c>
      <c r="E133" s="135" t="s">
        <v>6208</v>
      </c>
      <c r="F133" s="136" t="s">
        <v>6209</v>
      </c>
      <c r="G133" s="137" t="s">
        <v>467</v>
      </c>
      <c r="H133" s="138">
        <v>3274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0.18</v>
      </c>
      <c r="T133" s="144">
        <f>S133*H133</f>
        <v>589.31999999999994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6210</v>
      </c>
    </row>
    <row r="134" spans="2:65" s="1" customFormat="1" ht="39">
      <c r="B134" s="33"/>
      <c r="D134" s="147" t="s">
        <v>246</v>
      </c>
      <c r="F134" s="148" t="s">
        <v>6211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2" customFormat="1" ht="22.5">
      <c r="B135" s="151"/>
      <c r="D135" s="147" t="s">
        <v>247</v>
      </c>
      <c r="E135" s="152" t="s">
        <v>1</v>
      </c>
      <c r="F135" s="153" t="s">
        <v>6212</v>
      </c>
      <c r="H135" s="154">
        <v>3274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236</v>
      </c>
    </row>
    <row r="136" spans="2:65" s="1" customFormat="1" ht="24.2" customHeight="1">
      <c r="B136" s="133"/>
      <c r="C136" s="134" t="s">
        <v>83</v>
      </c>
      <c r="D136" s="134" t="s">
        <v>239</v>
      </c>
      <c r="E136" s="135" t="s">
        <v>6213</v>
      </c>
      <c r="F136" s="136" t="s">
        <v>6214</v>
      </c>
      <c r="G136" s="137" t="s">
        <v>467</v>
      </c>
      <c r="H136" s="138">
        <v>272.60000000000002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0.625</v>
      </c>
      <c r="T136" s="144">
        <f>S136*H136</f>
        <v>170.375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6215</v>
      </c>
    </row>
    <row r="137" spans="2:65" s="1" customFormat="1" ht="39">
      <c r="B137" s="33"/>
      <c r="D137" s="147" t="s">
        <v>246</v>
      </c>
      <c r="F137" s="148" t="s">
        <v>6216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 ht="22.5">
      <c r="B138" s="151"/>
      <c r="D138" s="147" t="s">
        <v>247</v>
      </c>
      <c r="E138" s="152" t="s">
        <v>1</v>
      </c>
      <c r="F138" s="153" t="s">
        <v>6217</v>
      </c>
      <c r="H138" s="154">
        <v>272.60000000000002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81</v>
      </c>
      <c r="AY138" s="152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6218</v>
      </c>
      <c r="F139" s="136" t="s">
        <v>6219</v>
      </c>
      <c r="G139" s="137" t="s">
        <v>467</v>
      </c>
      <c r="H139" s="138">
        <v>654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0.45</v>
      </c>
      <c r="T139" s="144">
        <f>S139*H139</f>
        <v>294.3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6220</v>
      </c>
    </row>
    <row r="140" spans="2:65" s="1" customFormat="1" ht="39">
      <c r="B140" s="33"/>
      <c r="D140" s="147" t="s">
        <v>246</v>
      </c>
      <c r="F140" s="148" t="s">
        <v>6221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22.5">
      <c r="B141" s="151"/>
      <c r="D141" s="147" t="s">
        <v>247</v>
      </c>
      <c r="E141" s="152" t="s">
        <v>1</v>
      </c>
      <c r="F141" s="153" t="s">
        <v>6222</v>
      </c>
      <c r="H141" s="154">
        <v>654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" customFormat="1" ht="16.5" customHeight="1">
      <c r="B142" s="133"/>
      <c r="C142" s="134" t="s">
        <v>258</v>
      </c>
      <c r="D142" s="134" t="s">
        <v>239</v>
      </c>
      <c r="E142" s="135" t="s">
        <v>532</v>
      </c>
      <c r="F142" s="136" t="s">
        <v>533</v>
      </c>
      <c r="G142" s="137" t="s">
        <v>528</v>
      </c>
      <c r="H142" s="138">
        <v>206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0.115</v>
      </c>
      <c r="T142" s="144">
        <f>S142*H142</f>
        <v>23.69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6223</v>
      </c>
    </row>
    <row r="143" spans="2:65" s="1" customFormat="1" ht="29.25">
      <c r="B143" s="33"/>
      <c r="D143" s="147" t="s">
        <v>246</v>
      </c>
      <c r="F143" s="148" t="s">
        <v>535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 ht="22.5">
      <c r="B144" s="151"/>
      <c r="D144" s="147" t="s">
        <v>247</v>
      </c>
      <c r="E144" s="152" t="s">
        <v>1</v>
      </c>
      <c r="F144" s="153" t="s">
        <v>6224</v>
      </c>
      <c r="H144" s="154">
        <v>206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" customFormat="1" ht="33" customHeight="1">
      <c r="B145" s="133"/>
      <c r="C145" s="134" t="s">
        <v>235</v>
      </c>
      <c r="D145" s="134" t="s">
        <v>239</v>
      </c>
      <c r="E145" s="135" t="s">
        <v>537</v>
      </c>
      <c r="F145" s="136" t="s">
        <v>538</v>
      </c>
      <c r="G145" s="137" t="s">
        <v>539</v>
      </c>
      <c r="H145" s="138">
        <v>4870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6225</v>
      </c>
    </row>
    <row r="146" spans="2:65" s="1" customFormat="1" ht="19.5">
      <c r="B146" s="33"/>
      <c r="D146" s="147" t="s">
        <v>246</v>
      </c>
      <c r="F146" s="148" t="s">
        <v>541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6226</v>
      </c>
      <c r="H147" s="154">
        <v>4870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236</v>
      </c>
    </row>
    <row r="148" spans="2:65" s="1" customFormat="1" ht="33" customHeight="1">
      <c r="B148" s="133"/>
      <c r="C148" s="134" t="s">
        <v>265</v>
      </c>
      <c r="D148" s="134" t="s">
        <v>239</v>
      </c>
      <c r="E148" s="135" t="s">
        <v>537</v>
      </c>
      <c r="F148" s="136" t="s">
        <v>538</v>
      </c>
      <c r="G148" s="137" t="s">
        <v>539</v>
      </c>
      <c r="H148" s="138">
        <v>2164.4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6227</v>
      </c>
    </row>
    <row r="149" spans="2:65" s="1" customFormat="1" ht="19.5">
      <c r="B149" s="33"/>
      <c r="D149" s="147" t="s">
        <v>246</v>
      </c>
      <c r="F149" s="148" t="s">
        <v>541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 ht="22.5">
      <c r="B150" s="167"/>
      <c r="D150" s="147" t="s">
        <v>247</v>
      </c>
      <c r="E150" s="168" t="s">
        <v>1</v>
      </c>
      <c r="F150" s="169" t="s">
        <v>6228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2" customFormat="1" ht="11.25">
      <c r="B151" s="151"/>
      <c r="D151" s="147" t="s">
        <v>247</v>
      </c>
      <c r="E151" s="152" t="s">
        <v>455</v>
      </c>
      <c r="F151" s="153" t="s">
        <v>6229</v>
      </c>
      <c r="H151" s="154">
        <v>2164.4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236</v>
      </c>
    </row>
    <row r="152" spans="2:65" s="1" customFormat="1" ht="24.2" customHeight="1">
      <c r="B152" s="133"/>
      <c r="C152" s="134" t="s">
        <v>269</v>
      </c>
      <c r="D152" s="134" t="s">
        <v>239</v>
      </c>
      <c r="E152" s="135" t="s">
        <v>548</v>
      </c>
      <c r="F152" s="136" t="s">
        <v>549</v>
      </c>
      <c r="G152" s="137" t="s">
        <v>539</v>
      </c>
      <c r="H152" s="138">
        <v>5001.3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6230</v>
      </c>
    </row>
    <row r="153" spans="2:65" s="1" customFormat="1" ht="19.5">
      <c r="B153" s="33"/>
      <c r="D153" s="147" t="s">
        <v>246</v>
      </c>
      <c r="F153" s="148" t="s">
        <v>551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4" customFormat="1" ht="11.25">
      <c r="B154" s="167"/>
      <c r="D154" s="147" t="s">
        <v>247</v>
      </c>
      <c r="E154" s="168" t="s">
        <v>1</v>
      </c>
      <c r="F154" s="169" t="s">
        <v>552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 ht="11.25">
      <c r="B155" s="151"/>
      <c r="D155" s="147" t="s">
        <v>247</v>
      </c>
      <c r="E155" s="152" t="s">
        <v>1</v>
      </c>
      <c r="F155" s="153" t="s">
        <v>6231</v>
      </c>
      <c r="H155" s="154">
        <v>4870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2" customFormat="1" ht="11.25">
      <c r="B156" s="151"/>
      <c r="D156" s="147" t="s">
        <v>247</v>
      </c>
      <c r="E156" s="152" t="s">
        <v>1</v>
      </c>
      <c r="F156" s="153" t="s">
        <v>6232</v>
      </c>
      <c r="H156" s="154">
        <v>63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2" customFormat="1" ht="11.25">
      <c r="B157" s="151"/>
      <c r="D157" s="147" t="s">
        <v>247</v>
      </c>
      <c r="E157" s="152" t="s">
        <v>1</v>
      </c>
      <c r="F157" s="153" t="s">
        <v>6233</v>
      </c>
      <c r="H157" s="154">
        <v>68.3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5" customFormat="1" ht="11.25">
      <c r="B158" s="173"/>
      <c r="D158" s="147" t="s">
        <v>247</v>
      </c>
      <c r="E158" s="174" t="s">
        <v>1</v>
      </c>
      <c r="F158" s="175" t="s">
        <v>344</v>
      </c>
      <c r="H158" s="176">
        <v>5001.3</v>
      </c>
      <c r="I158" s="177"/>
      <c r="L158" s="173"/>
      <c r="M158" s="178"/>
      <c r="T158" s="179"/>
      <c r="AT158" s="174" t="s">
        <v>247</v>
      </c>
      <c r="AU158" s="174" t="s">
        <v>83</v>
      </c>
      <c r="AV158" s="15" t="s">
        <v>258</v>
      </c>
      <c r="AW158" s="15" t="s">
        <v>30</v>
      </c>
      <c r="AX158" s="15" t="s">
        <v>81</v>
      </c>
      <c r="AY158" s="174" t="s">
        <v>236</v>
      </c>
    </row>
    <row r="159" spans="2:65" s="1" customFormat="1" ht="33" customHeight="1">
      <c r="B159" s="133"/>
      <c r="C159" s="134" t="s">
        <v>273</v>
      </c>
      <c r="D159" s="134" t="s">
        <v>239</v>
      </c>
      <c r="E159" s="135" t="s">
        <v>6234</v>
      </c>
      <c r="F159" s="136" t="s">
        <v>6235</v>
      </c>
      <c r="G159" s="137" t="s">
        <v>539</v>
      </c>
      <c r="H159" s="138">
        <v>63</v>
      </c>
      <c r="I159" s="139"/>
      <c r="J159" s="140">
        <f>ROUND(I159*H159,2)</f>
        <v>0</v>
      </c>
      <c r="K159" s="136" t="s">
        <v>243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6236</v>
      </c>
    </row>
    <row r="160" spans="2:65" s="1" customFormat="1" ht="29.25">
      <c r="B160" s="33"/>
      <c r="D160" s="147" t="s">
        <v>246</v>
      </c>
      <c r="F160" s="148" t="s">
        <v>6237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2" customFormat="1" ht="11.25">
      <c r="B161" s="151"/>
      <c r="D161" s="147" t="s">
        <v>247</v>
      </c>
      <c r="E161" s="152" t="s">
        <v>1</v>
      </c>
      <c r="F161" s="153" t="s">
        <v>6238</v>
      </c>
      <c r="H161" s="154">
        <v>63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81</v>
      </c>
      <c r="AY161" s="152" t="s">
        <v>236</v>
      </c>
    </row>
    <row r="162" spans="2:65" s="1" customFormat="1" ht="33" customHeight="1">
      <c r="B162" s="133"/>
      <c r="C162" s="134" t="s">
        <v>280</v>
      </c>
      <c r="D162" s="134" t="s">
        <v>239</v>
      </c>
      <c r="E162" s="135" t="s">
        <v>554</v>
      </c>
      <c r="F162" s="136" t="s">
        <v>555</v>
      </c>
      <c r="G162" s="137" t="s">
        <v>539</v>
      </c>
      <c r="H162" s="138">
        <v>124.8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6239</v>
      </c>
    </row>
    <row r="163" spans="2:65" s="1" customFormat="1" ht="29.25">
      <c r="B163" s="33"/>
      <c r="D163" s="147" t="s">
        <v>246</v>
      </c>
      <c r="F163" s="148" t="s">
        <v>557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 ht="11.25">
      <c r="B164" s="151"/>
      <c r="D164" s="147" t="s">
        <v>247</v>
      </c>
      <c r="E164" s="152" t="s">
        <v>1</v>
      </c>
      <c r="F164" s="153" t="s">
        <v>6240</v>
      </c>
      <c r="H164" s="154">
        <v>124.8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" customFormat="1" ht="33" customHeight="1">
      <c r="B165" s="133"/>
      <c r="C165" s="134" t="s">
        <v>286</v>
      </c>
      <c r="D165" s="134" t="s">
        <v>239</v>
      </c>
      <c r="E165" s="135" t="s">
        <v>6241</v>
      </c>
      <c r="F165" s="136" t="s">
        <v>6242</v>
      </c>
      <c r="G165" s="137" t="s">
        <v>539</v>
      </c>
      <c r="H165" s="138">
        <v>68.3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6243</v>
      </c>
    </row>
    <row r="166" spans="2:65" s="1" customFormat="1" ht="29.25">
      <c r="B166" s="33"/>
      <c r="D166" s="147" t="s">
        <v>246</v>
      </c>
      <c r="F166" s="148" t="s">
        <v>6244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2" customFormat="1" ht="11.25">
      <c r="B167" s="151"/>
      <c r="D167" s="147" t="s">
        <v>247</v>
      </c>
      <c r="E167" s="152" t="s">
        <v>1</v>
      </c>
      <c r="F167" s="153" t="s">
        <v>6245</v>
      </c>
      <c r="H167" s="154">
        <v>68.3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81</v>
      </c>
      <c r="AY167" s="152" t="s">
        <v>236</v>
      </c>
    </row>
    <row r="168" spans="2:65" s="1" customFormat="1" ht="24.2" customHeight="1">
      <c r="B168" s="133"/>
      <c r="C168" s="134" t="s">
        <v>291</v>
      </c>
      <c r="D168" s="134" t="s">
        <v>239</v>
      </c>
      <c r="E168" s="135" t="s">
        <v>1564</v>
      </c>
      <c r="F168" s="136" t="s">
        <v>1565</v>
      </c>
      <c r="G168" s="137" t="s">
        <v>467</v>
      </c>
      <c r="H168" s="138">
        <v>273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8.4999999999999995E-4</v>
      </c>
      <c r="R168" s="143">
        <f>Q168*H168</f>
        <v>0.23204999999999998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6246</v>
      </c>
    </row>
    <row r="169" spans="2:65" s="1" customFormat="1" ht="19.5">
      <c r="B169" s="33"/>
      <c r="D169" s="147" t="s">
        <v>246</v>
      </c>
      <c r="F169" s="148" t="s">
        <v>1567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2" customFormat="1" ht="11.25">
      <c r="B170" s="151"/>
      <c r="D170" s="147" t="s">
        <v>247</v>
      </c>
      <c r="E170" s="152" t="s">
        <v>1</v>
      </c>
      <c r="F170" s="153" t="s">
        <v>6247</v>
      </c>
      <c r="H170" s="154">
        <v>141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11.25">
      <c r="B171" s="151"/>
      <c r="D171" s="147" t="s">
        <v>247</v>
      </c>
      <c r="E171" s="152" t="s">
        <v>1</v>
      </c>
      <c r="F171" s="153" t="s">
        <v>6248</v>
      </c>
      <c r="H171" s="154">
        <v>132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 ht="11.25">
      <c r="B172" s="173"/>
      <c r="D172" s="147" t="s">
        <v>247</v>
      </c>
      <c r="E172" s="174" t="s">
        <v>1</v>
      </c>
      <c r="F172" s="175" t="s">
        <v>344</v>
      </c>
      <c r="H172" s="176">
        <v>273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295</v>
      </c>
      <c r="D173" s="134" t="s">
        <v>239</v>
      </c>
      <c r="E173" s="135" t="s">
        <v>1570</v>
      </c>
      <c r="F173" s="136" t="s">
        <v>1571</v>
      </c>
      <c r="G173" s="137" t="s">
        <v>467</v>
      </c>
      <c r="H173" s="138">
        <v>273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6249</v>
      </c>
    </row>
    <row r="174" spans="2:65" s="1" customFormat="1" ht="29.25">
      <c r="B174" s="33"/>
      <c r="D174" s="147" t="s">
        <v>246</v>
      </c>
      <c r="F174" s="148" t="s">
        <v>1573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37.9" customHeight="1">
      <c r="B175" s="133"/>
      <c r="C175" s="134" t="s">
        <v>300</v>
      </c>
      <c r="D175" s="134" t="s">
        <v>239</v>
      </c>
      <c r="E175" s="135" t="s">
        <v>1574</v>
      </c>
      <c r="F175" s="136" t="s">
        <v>1575</v>
      </c>
      <c r="G175" s="137" t="s">
        <v>539</v>
      </c>
      <c r="H175" s="138">
        <v>420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6250</v>
      </c>
    </row>
    <row r="176" spans="2:65" s="1" customFormat="1" ht="39">
      <c r="B176" s="33"/>
      <c r="D176" s="147" t="s">
        <v>246</v>
      </c>
      <c r="F176" s="148" t="s">
        <v>1577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6251</v>
      </c>
      <c r="H177" s="154">
        <v>368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 ht="22.5">
      <c r="B178" s="151"/>
      <c r="D178" s="147" t="s">
        <v>247</v>
      </c>
      <c r="E178" s="152" t="s">
        <v>1</v>
      </c>
      <c r="F178" s="153" t="s">
        <v>6252</v>
      </c>
      <c r="H178" s="154">
        <v>52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 ht="11.25">
      <c r="B179" s="173"/>
      <c r="D179" s="147" t="s">
        <v>247</v>
      </c>
      <c r="E179" s="174" t="s">
        <v>1</v>
      </c>
      <c r="F179" s="175" t="s">
        <v>344</v>
      </c>
      <c r="H179" s="176">
        <v>420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37.9" customHeight="1">
      <c r="B180" s="133"/>
      <c r="C180" s="134" t="s">
        <v>306</v>
      </c>
      <c r="D180" s="134" t="s">
        <v>239</v>
      </c>
      <c r="E180" s="135" t="s">
        <v>559</v>
      </c>
      <c r="F180" s="136" t="s">
        <v>560</v>
      </c>
      <c r="G180" s="137" t="s">
        <v>539</v>
      </c>
      <c r="H180" s="138">
        <v>5126.1000000000004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6253</v>
      </c>
    </row>
    <row r="181" spans="2:65" s="1" customFormat="1" ht="39">
      <c r="B181" s="33"/>
      <c r="D181" s="147" t="s">
        <v>246</v>
      </c>
      <c r="F181" s="148" t="s">
        <v>562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 ht="11.25">
      <c r="B182" s="167"/>
      <c r="D182" s="147" t="s">
        <v>247</v>
      </c>
      <c r="E182" s="168" t="s">
        <v>1</v>
      </c>
      <c r="F182" s="169" t="s">
        <v>6254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6255</v>
      </c>
      <c r="H183" s="154">
        <v>4870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6256</v>
      </c>
      <c r="H184" s="154">
        <v>193.1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2" customFormat="1" ht="11.25">
      <c r="B185" s="151"/>
      <c r="D185" s="147" t="s">
        <v>247</v>
      </c>
      <c r="E185" s="152" t="s">
        <v>1</v>
      </c>
      <c r="F185" s="153" t="s">
        <v>6232</v>
      </c>
      <c r="H185" s="154">
        <v>63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 ht="11.25">
      <c r="B186" s="173"/>
      <c r="D186" s="147" t="s">
        <v>247</v>
      </c>
      <c r="E186" s="174" t="s">
        <v>452</v>
      </c>
      <c r="F186" s="175" t="s">
        <v>344</v>
      </c>
      <c r="H186" s="176">
        <v>5126.1000000000004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37.9" customHeight="1">
      <c r="B187" s="133"/>
      <c r="C187" s="134" t="s">
        <v>8</v>
      </c>
      <c r="D187" s="134" t="s">
        <v>239</v>
      </c>
      <c r="E187" s="135" t="s">
        <v>559</v>
      </c>
      <c r="F187" s="136" t="s">
        <v>560</v>
      </c>
      <c r="G187" s="137" t="s">
        <v>539</v>
      </c>
      <c r="H187" s="138">
        <v>2164.4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6257</v>
      </c>
    </row>
    <row r="188" spans="2:65" s="1" customFormat="1" ht="39">
      <c r="B188" s="33"/>
      <c r="D188" s="147" t="s">
        <v>246</v>
      </c>
      <c r="F188" s="148" t="s">
        <v>562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 ht="22.5">
      <c r="B189" s="167"/>
      <c r="D189" s="147" t="s">
        <v>247</v>
      </c>
      <c r="E189" s="168" t="s">
        <v>1</v>
      </c>
      <c r="F189" s="169" t="s">
        <v>6228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566</v>
      </c>
      <c r="H190" s="154">
        <v>2164.4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" customFormat="1" ht="24.2" customHeight="1">
      <c r="B191" s="133"/>
      <c r="C191" s="134" t="s">
        <v>316</v>
      </c>
      <c r="D191" s="134" t="s">
        <v>239</v>
      </c>
      <c r="E191" s="135" t="s">
        <v>3274</v>
      </c>
      <c r="F191" s="136" t="s">
        <v>3275</v>
      </c>
      <c r="G191" s="137" t="s">
        <v>539</v>
      </c>
      <c r="H191" s="138">
        <v>52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6258</v>
      </c>
    </row>
    <row r="192" spans="2:65" s="1" customFormat="1" ht="29.25">
      <c r="B192" s="33"/>
      <c r="D192" s="147" t="s">
        <v>246</v>
      </c>
      <c r="F192" s="148" t="s">
        <v>6259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11.25">
      <c r="B193" s="151"/>
      <c r="D193" s="147" t="s">
        <v>247</v>
      </c>
      <c r="E193" s="152" t="s">
        <v>1</v>
      </c>
      <c r="F193" s="153" t="s">
        <v>6260</v>
      </c>
      <c r="H193" s="154">
        <v>52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33" customHeight="1">
      <c r="B194" s="133"/>
      <c r="C194" s="134" t="s">
        <v>323</v>
      </c>
      <c r="D194" s="134" t="s">
        <v>239</v>
      </c>
      <c r="E194" s="135" t="s">
        <v>567</v>
      </c>
      <c r="F194" s="136" t="s">
        <v>568</v>
      </c>
      <c r="G194" s="137" t="s">
        <v>539</v>
      </c>
      <c r="H194" s="138">
        <v>2164.4</v>
      </c>
      <c r="I194" s="139"/>
      <c r="J194" s="140">
        <f>ROUND(I194*H194,2)</f>
        <v>0</v>
      </c>
      <c r="K194" s="136" t="s">
        <v>243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6261</v>
      </c>
    </row>
    <row r="195" spans="2:65" s="1" customFormat="1" ht="39">
      <c r="B195" s="33"/>
      <c r="D195" s="147" t="s">
        <v>246</v>
      </c>
      <c r="F195" s="148" t="s">
        <v>570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 ht="22.5">
      <c r="B196" s="167"/>
      <c r="D196" s="147" t="s">
        <v>247</v>
      </c>
      <c r="E196" s="168" t="s">
        <v>1</v>
      </c>
      <c r="F196" s="169" t="s">
        <v>6228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2" customFormat="1" ht="11.25">
      <c r="B197" s="151"/>
      <c r="D197" s="147" t="s">
        <v>247</v>
      </c>
      <c r="E197" s="152" t="s">
        <v>1</v>
      </c>
      <c r="F197" s="153" t="s">
        <v>566</v>
      </c>
      <c r="H197" s="154">
        <v>2164.4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236</v>
      </c>
    </row>
    <row r="198" spans="2:65" s="1" customFormat="1" ht="16.5" customHeight="1">
      <c r="B198" s="133"/>
      <c r="C198" s="180" t="s">
        <v>328</v>
      </c>
      <c r="D198" s="180" t="s">
        <v>333</v>
      </c>
      <c r="E198" s="181" t="s">
        <v>6262</v>
      </c>
      <c r="F198" s="182" t="s">
        <v>6263</v>
      </c>
      <c r="G198" s="183" t="s">
        <v>424</v>
      </c>
      <c r="H198" s="184">
        <v>4328.8</v>
      </c>
      <c r="I198" s="185"/>
      <c r="J198" s="186">
        <f>ROUND(I198*H198,2)</f>
        <v>0</v>
      </c>
      <c r="K198" s="182" t="s">
        <v>243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273</v>
      </c>
      <c r="AT198" s="145" t="s">
        <v>333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6264</v>
      </c>
    </row>
    <row r="199" spans="2:65" s="1" customFormat="1" ht="11.25">
      <c r="B199" s="33"/>
      <c r="D199" s="147" t="s">
        <v>246</v>
      </c>
      <c r="F199" s="148" t="s">
        <v>6263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 ht="22.5">
      <c r="B200" s="167"/>
      <c r="D200" s="147" t="s">
        <v>247</v>
      </c>
      <c r="E200" s="168" t="s">
        <v>1</v>
      </c>
      <c r="F200" s="169" t="s">
        <v>6228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566</v>
      </c>
      <c r="H201" s="154">
        <v>2164.4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2" customFormat="1" ht="11.25">
      <c r="B202" s="151"/>
      <c r="D202" s="147" t="s">
        <v>247</v>
      </c>
      <c r="F202" s="153" t="s">
        <v>6265</v>
      </c>
      <c r="H202" s="154">
        <v>4328.8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</v>
      </c>
      <c r="AX202" s="12" t="s">
        <v>81</v>
      </c>
      <c r="AY202" s="152" t="s">
        <v>236</v>
      </c>
    </row>
    <row r="203" spans="2:65" s="1" customFormat="1" ht="33" customHeight="1">
      <c r="B203" s="133"/>
      <c r="C203" s="134" t="s">
        <v>337</v>
      </c>
      <c r="D203" s="134" t="s">
        <v>239</v>
      </c>
      <c r="E203" s="135" t="s">
        <v>575</v>
      </c>
      <c r="F203" s="136" t="s">
        <v>576</v>
      </c>
      <c r="G203" s="137" t="s">
        <v>424</v>
      </c>
      <c r="H203" s="138">
        <v>9739.59</v>
      </c>
      <c r="I203" s="139"/>
      <c r="J203" s="140">
        <f>ROUND(I203*H203,2)</f>
        <v>0</v>
      </c>
      <c r="K203" s="136" t="s">
        <v>243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6266</v>
      </c>
    </row>
    <row r="204" spans="2:65" s="1" customFormat="1" ht="29.25">
      <c r="B204" s="33"/>
      <c r="D204" s="147" t="s">
        <v>246</v>
      </c>
      <c r="F204" s="148" t="s">
        <v>578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2" customFormat="1" ht="11.25">
      <c r="B205" s="151"/>
      <c r="D205" s="147" t="s">
        <v>247</v>
      </c>
      <c r="E205" s="152" t="s">
        <v>1</v>
      </c>
      <c r="F205" s="153" t="s">
        <v>452</v>
      </c>
      <c r="H205" s="154">
        <v>5126.1000000000004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236</v>
      </c>
    </row>
    <row r="206" spans="2:65" s="12" customFormat="1" ht="11.25">
      <c r="B206" s="151"/>
      <c r="D206" s="147" t="s">
        <v>247</v>
      </c>
      <c r="F206" s="153" t="s">
        <v>6267</v>
      </c>
      <c r="H206" s="154">
        <v>9739.59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</v>
      </c>
      <c r="AX206" s="12" t="s">
        <v>81</v>
      </c>
      <c r="AY206" s="152" t="s">
        <v>236</v>
      </c>
    </row>
    <row r="207" spans="2:65" s="1" customFormat="1" ht="33" customHeight="1">
      <c r="B207" s="133"/>
      <c r="C207" s="134" t="s">
        <v>345</v>
      </c>
      <c r="D207" s="134" t="s">
        <v>239</v>
      </c>
      <c r="E207" s="135" t="s">
        <v>575</v>
      </c>
      <c r="F207" s="136" t="s">
        <v>576</v>
      </c>
      <c r="G207" s="137" t="s">
        <v>424</v>
      </c>
      <c r="H207" s="138">
        <v>4112.3599999999997</v>
      </c>
      <c r="I207" s="139"/>
      <c r="J207" s="140">
        <f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6268</v>
      </c>
    </row>
    <row r="208" spans="2:65" s="1" customFormat="1" ht="29.25">
      <c r="B208" s="33"/>
      <c r="D208" s="147" t="s">
        <v>246</v>
      </c>
      <c r="F208" s="148" t="s">
        <v>578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6228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566</v>
      </c>
      <c r="H210" s="154">
        <v>2164.4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236</v>
      </c>
    </row>
    <row r="211" spans="2:65" s="12" customFormat="1" ht="11.25">
      <c r="B211" s="151"/>
      <c r="D211" s="147" t="s">
        <v>247</v>
      </c>
      <c r="F211" s="153" t="s">
        <v>6269</v>
      </c>
      <c r="H211" s="154">
        <v>4112.3599999999997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236</v>
      </c>
    </row>
    <row r="212" spans="2:65" s="1" customFormat="1" ht="16.5" customHeight="1">
      <c r="B212" s="133"/>
      <c r="C212" s="134" t="s">
        <v>7</v>
      </c>
      <c r="D212" s="134" t="s">
        <v>239</v>
      </c>
      <c r="E212" s="135" t="s">
        <v>584</v>
      </c>
      <c r="F212" s="136" t="s">
        <v>585</v>
      </c>
      <c r="G212" s="137" t="s">
        <v>539</v>
      </c>
      <c r="H212" s="138">
        <v>5126.1000000000004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6270</v>
      </c>
    </row>
    <row r="213" spans="2:65" s="1" customFormat="1" ht="19.5">
      <c r="B213" s="33"/>
      <c r="D213" s="147" t="s">
        <v>246</v>
      </c>
      <c r="F213" s="148" t="s">
        <v>587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2" customFormat="1" ht="11.25">
      <c r="B214" s="151"/>
      <c r="D214" s="147" t="s">
        <v>247</v>
      </c>
      <c r="E214" s="152" t="s">
        <v>1</v>
      </c>
      <c r="F214" s="153" t="s">
        <v>6271</v>
      </c>
      <c r="H214" s="154">
        <v>5126.1000000000004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 ht="11.25">
      <c r="B215" s="173"/>
      <c r="D215" s="147" t="s">
        <v>247</v>
      </c>
      <c r="E215" s="174" t="s">
        <v>1</v>
      </c>
      <c r="F215" s="175" t="s">
        <v>344</v>
      </c>
      <c r="H215" s="176">
        <v>5126.1000000000004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16.5" customHeight="1">
      <c r="B216" s="133"/>
      <c r="C216" s="134" t="s">
        <v>583</v>
      </c>
      <c r="D216" s="134" t="s">
        <v>239</v>
      </c>
      <c r="E216" s="135" t="s">
        <v>584</v>
      </c>
      <c r="F216" s="136" t="s">
        <v>585</v>
      </c>
      <c r="G216" s="137" t="s">
        <v>539</v>
      </c>
      <c r="H216" s="138">
        <v>2164.4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6272</v>
      </c>
    </row>
    <row r="217" spans="2:65" s="1" customFormat="1" ht="19.5">
      <c r="B217" s="33"/>
      <c r="D217" s="147" t="s">
        <v>246</v>
      </c>
      <c r="F217" s="148" t="s">
        <v>587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 ht="22.5">
      <c r="B218" s="167"/>
      <c r="D218" s="147" t="s">
        <v>247</v>
      </c>
      <c r="E218" s="168" t="s">
        <v>1</v>
      </c>
      <c r="F218" s="169" t="s">
        <v>6228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566</v>
      </c>
      <c r="H219" s="154">
        <v>2164.4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236</v>
      </c>
    </row>
    <row r="220" spans="2:65" s="1" customFormat="1" ht="24.2" customHeight="1">
      <c r="B220" s="133"/>
      <c r="C220" s="134" t="s">
        <v>588</v>
      </c>
      <c r="D220" s="134" t="s">
        <v>239</v>
      </c>
      <c r="E220" s="135" t="s">
        <v>1589</v>
      </c>
      <c r="F220" s="136" t="s">
        <v>1590</v>
      </c>
      <c r="G220" s="137" t="s">
        <v>539</v>
      </c>
      <c r="H220" s="138">
        <v>52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6273</v>
      </c>
    </row>
    <row r="221" spans="2:65" s="1" customFormat="1" ht="29.25">
      <c r="B221" s="33"/>
      <c r="D221" s="147" t="s">
        <v>246</v>
      </c>
      <c r="F221" s="148" t="s">
        <v>1592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 ht="11.25">
      <c r="B222" s="151"/>
      <c r="D222" s="147" t="s">
        <v>247</v>
      </c>
      <c r="E222" s="152" t="s">
        <v>1</v>
      </c>
      <c r="F222" s="153" t="s">
        <v>6274</v>
      </c>
      <c r="H222" s="154">
        <v>37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2" customFormat="1" ht="11.25">
      <c r="B223" s="151"/>
      <c r="D223" s="147" t="s">
        <v>247</v>
      </c>
      <c r="E223" s="152" t="s">
        <v>1</v>
      </c>
      <c r="F223" s="153" t="s">
        <v>6275</v>
      </c>
      <c r="H223" s="154">
        <v>15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 ht="11.25">
      <c r="B224" s="173"/>
      <c r="D224" s="147" t="s">
        <v>247</v>
      </c>
      <c r="E224" s="174" t="s">
        <v>1549</v>
      </c>
      <c r="F224" s="175" t="s">
        <v>344</v>
      </c>
      <c r="H224" s="176">
        <v>52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16.5" customHeight="1">
      <c r="B225" s="133"/>
      <c r="C225" s="180" t="s">
        <v>591</v>
      </c>
      <c r="D225" s="180" t="s">
        <v>333</v>
      </c>
      <c r="E225" s="181" t="s">
        <v>6276</v>
      </c>
      <c r="F225" s="182" t="s">
        <v>6277</v>
      </c>
      <c r="G225" s="183" t="s">
        <v>424</v>
      </c>
      <c r="H225" s="184">
        <v>104</v>
      </c>
      <c r="I225" s="185"/>
      <c r="J225" s="186">
        <f>ROUND(I225*H225,2)</f>
        <v>0</v>
      </c>
      <c r="K225" s="182" t="s">
        <v>243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273</v>
      </c>
      <c r="AT225" s="145" t="s">
        <v>333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6278</v>
      </c>
    </row>
    <row r="226" spans="2:65" s="1" customFormat="1" ht="11.25">
      <c r="B226" s="33"/>
      <c r="D226" s="147" t="s">
        <v>246</v>
      </c>
      <c r="F226" s="148" t="s">
        <v>6277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 ht="11.25">
      <c r="B227" s="151"/>
      <c r="D227" s="147" t="s">
        <v>247</v>
      </c>
      <c r="F227" s="153" t="s">
        <v>6279</v>
      </c>
      <c r="H227" s="154">
        <v>104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236</v>
      </c>
    </row>
    <row r="228" spans="2:65" s="1" customFormat="1" ht="24.2" customHeight="1">
      <c r="B228" s="133"/>
      <c r="C228" s="134" t="s">
        <v>600</v>
      </c>
      <c r="D228" s="134" t="s">
        <v>239</v>
      </c>
      <c r="E228" s="135" t="s">
        <v>592</v>
      </c>
      <c r="F228" s="136" t="s">
        <v>593</v>
      </c>
      <c r="G228" s="137" t="s">
        <v>467</v>
      </c>
      <c r="H228" s="138">
        <v>5411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6280</v>
      </c>
    </row>
    <row r="229" spans="2:65" s="1" customFormat="1" ht="19.5">
      <c r="B229" s="33"/>
      <c r="D229" s="147" t="s">
        <v>246</v>
      </c>
      <c r="F229" s="148" t="s">
        <v>595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6281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 ht="22.5">
      <c r="B231" s="151"/>
      <c r="D231" s="147" t="s">
        <v>247</v>
      </c>
      <c r="E231" s="152" t="s">
        <v>1</v>
      </c>
      <c r="F231" s="153" t="s">
        <v>6282</v>
      </c>
      <c r="H231" s="154">
        <v>5411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81</v>
      </c>
      <c r="AY231" s="152" t="s">
        <v>236</v>
      </c>
    </row>
    <row r="232" spans="2:65" s="11" customFormat="1" ht="22.9" customHeight="1">
      <c r="B232" s="121"/>
      <c r="D232" s="122" t="s">
        <v>72</v>
      </c>
      <c r="E232" s="131" t="s">
        <v>83</v>
      </c>
      <c r="F232" s="131" t="s">
        <v>599</v>
      </c>
      <c r="I232" s="124"/>
      <c r="J232" s="132">
        <f>BK232</f>
        <v>0</v>
      </c>
      <c r="L232" s="121"/>
      <c r="M232" s="126"/>
      <c r="P232" s="127">
        <f>SUM(P233:P261)</f>
        <v>0</v>
      </c>
      <c r="R232" s="127">
        <f>SUM(R233:R261)</f>
        <v>177.71146680000004</v>
      </c>
      <c r="T232" s="128">
        <f>SUM(T233:T261)</f>
        <v>0</v>
      </c>
      <c r="AR232" s="122" t="s">
        <v>81</v>
      </c>
      <c r="AT232" s="129" t="s">
        <v>72</v>
      </c>
      <c r="AU232" s="129" t="s">
        <v>81</v>
      </c>
      <c r="AY232" s="122" t="s">
        <v>236</v>
      </c>
      <c r="BK232" s="130">
        <f>SUM(BK233:BK261)</f>
        <v>0</v>
      </c>
    </row>
    <row r="233" spans="2:65" s="1" customFormat="1" ht="33" customHeight="1">
      <c r="B233" s="133"/>
      <c r="C233" s="134" t="s">
        <v>607</v>
      </c>
      <c r="D233" s="134" t="s">
        <v>239</v>
      </c>
      <c r="E233" s="135" t="s">
        <v>601</v>
      </c>
      <c r="F233" s="136" t="s">
        <v>602</v>
      </c>
      <c r="G233" s="137" t="s">
        <v>467</v>
      </c>
      <c r="H233" s="138">
        <v>1560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3.1E-4</v>
      </c>
      <c r="R233" s="143">
        <f>Q233*H233</f>
        <v>0.48359999999999997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6283</v>
      </c>
    </row>
    <row r="234" spans="2:65" s="1" customFormat="1" ht="29.25">
      <c r="B234" s="33"/>
      <c r="D234" s="147" t="s">
        <v>246</v>
      </c>
      <c r="F234" s="148" t="s">
        <v>604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 ht="22.5">
      <c r="B235" s="167"/>
      <c r="D235" s="147" t="s">
        <v>247</v>
      </c>
      <c r="E235" s="168" t="s">
        <v>1</v>
      </c>
      <c r="F235" s="169" t="s">
        <v>6284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2" customFormat="1" ht="11.25">
      <c r="B236" s="151"/>
      <c r="D236" s="147" t="s">
        <v>247</v>
      </c>
      <c r="E236" s="152" t="s">
        <v>1</v>
      </c>
      <c r="F236" s="153" t="s">
        <v>6285</v>
      </c>
      <c r="H236" s="154">
        <v>1560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236</v>
      </c>
    </row>
    <row r="237" spans="2:65" s="1" customFormat="1" ht="24.2" customHeight="1">
      <c r="B237" s="133"/>
      <c r="C237" s="180" t="s">
        <v>611</v>
      </c>
      <c r="D237" s="180" t="s">
        <v>333</v>
      </c>
      <c r="E237" s="181" t="s">
        <v>608</v>
      </c>
      <c r="F237" s="182" t="s">
        <v>609</v>
      </c>
      <c r="G237" s="183" t="s">
        <v>467</v>
      </c>
      <c r="H237" s="184">
        <v>1847.82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2.9999999999999997E-4</v>
      </c>
      <c r="R237" s="143">
        <f>Q237*H237</f>
        <v>0.55434599999999989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6286</v>
      </c>
    </row>
    <row r="238" spans="2:65" s="1" customFormat="1" ht="19.5">
      <c r="B238" s="33"/>
      <c r="D238" s="147" t="s">
        <v>246</v>
      </c>
      <c r="F238" s="148" t="s">
        <v>609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 ht="11.25">
      <c r="B239" s="151"/>
      <c r="D239" s="147" t="s">
        <v>247</v>
      </c>
      <c r="F239" s="153" t="s">
        <v>6287</v>
      </c>
      <c r="H239" s="154">
        <v>1847.82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37.9" customHeight="1">
      <c r="B240" s="133"/>
      <c r="C240" s="134" t="s">
        <v>617</v>
      </c>
      <c r="D240" s="134" t="s">
        <v>239</v>
      </c>
      <c r="E240" s="135" t="s">
        <v>612</v>
      </c>
      <c r="F240" s="136" t="s">
        <v>613</v>
      </c>
      <c r="G240" s="137" t="s">
        <v>528</v>
      </c>
      <c r="H240" s="138">
        <v>624</v>
      </c>
      <c r="I240" s="139"/>
      <c r="J240" s="140">
        <f>ROUND(I240*H240,2)</f>
        <v>0</v>
      </c>
      <c r="K240" s="136" t="s">
        <v>243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171.04464000000002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6288</v>
      </c>
    </row>
    <row r="241" spans="2:65" s="1" customFormat="1" ht="39">
      <c r="B241" s="33"/>
      <c r="D241" s="147" t="s">
        <v>246</v>
      </c>
      <c r="F241" s="148" t="s">
        <v>615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4" customFormat="1" ht="22.5">
      <c r="B242" s="167"/>
      <c r="D242" s="147" t="s">
        <v>247</v>
      </c>
      <c r="E242" s="168" t="s">
        <v>1</v>
      </c>
      <c r="F242" s="169" t="s">
        <v>6284</v>
      </c>
      <c r="H242" s="168" t="s">
        <v>1</v>
      </c>
      <c r="I242" s="170"/>
      <c r="L242" s="167"/>
      <c r="M242" s="171"/>
      <c r="T242" s="172"/>
      <c r="AT242" s="168" t="s">
        <v>247</v>
      </c>
      <c r="AU242" s="168" t="s">
        <v>83</v>
      </c>
      <c r="AV242" s="14" t="s">
        <v>81</v>
      </c>
      <c r="AW242" s="14" t="s">
        <v>30</v>
      </c>
      <c r="AX242" s="14" t="s">
        <v>73</v>
      </c>
      <c r="AY242" s="168" t="s">
        <v>236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6289</v>
      </c>
      <c r="H243" s="154">
        <v>624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34" t="s">
        <v>625</v>
      </c>
      <c r="D244" s="134" t="s">
        <v>239</v>
      </c>
      <c r="E244" s="135" t="s">
        <v>618</v>
      </c>
      <c r="F244" s="136" t="s">
        <v>619</v>
      </c>
      <c r="G244" s="137" t="s">
        <v>467</v>
      </c>
      <c r="H244" s="138">
        <v>128.75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1.2875000000000001E-2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6290</v>
      </c>
    </row>
    <row r="245" spans="2:65" s="1" customFormat="1" ht="29.25">
      <c r="B245" s="33"/>
      <c r="D245" s="147" t="s">
        <v>246</v>
      </c>
      <c r="F245" s="148" t="s">
        <v>621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2" customFormat="1" ht="22.5">
      <c r="B246" s="151"/>
      <c r="D246" s="147" t="s">
        <v>247</v>
      </c>
      <c r="E246" s="152" t="s">
        <v>1</v>
      </c>
      <c r="F246" s="153" t="s">
        <v>6291</v>
      </c>
      <c r="H246" s="154">
        <v>128.75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236</v>
      </c>
    </row>
    <row r="247" spans="2:65" s="1" customFormat="1" ht="24.2" customHeight="1">
      <c r="B247" s="133"/>
      <c r="C247" s="180" t="s">
        <v>630</v>
      </c>
      <c r="D247" s="180" t="s">
        <v>333</v>
      </c>
      <c r="E247" s="181" t="s">
        <v>6292</v>
      </c>
      <c r="F247" s="182" t="s">
        <v>6293</v>
      </c>
      <c r="G247" s="183" t="s">
        <v>467</v>
      </c>
      <c r="H247" s="184">
        <v>152.50399999999999</v>
      </c>
      <c r="I247" s="185"/>
      <c r="J247" s="186">
        <f>ROUND(I247*H247,2)</f>
        <v>0</v>
      </c>
      <c r="K247" s="182" t="s">
        <v>243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2.0000000000000001E-4</v>
      </c>
      <c r="R247" s="143">
        <f>Q247*H247</f>
        <v>3.0500799999999998E-2</v>
      </c>
      <c r="S247" s="143">
        <v>0</v>
      </c>
      <c r="T247" s="144">
        <f>S247*H247</f>
        <v>0</v>
      </c>
      <c r="AR247" s="145" t="s">
        <v>273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6294</v>
      </c>
    </row>
    <row r="248" spans="2:65" s="1" customFormat="1" ht="19.5">
      <c r="B248" s="33"/>
      <c r="D248" s="147" t="s">
        <v>246</v>
      </c>
      <c r="F248" s="148" t="s">
        <v>6293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2" customFormat="1" ht="11.25">
      <c r="B249" s="151"/>
      <c r="D249" s="147" t="s">
        <v>247</v>
      </c>
      <c r="F249" s="153" t="s">
        <v>6295</v>
      </c>
      <c r="H249" s="154">
        <v>152.50399999999999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</v>
      </c>
      <c r="AX249" s="12" t="s">
        <v>81</v>
      </c>
      <c r="AY249" s="152" t="s">
        <v>236</v>
      </c>
    </row>
    <row r="250" spans="2:65" s="1" customFormat="1" ht="24.2" customHeight="1">
      <c r="B250" s="133"/>
      <c r="C250" s="134" t="s">
        <v>637</v>
      </c>
      <c r="D250" s="134" t="s">
        <v>239</v>
      </c>
      <c r="E250" s="135" t="s">
        <v>6296</v>
      </c>
      <c r="F250" s="136" t="s">
        <v>6297</v>
      </c>
      <c r="G250" s="137" t="s">
        <v>467</v>
      </c>
      <c r="H250" s="138">
        <v>10822</v>
      </c>
      <c r="I250" s="139"/>
      <c r="J250" s="140">
        <f>ROUND(I250*H250,2)</f>
        <v>0</v>
      </c>
      <c r="K250" s="136" t="s">
        <v>243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2.2000000000000001E-4</v>
      </c>
      <c r="R250" s="143">
        <f>Q250*H250</f>
        <v>2.3808400000000001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6298</v>
      </c>
    </row>
    <row r="251" spans="2:65" s="1" customFormat="1" ht="29.25">
      <c r="B251" s="33"/>
      <c r="D251" s="147" t="s">
        <v>246</v>
      </c>
      <c r="F251" s="148" t="s">
        <v>6299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4" customFormat="1" ht="22.5">
      <c r="B252" s="167"/>
      <c r="D252" s="147" t="s">
        <v>247</v>
      </c>
      <c r="E252" s="168" t="s">
        <v>1</v>
      </c>
      <c r="F252" s="169" t="s">
        <v>6284</v>
      </c>
      <c r="H252" s="168" t="s">
        <v>1</v>
      </c>
      <c r="I252" s="170"/>
      <c r="L252" s="167"/>
      <c r="M252" s="171"/>
      <c r="T252" s="172"/>
      <c r="AT252" s="168" t="s">
        <v>247</v>
      </c>
      <c r="AU252" s="168" t="s">
        <v>83</v>
      </c>
      <c r="AV252" s="14" t="s">
        <v>81</v>
      </c>
      <c r="AW252" s="14" t="s">
        <v>30</v>
      </c>
      <c r="AX252" s="14" t="s">
        <v>73</v>
      </c>
      <c r="AY252" s="168" t="s">
        <v>236</v>
      </c>
    </row>
    <row r="253" spans="2:65" s="12" customFormat="1" ht="11.25">
      <c r="B253" s="151"/>
      <c r="D253" s="147" t="s">
        <v>247</v>
      </c>
      <c r="E253" s="152" t="s">
        <v>1</v>
      </c>
      <c r="F253" s="153" t="s">
        <v>6300</v>
      </c>
      <c r="H253" s="154">
        <v>5411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 ht="11.25">
      <c r="B254" s="151"/>
      <c r="D254" s="147" t="s">
        <v>247</v>
      </c>
      <c r="E254" s="152" t="s">
        <v>1</v>
      </c>
      <c r="F254" s="153" t="s">
        <v>6301</v>
      </c>
      <c r="H254" s="154">
        <v>5411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5" customFormat="1" ht="11.25">
      <c r="B255" s="173"/>
      <c r="D255" s="147" t="s">
        <v>247</v>
      </c>
      <c r="E255" s="174" t="s">
        <v>1</v>
      </c>
      <c r="F255" s="175" t="s">
        <v>344</v>
      </c>
      <c r="H255" s="176">
        <v>10822</v>
      </c>
      <c r="I255" s="177"/>
      <c r="L255" s="173"/>
      <c r="M255" s="178"/>
      <c r="T255" s="179"/>
      <c r="AT255" s="174" t="s">
        <v>247</v>
      </c>
      <c r="AU255" s="174" t="s">
        <v>83</v>
      </c>
      <c r="AV255" s="15" t="s">
        <v>258</v>
      </c>
      <c r="AW255" s="15" t="s">
        <v>30</v>
      </c>
      <c r="AX255" s="15" t="s">
        <v>81</v>
      </c>
      <c r="AY255" s="174" t="s">
        <v>236</v>
      </c>
    </row>
    <row r="256" spans="2:65" s="1" customFormat="1" ht="24.2" customHeight="1">
      <c r="B256" s="133"/>
      <c r="C256" s="180" t="s">
        <v>643</v>
      </c>
      <c r="D256" s="180" t="s">
        <v>333</v>
      </c>
      <c r="E256" s="181" t="s">
        <v>6292</v>
      </c>
      <c r="F256" s="182" t="s">
        <v>6293</v>
      </c>
      <c r="G256" s="183" t="s">
        <v>467</v>
      </c>
      <c r="H256" s="184">
        <v>6409.33</v>
      </c>
      <c r="I256" s="185"/>
      <c r="J256" s="186">
        <f>ROUND(I256*H256,2)</f>
        <v>0</v>
      </c>
      <c r="K256" s="182" t="s">
        <v>243</v>
      </c>
      <c r="L256" s="187"/>
      <c r="M256" s="188" t="s">
        <v>1</v>
      </c>
      <c r="N256" s="189" t="s">
        <v>38</v>
      </c>
      <c r="P256" s="143">
        <f>O256*H256</f>
        <v>0</v>
      </c>
      <c r="Q256" s="143">
        <v>2.0000000000000001E-4</v>
      </c>
      <c r="R256" s="143">
        <f>Q256*H256</f>
        <v>1.2818659999999999</v>
      </c>
      <c r="S256" s="143">
        <v>0</v>
      </c>
      <c r="T256" s="144">
        <f>S256*H256</f>
        <v>0</v>
      </c>
      <c r="AR256" s="145" t="s">
        <v>273</v>
      </c>
      <c r="AT256" s="145" t="s">
        <v>333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6302</v>
      </c>
    </row>
    <row r="257" spans="2:65" s="1" customFormat="1" ht="19.5">
      <c r="B257" s="33"/>
      <c r="D257" s="147" t="s">
        <v>246</v>
      </c>
      <c r="F257" s="148" t="s">
        <v>6293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2" customFormat="1" ht="11.25">
      <c r="B258" s="151"/>
      <c r="D258" s="147" t="s">
        <v>247</v>
      </c>
      <c r="F258" s="153" t="s">
        <v>6303</v>
      </c>
      <c r="H258" s="154">
        <v>6409.33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</v>
      </c>
      <c r="AX258" s="12" t="s">
        <v>81</v>
      </c>
      <c r="AY258" s="152" t="s">
        <v>236</v>
      </c>
    </row>
    <row r="259" spans="2:65" s="1" customFormat="1" ht="24.2" customHeight="1">
      <c r="B259" s="133"/>
      <c r="C259" s="180" t="s">
        <v>649</v>
      </c>
      <c r="D259" s="180" t="s">
        <v>333</v>
      </c>
      <c r="E259" s="181" t="s">
        <v>608</v>
      </c>
      <c r="F259" s="182" t="s">
        <v>609</v>
      </c>
      <c r="G259" s="183" t="s">
        <v>467</v>
      </c>
      <c r="H259" s="184">
        <v>6409.33</v>
      </c>
      <c r="I259" s="185"/>
      <c r="J259" s="186">
        <f>ROUND(I259*H259,2)</f>
        <v>0</v>
      </c>
      <c r="K259" s="182" t="s">
        <v>243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2.9999999999999997E-4</v>
      </c>
      <c r="R259" s="143">
        <f>Q259*H259</f>
        <v>1.9227989999999997</v>
      </c>
      <c r="S259" s="143">
        <v>0</v>
      </c>
      <c r="T259" s="144">
        <f>S259*H259</f>
        <v>0</v>
      </c>
      <c r="AR259" s="145" t="s">
        <v>273</v>
      </c>
      <c r="AT259" s="145" t="s">
        <v>333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6304</v>
      </c>
    </row>
    <row r="260" spans="2:65" s="1" customFormat="1" ht="19.5">
      <c r="B260" s="33"/>
      <c r="D260" s="147" t="s">
        <v>246</v>
      </c>
      <c r="F260" s="148" t="s">
        <v>609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2" customFormat="1" ht="11.25">
      <c r="B261" s="151"/>
      <c r="D261" s="147" t="s">
        <v>247</v>
      </c>
      <c r="F261" s="153" t="s">
        <v>6303</v>
      </c>
      <c r="H261" s="154">
        <v>6409.33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</v>
      </c>
      <c r="AX261" s="12" t="s">
        <v>81</v>
      </c>
      <c r="AY261" s="152" t="s">
        <v>236</v>
      </c>
    </row>
    <row r="262" spans="2:65" s="11" customFormat="1" ht="22.9" customHeight="1">
      <c r="B262" s="121"/>
      <c r="D262" s="122" t="s">
        <v>72</v>
      </c>
      <c r="E262" s="131" t="s">
        <v>253</v>
      </c>
      <c r="F262" s="131" t="s">
        <v>629</v>
      </c>
      <c r="I262" s="124"/>
      <c r="J262" s="132">
        <f>BK262</f>
        <v>0</v>
      </c>
      <c r="L262" s="121"/>
      <c r="M262" s="126"/>
      <c r="P262" s="127">
        <f>SUM(P263:P265)</f>
        <v>0</v>
      </c>
      <c r="R262" s="127">
        <f>SUM(R263:R265)</f>
        <v>0</v>
      </c>
      <c r="T262" s="128">
        <f>SUM(T263:T265)</f>
        <v>0</v>
      </c>
      <c r="AR262" s="122" t="s">
        <v>81</v>
      </c>
      <c r="AT262" s="129" t="s">
        <v>72</v>
      </c>
      <c r="AU262" s="129" t="s">
        <v>81</v>
      </c>
      <c r="AY262" s="122" t="s">
        <v>236</v>
      </c>
      <c r="BK262" s="130">
        <f>SUM(BK263:BK265)</f>
        <v>0</v>
      </c>
    </row>
    <row r="263" spans="2:65" s="1" customFormat="1" ht="21.75" customHeight="1">
      <c r="B263" s="133"/>
      <c r="C263" s="134" t="s">
        <v>656</v>
      </c>
      <c r="D263" s="134" t="s">
        <v>239</v>
      </c>
      <c r="E263" s="135" t="s">
        <v>6305</v>
      </c>
      <c r="F263" s="136" t="s">
        <v>6306</v>
      </c>
      <c r="G263" s="137" t="s">
        <v>528</v>
      </c>
      <c r="H263" s="138">
        <v>17</v>
      </c>
      <c r="I263" s="139"/>
      <c r="J263" s="140">
        <f>ROUND(I263*H263,2)</f>
        <v>0</v>
      </c>
      <c r="K263" s="136" t="s">
        <v>243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6307</v>
      </c>
    </row>
    <row r="264" spans="2:65" s="1" customFormat="1" ht="11.25">
      <c r="B264" s="33"/>
      <c r="D264" s="147" t="s">
        <v>246</v>
      </c>
      <c r="F264" s="148" t="s">
        <v>6308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2" customFormat="1" ht="11.25">
      <c r="B265" s="151"/>
      <c r="D265" s="147" t="s">
        <v>247</v>
      </c>
      <c r="E265" s="152" t="s">
        <v>1</v>
      </c>
      <c r="F265" s="153" t="s">
        <v>6309</v>
      </c>
      <c r="H265" s="154">
        <v>17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236</v>
      </c>
    </row>
    <row r="266" spans="2:65" s="11" customFormat="1" ht="22.9" customHeight="1">
      <c r="B266" s="121"/>
      <c r="D266" s="122" t="s">
        <v>72</v>
      </c>
      <c r="E266" s="131" t="s">
        <v>258</v>
      </c>
      <c r="F266" s="131" t="s">
        <v>1602</v>
      </c>
      <c r="I266" s="124"/>
      <c r="J266" s="132">
        <f>BK266</f>
        <v>0</v>
      </c>
      <c r="L266" s="121"/>
      <c r="M266" s="126"/>
      <c r="P266" s="127">
        <f>SUM(P267:P281)</f>
        <v>0</v>
      </c>
      <c r="R266" s="127">
        <f>SUM(R267:R281)</f>
        <v>0</v>
      </c>
      <c r="T266" s="128">
        <f>SUM(T267:T281)</f>
        <v>0</v>
      </c>
      <c r="AR266" s="122" t="s">
        <v>81</v>
      </c>
      <c r="AT266" s="129" t="s">
        <v>72</v>
      </c>
      <c r="AU266" s="129" t="s">
        <v>81</v>
      </c>
      <c r="AY266" s="122" t="s">
        <v>236</v>
      </c>
      <c r="BK266" s="130">
        <f>SUM(BK267:BK281)</f>
        <v>0</v>
      </c>
    </row>
    <row r="267" spans="2:65" s="1" customFormat="1" ht="16.5" customHeight="1">
      <c r="B267" s="133"/>
      <c r="C267" s="134" t="s">
        <v>662</v>
      </c>
      <c r="D267" s="134" t="s">
        <v>239</v>
      </c>
      <c r="E267" s="135" t="s">
        <v>3294</v>
      </c>
      <c r="F267" s="136" t="s">
        <v>3295</v>
      </c>
      <c r="G267" s="137" t="s">
        <v>539</v>
      </c>
      <c r="H267" s="138">
        <v>20.5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6310</v>
      </c>
    </row>
    <row r="268" spans="2:65" s="1" customFormat="1" ht="19.5">
      <c r="B268" s="33"/>
      <c r="D268" s="147" t="s">
        <v>246</v>
      </c>
      <c r="F268" s="148" t="s">
        <v>6311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2" customFormat="1" ht="11.25">
      <c r="B269" s="151"/>
      <c r="D269" s="147" t="s">
        <v>247</v>
      </c>
      <c r="E269" s="152" t="s">
        <v>1</v>
      </c>
      <c r="F269" s="153" t="s">
        <v>6312</v>
      </c>
      <c r="H269" s="154">
        <v>1.8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2" customFormat="1" ht="11.25">
      <c r="B270" s="151"/>
      <c r="D270" s="147" t="s">
        <v>247</v>
      </c>
      <c r="E270" s="152" t="s">
        <v>1</v>
      </c>
      <c r="F270" s="153" t="s">
        <v>6313</v>
      </c>
      <c r="H270" s="154">
        <v>18.7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5" customFormat="1" ht="11.25">
      <c r="B271" s="173"/>
      <c r="D271" s="147" t="s">
        <v>247</v>
      </c>
      <c r="E271" s="174" t="s">
        <v>1</v>
      </c>
      <c r="F271" s="175" t="s">
        <v>344</v>
      </c>
      <c r="H271" s="176">
        <v>20.5</v>
      </c>
      <c r="I271" s="177"/>
      <c r="L271" s="173"/>
      <c r="M271" s="178"/>
      <c r="T271" s="179"/>
      <c r="AT271" s="174" t="s">
        <v>247</v>
      </c>
      <c r="AU271" s="174" t="s">
        <v>83</v>
      </c>
      <c r="AV271" s="15" t="s">
        <v>258</v>
      </c>
      <c r="AW271" s="15" t="s">
        <v>30</v>
      </c>
      <c r="AX271" s="15" t="s">
        <v>81</v>
      </c>
      <c r="AY271" s="174" t="s">
        <v>236</v>
      </c>
    </row>
    <row r="272" spans="2:65" s="1" customFormat="1" ht="33" customHeight="1">
      <c r="B272" s="133"/>
      <c r="C272" s="134" t="s">
        <v>669</v>
      </c>
      <c r="D272" s="134" t="s">
        <v>239</v>
      </c>
      <c r="E272" s="135" t="s">
        <v>1609</v>
      </c>
      <c r="F272" s="136" t="s">
        <v>1610</v>
      </c>
      <c r="G272" s="137" t="s">
        <v>539</v>
      </c>
      <c r="H272" s="138">
        <v>20.5</v>
      </c>
      <c r="I272" s="139"/>
      <c r="J272" s="140">
        <f>ROUND(I272*H272,2)</f>
        <v>0</v>
      </c>
      <c r="K272" s="136" t="s">
        <v>243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258</v>
      </c>
      <c r="AT272" s="145" t="s">
        <v>239</v>
      </c>
      <c r="AU272" s="145" t="s">
        <v>83</v>
      </c>
      <c r="AY272" s="18" t="s">
        <v>236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258</v>
      </c>
      <c r="BM272" s="145" t="s">
        <v>6314</v>
      </c>
    </row>
    <row r="273" spans="2:65" s="1" customFormat="1" ht="29.25">
      <c r="B273" s="33"/>
      <c r="D273" s="147" t="s">
        <v>246</v>
      </c>
      <c r="F273" s="148" t="s">
        <v>1612</v>
      </c>
      <c r="I273" s="149"/>
      <c r="L273" s="33"/>
      <c r="M273" s="150"/>
      <c r="T273" s="57"/>
      <c r="AT273" s="18" t="s">
        <v>246</v>
      </c>
      <c r="AU273" s="18" t="s">
        <v>83</v>
      </c>
    </row>
    <row r="274" spans="2:65" s="12" customFormat="1" ht="11.25">
      <c r="B274" s="151"/>
      <c r="D274" s="147" t="s">
        <v>247</v>
      </c>
      <c r="E274" s="152" t="s">
        <v>1</v>
      </c>
      <c r="F274" s="153" t="s">
        <v>6315</v>
      </c>
      <c r="H274" s="154">
        <v>1.8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 ht="11.25">
      <c r="B275" s="151"/>
      <c r="D275" s="147" t="s">
        <v>247</v>
      </c>
      <c r="E275" s="152" t="s">
        <v>1</v>
      </c>
      <c r="F275" s="153" t="s">
        <v>6316</v>
      </c>
      <c r="H275" s="154">
        <v>18.7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5" customFormat="1" ht="11.25">
      <c r="B276" s="173"/>
      <c r="D276" s="147" t="s">
        <v>247</v>
      </c>
      <c r="E276" s="174" t="s">
        <v>1</v>
      </c>
      <c r="F276" s="175" t="s">
        <v>344</v>
      </c>
      <c r="H276" s="176">
        <v>20.5</v>
      </c>
      <c r="I276" s="177"/>
      <c r="L276" s="173"/>
      <c r="M276" s="178"/>
      <c r="T276" s="179"/>
      <c r="AT276" s="174" t="s">
        <v>247</v>
      </c>
      <c r="AU276" s="174" t="s">
        <v>83</v>
      </c>
      <c r="AV276" s="15" t="s">
        <v>258</v>
      </c>
      <c r="AW276" s="15" t="s">
        <v>30</v>
      </c>
      <c r="AX276" s="15" t="s">
        <v>81</v>
      </c>
      <c r="AY276" s="174" t="s">
        <v>236</v>
      </c>
    </row>
    <row r="277" spans="2:65" s="1" customFormat="1" ht="24.2" customHeight="1">
      <c r="B277" s="133"/>
      <c r="C277" s="134" t="s">
        <v>675</v>
      </c>
      <c r="D277" s="134" t="s">
        <v>239</v>
      </c>
      <c r="E277" s="135" t="s">
        <v>6317</v>
      </c>
      <c r="F277" s="136" t="s">
        <v>6318</v>
      </c>
      <c r="G277" s="137" t="s">
        <v>539</v>
      </c>
      <c r="H277" s="138">
        <v>309.2</v>
      </c>
      <c r="I277" s="139"/>
      <c r="J277" s="140">
        <f>ROUND(I277*H277,2)</f>
        <v>0</v>
      </c>
      <c r="K277" s="136" t="s">
        <v>243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6319</v>
      </c>
    </row>
    <row r="278" spans="2:65" s="1" customFormat="1" ht="11.25">
      <c r="B278" s="33"/>
      <c r="D278" s="147" t="s">
        <v>246</v>
      </c>
      <c r="F278" s="148" t="s">
        <v>6318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2" customFormat="1" ht="22.5">
      <c r="B279" s="151"/>
      <c r="D279" s="147" t="s">
        <v>247</v>
      </c>
      <c r="E279" s="152" t="s">
        <v>1</v>
      </c>
      <c r="F279" s="153" t="s">
        <v>6320</v>
      </c>
      <c r="H279" s="154">
        <v>108.22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 ht="11.25">
      <c r="B280" s="151"/>
      <c r="D280" s="147" t="s">
        <v>247</v>
      </c>
      <c r="E280" s="152" t="s">
        <v>1</v>
      </c>
      <c r="F280" s="153" t="s">
        <v>6321</v>
      </c>
      <c r="H280" s="154">
        <v>200.98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5" customFormat="1" ht="11.25">
      <c r="B281" s="173"/>
      <c r="D281" s="147" t="s">
        <v>247</v>
      </c>
      <c r="E281" s="174" t="s">
        <v>1</v>
      </c>
      <c r="F281" s="175" t="s">
        <v>344</v>
      </c>
      <c r="H281" s="176">
        <v>309.2</v>
      </c>
      <c r="I281" s="177"/>
      <c r="L281" s="173"/>
      <c r="M281" s="178"/>
      <c r="T281" s="179"/>
      <c r="AT281" s="174" t="s">
        <v>247</v>
      </c>
      <c r="AU281" s="174" t="s">
        <v>83</v>
      </c>
      <c r="AV281" s="15" t="s">
        <v>258</v>
      </c>
      <c r="AW281" s="15" t="s">
        <v>30</v>
      </c>
      <c r="AX281" s="15" t="s">
        <v>81</v>
      </c>
      <c r="AY281" s="174" t="s">
        <v>236</v>
      </c>
    </row>
    <row r="282" spans="2:65" s="11" customFormat="1" ht="22.9" customHeight="1">
      <c r="B282" s="121"/>
      <c r="D282" s="122" t="s">
        <v>72</v>
      </c>
      <c r="E282" s="131" t="s">
        <v>235</v>
      </c>
      <c r="F282" s="131" t="s">
        <v>636</v>
      </c>
      <c r="I282" s="124"/>
      <c r="J282" s="132">
        <f>BK282</f>
        <v>0</v>
      </c>
      <c r="L282" s="121"/>
      <c r="M282" s="126"/>
      <c r="P282" s="127">
        <f>SUM(P283:P439)</f>
        <v>0</v>
      </c>
      <c r="R282" s="127">
        <f>SUM(R283:R439)</f>
        <v>2318.518320000001</v>
      </c>
      <c r="T282" s="128">
        <f>SUM(T283:T439)</f>
        <v>489.90880000000004</v>
      </c>
      <c r="AR282" s="122" t="s">
        <v>81</v>
      </c>
      <c r="AT282" s="129" t="s">
        <v>72</v>
      </c>
      <c r="AU282" s="129" t="s">
        <v>81</v>
      </c>
      <c r="AY282" s="122" t="s">
        <v>236</v>
      </c>
      <c r="BK282" s="130">
        <f>SUM(BK283:BK439)</f>
        <v>0</v>
      </c>
    </row>
    <row r="283" spans="2:65" s="1" customFormat="1" ht="24.2" customHeight="1">
      <c r="B283" s="133"/>
      <c r="C283" s="134" t="s">
        <v>682</v>
      </c>
      <c r="D283" s="134" t="s">
        <v>239</v>
      </c>
      <c r="E283" s="135" t="s">
        <v>6322</v>
      </c>
      <c r="F283" s="136" t="s">
        <v>6323</v>
      </c>
      <c r="G283" s="137" t="s">
        <v>340</v>
      </c>
      <c r="H283" s="138">
        <v>431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0.14679</v>
      </c>
      <c r="R283" s="143">
        <f>Q283*H283</f>
        <v>63.266490000000005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6324</v>
      </c>
    </row>
    <row r="284" spans="2:65" s="1" customFormat="1" ht="19.5">
      <c r="B284" s="33"/>
      <c r="D284" s="147" t="s">
        <v>246</v>
      </c>
      <c r="F284" s="148" t="s">
        <v>6325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4" customFormat="1" ht="22.5">
      <c r="B285" s="167"/>
      <c r="D285" s="147" t="s">
        <v>247</v>
      </c>
      <c r="E285" s="168" t="s">
        <v>1</v>
      </c>
      <c r="F285" s="169" t="s">
        <v>6326</v>
      </c>
      <c r="H285" s="168" t="s">
        <v>1</v>
      </c>
      <c r="I285" s="170"/>
      <c r="L285" s="167"/>
      <c r="M285" s="171"/>
      <c r="T285" s="172"/>
      <c r="AT285" s="168" t="s">
        <v>247</v>
      </c>
      <c r="AU285" s="168" t="s">
        <v>83</v>
      </c>
      <c r="AV285" s="14" t="s">
        <v>81</v>
      </c>
      <c r="AW285" s="14" t="s">
        <v>30</v>
      </c>
      <c r="AX285" s="14" t="s">
        <v>73</v>
      </c>
      <c r="AY285" s="168" t="s">
        <v>236</v>
      </c>
    </row>
    <row r="286" spans="2:65" s="12" customFormat="1" ht="22.5">
      <c r="B286" s="151"/>
      <c r="D286" s="147" t="s">
        <v>247</v>
      </c>
      <c r="E286" s="152" t="s">
        <v>1</v>
      </c>
      <c r="F286" s="153" t="s">
        <v>6327</v>
      </c>
      <c r="H286" s="154">
        <v>89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2" customFormat="1" ht="22.5">
      <c r="B287" s="151"/>
      <c r="D287" s="147" t="s">
        <v>247</v>
      </c>
      <c r="E287" s="152" t="s">
        <v>1</v>
      </c>
      <c r="F287" s="153" t="s">
        <v>6328</v>
      </c>
      <c r="H287" s="154">
        <v>212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2" customFormat="1" ht="22.5">
      <c r="B288" s="151"/>
      <c r="D288" s="147" t="s">
        <v>247</v>
      </c>
      <c r="E288" s="152" t="s">
        <v>1</v>
      </c>
      <c r="F288" s="153" t="s">
        <v>6329</v>
      </c>
      <c r="H288" s="154">
        <v>130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5" customFormat="1" ht="11.25">
      <c r="B289" s="173"/>
      <c r="D289" s="147" t="s">
        <v>247</v>
      </c>
      <c r="E289" s="174" t="s">
        <v>1</v>
      </c>
      <c r="F289" s="175" t="s">
        <v>344</v>
      </c>
      <c r="H289" s="176">
        <v>431</v>
      </c>
      <c r="I289" s="177"/>
      <c r="L289" s="173"/>
      <c r="M289" s="178"/>
      <c r="T289" s="179"/>
      <c r="AT289" s="174" t="s">
        <v>247</v>
      </c>
      <c r="AU289" s="174" t="s">
        <v>83</v>
      </c>
      <c r="AV289" s="15" t="s">
        <v>258</v>
      </c>
      <c r="AW289" s="15" t="s">
        <v>30</v>
      </c>
      <c r="AX289" s="15" t="s">
        <v>81</v>
      </c>
      <c r="AY289" s="174" t="s">
        <v>236</v>
      </c>
    </row>
    <row r="290" spans="2:65" s="1" customFormat="1" ht="24.2" customHeight="1">
      <c r="B290" s="133"/>
      <c r="C290" s="180" t="s">
        <v>689</v>
      </c>
      <c r="D290" s="180" t="s">
        <v>333</v>
      </c>
      <c r="E290" s="181" t="s">
        <v>6330</v>
      </c>
      <c r="F290" s="182" t="s">
        <v>6331</v>
      </c>
      <c r="G290" s="183" t="s">
        <v>340</v>
      </c>
      <c r="H290" s="184">
        <v>212</v>
      </c>
      <c r="I290" s="185"/>
      <c r="J290" s="186">
        <f>ROUND(I290*H290,2)</f>
        <v>0</v>
      </c>
      <c r="K290" s="182" t="s">
        <v>243</v>
      </c>
      <c r="L290" s="187"/>
      <c r="M290" s="188" t="s">
        <v>1</v>
      </c>
      <c r="N290" s="189" t="s">
        <v>38</v>
      </c>
      <c r="P290" s="143">
        <f>O290*H290</f>
        <v>0</v>
      </c>
      <c r="Q290" s="143">
        <v>4.3600000000000003</v>
      </c>
      <c r="R290" s="143">
        <f>Q290*H290</f>
        <v>924.32</v>
      </c>
      <c r="S290" s="143">
        <v>0</v>
      </c>
      <c r="T290" s="144">
        <f>S290*H290</f>
        <v>0</v>
      </c>
      <c r="AR290" s="145" t="s">
        <v>273</v>
      </c>
      <c r="AT290" s="145" t="s">
        <v>333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258</v>
      </c>
      <c r="BM290" s="145" t="s">
        <v>6332</v>
      </c>
    </row>
    <row r="291" spans="2:65" s="1" customFormat="1" ht="11.25">
      <c r="B291" s="33"/>
      <c r="D291" s="147" t="s">
        <v>246</v>
      </c>
      <c r="F291" s="148" t="s">
        <v>6333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" customFormat="1" ht="24.2" customHeight="1">
      <c r="B292" s="133"/>
      <c r="C292" s="180" t="s">
        <v>696</v>
      </c>
      <c r="D292" s="180" t="s">
        <v>333</v>
      </c>
      <c r="E292" s="181" t="s">
        <v>6334</v>
      </c>
      <c r="F292" s="182" t="s">
        <v>6335</v>
      </c>
      <c r="G292" s="183" t="s">
        <v>340</v>
      </c>
      <c r="H292" s="184">
        <v>130</v>
      </c>
      <c r="I292" s="185"/>
      <c r="J292" s="186">
        <f>ROUND(I292*H292,2)</f>
        <v>0</v>
      </c>
      <c r="K292" s="182" t="s">
        <v>1</v>
      </c>
      <c r="L292" s="187"/>
      <c r="M292" s="188" t="s">
        <v>1</v>
      </c>
      <c r="N292" s="189" t="s">
        <v>38</v>
      </c>
      <c r="P292" s="143">
        <f>O292*H292</f>
        <v>0</v>
      </c>
      <c r="Q292" s="143">
        <v>4.3600000000000003</v>
      </c>
      <c r="R292" s="143">
        <f>Q292*H292</f>
        <v>566.80000000000007</v>
      </c>
      <c r="S292" s="143">
        <v>0</v>
      </c>
      <c r="T292" s="144">
        <f>S292*H292</f>
        <v>0</v>
      </c>
      <c r="AR292" s="145" t="s">
        <v>273</v>
      </c>
      <c r="AT292" s="145" t="s">
        <v>333</v>
      </c>
      <c r="AU292" s="145" t="s">
        <v>83</v>
      </c>
      <c r="AY292" s="18" t="s">
        <v>236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258</v>
      </c>
      <c r="BM292" s="145" t="s">
        <v>6336</v>
      </c>
    </row>
    <row r="293" spans="2:65" s="1" customFormat="1" ht="11.25">
      <c r="B293" s="33"/>
      <c r="D293" s="147" t="s">
        <v>246</v>
      </c>
      <c r="F293" s="148" t="s">
        <v>6337</v>
      </c>
      <c r="I293" s="149"/>
      <c r="L293" s="33"/>
      <c r="M293" s="150"/>
      <c r="T293" s="57"/>
      <c r="AT293" s="18" t="s">
        <v>246</v>
      </c>
      <c r="AU293" s="18" t="s">
        <v>83</v>
      </c>
    </row>
    <row r="294" spans="2:65" s="1" customFormat="1" ht="24.2" customHeight="1">
      <c r="B294" s="133"/>
      <c r="C294" s="180" t="s">
        <v>703</v>
      </c>
      <c r="D294" s="180" t="s">
        <v>333</v>
      </c>
      <c r="E294" s="181" t="s">
        <v>6338</v>
      </c>
      <c r="F294" s="182" t="s">
        <v>6339</v>
      </c>
      <c r="G294" s="183" t="s">
        <v>340</v>
      </c>
      <c r="H294" s="184">
        <v>89</v>
      </c>
      <c r="I294" s="185"/>
      <c r="J294" s="186">
        <f>ROUND(I294*H294,2)</f>
        <v>0</v>
      </c>
      <c r="K294" s="182" t="s">
        <v>1</v>
      </c>
      <c r="L294" s="187"/>
      <c r="M294" s="188" t="s">
        <v>1</v>
      </c>
      <c r="N294" s="189" t="s">
        <v>38</v>
      </c>
      <c r="P294" s="143">
        <f>O294*H294</f>
        <v>0</v>
      </c>
      <c r="Q294" s="143">
        <v>3.56</v>
      </c>
      <c r="R294" s="143">
        <f>Q294*H294</f>
        <v>316.84000000000003</v>
      </c>
      <c r="S294" s="143">
        <v>0</v>
      </c>
      <c r="T294" s="144">
        <f>S294*H294</f>
        <v>0</v>
      </c>
      <c r="AR294" s="145" t="s">
        <v>273</v>
      </c>
      <c r="AT294" s="145" t="s">
        <v>333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6340</v>
      </c>
    </row>
    <row r="295" spans="2:65" s="1" customFormat="1" ht="11.25">
      <c r="B295" s="33"/>
      <c r="D295" s="147" t="s">
        <v>246</v>
      </c>
      <c r="F295" s="148" t="s">
        <v>6341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" customFormat="1" ht="16.5" customHeight="1">
      <c r="B296" s="133"/>
      <c r="C296" s="134" t="s">
        <v>709</v>
      </c>
      <c r="D296" s="134" t="s">
        <v>239</v>
      </c>
      <c r="E296" s="135" t="s">
        <v>6342</v>
      </c>
      <c r="F296" s="136" t="s">
        <v>6343</v>
      </c>
      <c r="G296" s="137" t="s">
        <v>528</v>
      </c>
      <c r="H296" s="138">
        <v>1545</v>
      </c>
      <c r="I296" s="139"/>
      <c r="J296" s="140">
        <f>ROUND(I296*H296,2)</f>
        <v>0</v>
      </c>
      <c r="K296" s="136" t="s">
        <v>1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0.14679</v>
      </c>
      <c r="R296" s="143">
        <f>Q296*H296</f>
        <v>226.79055</v>
      </c>
      <c r="S296" s="143">
        <v>0</v>
      </c>
      <c r="T296" s="144">
        <f>S296*H296</f>
        <v>0</v>
      </c>
      <c r="AR296" s="145" t="s">
        <v>258</v>
      </c>
      <c r="AT296" s="145" t="s">
        <v>239</v>
      </c>
      <c r="AU296" s="145" t="s">
        <v>83</v>
      </c>
      <c r="AY296" s="18" t="s">
        <v>236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258</v>
      </c>
      <c r="BM296" s="145" t="s">
        <v>6344</v>
      </c>
    </row>
    <row r="297" spans="2:65" s="1" customFormat="1" ht="11.25">
      <c r="B297" s="33"/>
      <c r="D297" s="147" t="s">
        <v>246</v>
      </c>
      <c r="F297" s="148" t="s">
        <v>6345</v>
      </c>
      <c r="I297" s="149"/>
      <c r="L297" s="33"/>
      <c r="M297" s="150"/>
      <c r="T297" s="57"/>
      <c r="AT297" s="18" t="s">
        <v>246</v>
      </c>
      <c r="AU297" s="18" t="s">
        <v>83</v>
      </c>
    </row>
    <row r="298" spans="2:65" s="12" customFormat="1" ht="11.25">
      <c r="B298" s="151"/>
      <c r="D298" s="147" t="s">
        <v>247</v>
      </c>
      <c r="E298" s="152" t="s">
        <v>1</v>
      </c>
      <c r="F298" s="153" t="s">
        <v>6346</v>
      </c>
      <c r="H298" s="154">
        <v>1457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2" customFormat="1" ht="11.25">
      <c r="B299" s="151"/>
      <c r="D299" s="147" t="s">
        <v>247</v>
      </c>
      <c r="E299" s="152" t="s">
        <v>1</v>
      </c>
      <c r="F299" s="153" t="s">
        <v>6347</v>
      </c>
      <c r="H299" s="154">
        <v>88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 ht="11.25">
      <c r="B300" s="173"/>
      <c r="D300" s="147" t="s">
        <v>247</v>
      </c>
      <c r="E300" s="174" t="s">
        <v>1</v>
      </c>
      <c r="F300" s="175" t="s">
        <v>344</v>
      </c>
      <c r="H300" s="176">
        <v>1545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" customFormat="1" ht="16.5" customHeight="1">
      <c r="B301" s="133"/>
      <c r="C301" s="180" t="s">
        <v>714</v>
      </c>
      <c r="D301" s="180" t="s">
        <v>333</v>
      </c>
      <c r="E301" s="181" t="s">
        <v>6348</v>
      </c>
      <c r="F301" s="182" t="s">
        <v>6349</v>
      </c>
      <c r="G301" s="183" t="s">
        <v>340</v>
      </c>
      <c r="H301" s="184">
        <v>1166</v>
      </c>
      <c r="I301" s="185"/>
      <c r="J301" s="186">
        <f>ROUND(I301*H301,2)</f>
        <v>0</v>
      </c>
      <c r="K301" s="182" t="s">
        <v>1</v>
      </c>
      <c r="L301" s="187"/>
      <c r="M301" s="188" t="s">
        <v>1</v>
      </c>
      <c r="N301" s="189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273</v>
      </c>
      <c r="AT301" s="145" t="s">
        <v>333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6350</v>
      </c>
    </row>
    <row r="302" spans="2:65" s="1" customFormat="1" ht="11.25">
      <c r="B302" s="33"/>
      <c r="D302" s="147" t="s">
        <v>246</v>
      </c>
      <c r="F302" s="148" t="s">
        <v>6349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24.2" customHeight="1">
      <c r="B303" s="133"/>
      <c r="C303" s="134" t="s">
        <v>720</v>
      </c>
      <c r="D303" s="134" t="s">
        <v>239</v>
      </c>
      <c r="E303" s="135" t="s">
        <v>6351</v>
      </c>
      <c r="F303" s="136" t="s">
        <v>6352</v>
      </c>
      <c r="G303" s="137" t="s">
        <v>539</v>
      </c>
      <c r="H303" s="138">
        <v>7.8</v>
      </c>
      <c r="I303" s="139"/>
      <c r="J303" s="140">
        <f>ROUND(I303*H303,2)</f>
        <v>0</v>
      </c>
      <c r="K303" s="136" t="s">
        <v>243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6353</v>
      </c>
    </row>
    <row r="304" spans="2:65" s="1" customFormat="1" ht="19.5">
      <c r="B304" s="33"/>
      <c r="D304" s="147" t="s">
        <v>246</v>
      </c>
      <c r="F304" s="148" t="s">
        <v>6354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2" customFormat="1" ht="22.5">
      <c r="B305" s="151"/>
      <c r="D305" s="147" t="s">
        <v>247</v>
      </c>
      <c r="E305" s="152" t="s">
        <v>1</v>
      </c>
      <c r="F305" s="153" t="s">
        <v>6355</v>
      </c>
      <c r="H305" s="154">
        <v>7.8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81</v>
      </c>
      <c r="AY305" s="152" t="s">
        <v>236</v>
      </c>
    </row>
    <row r="306" spans="2:65" s="1" customFormat="1" ht="24.2" customHeight="1">
      <c r="B306" s="133"/>
      <c r="C306" s="134" t="s">
        <v>725</v>
      </c>
      <c r="D306" s="134" t="s">
        <v>239</v>
      </c>
      <c r="E306" s="135" t="s">
        <v>6356</v>
      </c>
      <c r="F306" s="136" t="s">
        <v>6357</v>
      </c>
      <c r="G306" s="137" t="s">
        <v>340</v>
      </c>
      <c r="H306" s="138">
        <v>86</v>
      </c>
      <c r="I306" s="139"/>
      <c r="J306" s="140">
        <f>ROUND(I306*H306,2)</f>
        <v>0</v>
      </c>
      <c r="K306" s="136" t="s">
        <v>243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6358</v>
      </c>
    </row>
    <row r="307" spans="2:65" s="1" customFormat="1" ht="29.25">
      <c r="B307" s="33"/>
      <c r="D307" s="147" t="s">
        <v>246</v>
      </c>
      <c r="F307" s="148" t="s">
        <v>6359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4" customFormat="1" ht="22.5">
      <c r="B308" s="167"/>
      <c r="D308" s="147" t="s">
        <v>247</v>
      </c>
      <c r="E308" s="168" t="s">
        <v>1</v>
      </c>
      <c r="F308" s="169" t="s">
        <v>6326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 ht="22.5">
      <c r="B309" s="151"/>
      <c r="D309" s="147" t="s">
        <v>247</v>
      </c>
      <c r="E309" s="152" t="s">
        <v>1</v>
      </c>
      <c r="F309" s="153" t="s">
        <v>6360</v>
      </c>
      <c r="H309" s="154">
        <v>86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236</v>
      </c>
    </row>
    <row r="310" spans="2:65" s="1" customFormat="1" ht="24.2" customHeight="1">
      <c r="B310" s="133"/>
      <c r="C310" s="134" t="s">
        <v>731</v>
      </c>
      <c r="D310" s="134" t="s">
        <v>239</v>
      </c>
      <c r="E310" s="135" t="s">
        <v>6361</v>
      </c>
      <c r="F310" s="136" t="s">
        <v>6362</v>
      </c>
      <c r="G310" s="137" t="s">
        <v>528</v>
      </c>
      <c r="H310" s="138">
        <v>1546</v>
      </c>
      <c r="I310" s="139"/>
      <c r="J310" s="140">
        <f>ROUND(I310*H310,2)</f>
        <v>0</v>
      </c>
      <c r="K310" s="136" t="s">
        <v>243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9.4400000000000005E-3</v>
      </c>
      <c r="R310" s="143">
        <f>Q310*H310</f>
        <v>14.594240000000001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6363</v>
      </c>
    </row>
    <row r="311" spans="2:65" s="1" customFormat="1" ht="19.5">
      <c r="B311" s="33"/>
      <c r="D311" s="147" t="s">
        <v>246</v>
      </c>
      <c r="F311" s="148" t="s">
        <v>6364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4" customFormat="1" ht="22.5">
      <c r="B312" s="167"/>
      <c r="D312" s="147" t="s">
        <v>247</v>
      </c>
      <c r="E312" s="168" t="s">
        <v>1</v>
      </c>
      <c r="F312" s="169" t="s">
        <v>6326</v>
      </c>
      <c r="H312" s="168" t="s">
        <v>1</v>
      </c>
      <c r="I312" s="170"/>
      <c r="L312" s="167"/>
      <c r="M312" s="171"/>
      <c r="T312" s="172"/>
      <c r="AT312" s="168" t="s">
        <v>247</v>
      </c>
      <c r="AU312" s="168" t="s">
        <v>83</v>
      </c>
      <c r="AV312" s="14" t="s">
        <v>81</v>
      </c>
      <c r="AW312" s="14" t="s">
        <v>30</v>
      </c>
      <c r="AX312" s="14" t="s">
        <v>73</v>
      </c>
      <c r="AY312" s="168" t="s">
        <v>236</v>
      </c>
    </row>
    <row r="313" spans="2:65" s="12" customFormat="1" ht="11.25">
      <c r="B313" s="151"/>
      <c r="D313" s="147" t="s">
        <v>247</v>
      </c>
      <c r="E313" s="152" t="s">
        <v>1</v>
      </c>
      <c r="F313" s="153" t="s">
        <v>6365</v>
      </c>
      <c r="H313" s="154">
        <v>89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 ht="11.25">
      <c r="B314" s="151"/>
      <c r="D314" s="147" t="s">
        <v>247</v>
      </c>
      <c r="E314" s="152" t="s">
        <v>1</v>
      </c>
      <c r="F314" s="153" t="s">
        <v>6366</v>
      </c>
      <c r="H314" s="154">
        <v>89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2" customFormat="1" ht="11.25">
      <c r="B315" s="151"/>
      <c r="D315" s="147" t="s">
        <v>247</v>
      </c>
      <c r="E315" s="152" t="s">
        <v>1</v>
      </c>
      <c r="F315" s="153" t="s">
        <v>6367</v>
      </c>
      <c r="H315" s="154">
        <v>685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 ht="11.25">
      <c r="B316" s="151"/>
      <c r="D316" s="147" t="s">
        <v>247</v>
      </c>
      <c r="E316" s="152" t="s">
        <v>1</v>
      </c>
      <c r="F316" s="153" t="s">
        <v>6368</v>
      </c>
      <c r="H316" s="154">
        <v>683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 ht="11.25">
      <c r="B317" s="173"/>
      <c r="D317" s="147" t="s">
        <v>247</v>
      </c>
      <c r="E317" s="174" t="s">
        <v>1</v>
      </c>
      <c r="F317" s="175" t="s">
        <v>344</v>
      </c>
      <c r="H317" s="176">
        <v>1546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24.2" customHeight="1">
      <c r="B318" s="133"/>
      <c r="C318" s="180" t="s">
        <v>735</v>
      </c>
      <c r="D318" s="180" t="s">
        <v>333</v>
      </c>
      <c r="E318" s="181" t="s">
        <v>6369</v>
      </c>
      <c r="F318" s="182" t="s">
        <v>6370</v>
      </c>
      <c r="G318" s="183" t="s">
        <v>424</v>
      </c>
      <c r="H318" s="184">
        <v>23.164000000000001</v>
      </c>
      <c r="I318" s="185"/>
      <c r="J318" s="186">
        <f>ROUND(I318*H318,2)</f>
        <v>0</v>
      </c>
      <c r="K318" s="182" t="s">
        <v>243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1</v>
      </c>
      <c r="R318" s="143">
        <f>Q318*H318</f>
        <v>23.164000000000001</v>
      </c>
      <c r="S318" s="143">
        <v>0</v>
      </c>
      <c r="T318" s="144">
        <f>S318*H318</f>
        <v>0</v>
      </c>
      <c r="AR318" s="145" t="s">
        <v>273</v>
      </c>
      <c r="AT318" s="145" t="s">
        <v>333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6371</v>
      </c>
    </row>
    <row r="319" spans="2:65" s="1" customFormat="1" ht="19.5">
      <c r="B319" s="33"/>
      <c r="D319" s="147" t="s">
        <v>246</v>
      </c>
      <c r="F319" s="148" t="s">
        <v>6370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4" customFormat="1" ht="11.25">
      <c r="B320" s="167"/>
      <c r="D320" s="147" t="s">
        <v>247</v>
      </c>
      <c r="E320" s="168" t="s">
        <v>1</v>
      </c>
      <c r="F320" s="169" t="s">
        <v>6372</v>
      </c>
      <c r="H320" s="168" t="s">
        <v>1</v>
      </c>
      <c r="I320" s="170"/>
      <c r="L320" s="167"/>
      <c r="M320" s="171"/>
      <c r="T320" s="172"/>
      <c r="AT320" s="168" t="s">
        <v>247</v>
      </c>
      <c r="AU320" s="168" t="s">
        <v>83</v>
      </c>
      <c r="AV320" s="14" t="s">
        <v>81</v>
      </c>
      <c r="AW320" s="14" t="s">
        <v>30</v>
      </c>
      <c r="AX320" s="14" t="s">
        <v>73</v>
      </c>
      <c r="AY320" s="168" t="s">
        <v>236</v>
      </c>
    </row>
    <row r="321" spans="2:65" s="12" customFormat="1" ht="11.25">
      <c r="B321" s="151"/>
      <c r="D321" s="147" t="s">
        <v>247</v>
      </c>
      <c r="E321" s="152" t="s">
        <v>1</v>
      </c>
      <c r="F321" s="153" t="s">
        <v>6373</v>
      </c>
      <c r="H321" s="154">
        <v>11.582000000000001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2" customFormat="1" ht="11.25">
      <c r="B322" s="151"/>
      <c r="D322" s="147" t="s">
        <v>247</v>
      </c>
      <c r="E322" s="152" t="s">
        <v>1</v>
      </c>
      <c r="F322" s="153" t="s">
        <v>6374</v>
      </c>
      <c r="H322" s="154">
        <v>11.582000000000001</v>
      </c>
      <c r="I322" s="155"/>
      <c r="L322" s="151"/>
      <c r="M322" s="156"/>
      <c r="T322" s="157"/>
      <c r="AT322" s="152" t="s">
        <v>247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236</v>
      </c>
    </row>
    <row r="323" spans="2:65" s="15" customFormat="1" ht="11.25">
      <c r="B323" s="173"/>
      <c r="D323" s="147" t="s">
        <v>247</v>
      </c>
      <c r="E323" s="174" t="s">
        <v>1</v>
      </c>
      <c r="F323" s="175" t="s">
        <v>344</v>
      </c>
      <c r="H323" s="176">
        <v>23.164000000000001</v>
      </c>
      <c r="I323" s="177"/>
      <c r="L323" s="173"/>
      <c r="M323" s="178"/>
      <c r="T323" s="179"/>
      <c r="AT323" s="174" t="s">
        <v>247</v>
      </c>
      <c r="AU323" s="174" t="s">
        <v>83</v>
      </c>
      <c r="AV323" s="15" t="s">
        <v>258</v>
      </c>
      <c r="AW323" s="15" t="s">
        <v>30</v>
      </c>
      <c r="AX323" s="15" t="s">
        <v>81</v>
      </c>
      <c r="AY323" s="174" t="s">
        <v>236</v>
      </c>
    </row>
    <row r="324" spans="2:65" s="1" customFormat="1" ht="24.2" customHeight="1">
      <c r="B324" s="133"/>
      <c r="C324" s="180" t="s">
        <v>741</v>
      </c>
      <c r="D324" s="180" t="s">
        <v>333</v>
      </c>
      <c r="E324" s="181" t="s">
        <v>6375</v>
      </c>
      <c r="F324" s="182" t="s">
        <v>6376</v>
      </c>
      <c r="G324" s="183" t="s">
        <v>424</v>
      </c>
      <c r="H324" s="184">
        <v>165.88399999999999</v>
      </c>
      <c r="I324" s="185"/>
      <c r="J324" s="186">
        <f>ROUND(I324*H324,2)</f>
        <v>0</v>
      </c>
      <c r="K324" s="182" t="s">
        <v>1</v>
      </c>
      <c r="L324" s="187"/>
      <c r="M324" s="188" t="s">
        <v>1</v>
      </c>
      <c r="N324" s="189" t="s">
        <v>38</v>
      </c>
      <c r="P324" s="143">
        <f>O324*H324</f>
        <v>0</v>
      </c>
      <c r="Q324" s="143">
        <v>1</v>
      </c>
      <c r="R324" s="143">
        <f>Q324*H324</f>
        <v>165.88399999999999</v>
      </c>
      <c r="S324" s="143">
        <v>0</v>
      </c>
      <c r="T324" s="144">
        <f>S324*H324</f>
        <v>0</v>
      </c>
      <c r="AR324" s="145" t="s">
        <v>273</v>
      </c>
      <c r="AT324" s="145" t="s">
        <v>333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6377</v>
      </c>
    </row>
    <row r="325" spans="2:65" s="1" customFormat="1" ht="19.5">
      <c r="B325" s="33"/>
      <c r="D325" s="147" t="s">
        <v>246</v>
      </c>
      <c r="F325" s="148" t="s">
        <v>6376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4" customFormat="1" ht="11.25">
      <c r="B326" s="167"/>
      <c r="D326" s="147" t="s">
        <v>247</v>
      </c>
      <c r="E326" s="168" t="s">
        <v>1</v>
      </c>
      <c r="F326" s="169" t="s">
        <v>6378</v>
      </c>
      <c r="H326" s="168" t="s">
        <v>1</v>
      </c>
      <c r="I326" s="170"/>
      <c r="L326" s="167"/>
      <c r="M326" s="171"/>
      <c r="T326" s="172"/>
      <c r="AT326" s="168" t="s">
        <v>247</v>
      </c>
      <c r="AU326" s="168" t="s">
        <v>83</v>
      </c>
      <c r="AV326" s="14" t="s">
        <v>81</v>
      </c>
      <c r="AW326" s="14" t="s">
        <v>30</v>
      </c>
      <c r="AX326" s="14" t="s">
        <v>73</v>
      </c>
      <c r="AY326" s="168" t="s">
        <v>236</v>
      </c>
    </row>
    <row r="327" spans="2:65" s="12" customFormat="1" ht="11.25">
      <c r="B327" s="151"/>
      <c r="D327" s="147" t="s">
        <v>247</v>
      </c>
      <c r="E327" s="152" t="s">
        <v>1</v>
      </c>
      <c r="F327" s="153" t="s">
        <v>6379</v>
      </c>
      <c r="H327" s="154">
        <v>83.063000000000002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 ht="11.25">
      <c r="B328" s="151"/>
      <c r="D328" s="147" t="s">
        <v>247</v>
      </c>
      <c r="E328" s="152" t="s">
        <v>1</v>
      </c>
      <c r="F328" s="153" t="s">
        <v>6380</v>
      </c>
      <c r="H328" s="154">
        <v>82.820999999999998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5" customFormat="1" ht="11.25">
      <c r="B329" s="173"/>
      <c r="D329" s="147" t="s">
        <v>247</v>
      </c>
      <c r="E329" s="174" t="s">
        <v>1</v>
      </c>
      <c r="F329" s="175" t="s">
        <v>344</v>
      </c>
      <c r="H329" s="176">
        <v>165.88399999999999</v>
      </c>
      <c r="I329" s="177"/>
      <c r="L329" s="173"/>
      <c r="M329" s="178"/>
      <c r="T329" s="179"/>
      <c r="AT329" s="174" t="s">
        <v>247</v>
      </c>
      <c r="AU329" s="174" t="s">
        <v>83</v>
      </c>
      <c r="AV329" s="15" t="s">
        <v>258</v>
      </c>
      <c r="AW329" s="15" t="s">
        <v>30</v>
      </c>
      <c r="AX329" s="15" t="s">
        <v>81</v>
      </c>
      <c r="AY329" s="174" t="s">
        <v>236</v>
      </c>
    </row>
    <row r="330" spans="2:65" s="1" customFormat="1" ht="24.2" customHeight="1">
      <c r="B330" s="133"/>
      <c r="C330" s="134" t="s">
        <v>745</v>
      </c>
      <c r="D330" s="134" t="s">
        <v>239</v>
      </c>
      <c r="E330" s="135" t="s">
        <v>6381</v>
      </c>
      <c r="F330" s="136" t="s">
        <v>6382</v>
      </c>
      <c r="G330" s="137" t="s">
        <v>528</v>
      </c>
      <c r="H330" s="138">
        <v>31</v>
      </c>
      <c r="I330" s="139"/>
      <c r="J330" s="140">
        <f>ROUND(I330*H330,2)</f>
        <v>0</v>
      </c>
      <c r="K330" s="136" t="s">
        <v>243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6.8999999999999999E-3</v>
      </c>
      <c r="R330" s="143">
        <f>Q330*H330</f>
        <v>0.21390000000000001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6383</v>
      </c>
    </row>
    <row r="331" spans="2:65" s="1" customFormat="1" ht="19.5">
      <c r="B331" s="33"/>
      <c r="D331" s="147" t="s">
        <v>246</v>
      </c>
      <c r="F331" s="148" t="s">
        <v>6384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2" customFormat="1" ht="11.25">
      <c r="B332" s="151"/>
      <c r="D332" s="147" t="s">
        <v>247</v>
      </c>
      <c r="E332" s="152" t="s">
        <v>1</v>
      </c>
      <c r="F332" s="153" t="s">
        <v>6385</v>
      </c>
      <c r="H332" s="154">
        <v>31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81</v>
      </c>
      <c r="AY332" s="152" t="s">
        <v>236</v>
      </c>
    </row>
    <row r="333" spans="2:65" s="1" customFormat="1" ht="24.2" customHeight="1">
      <c r="B333" s="133"/>
      <c r="C333" s="134" t="s">
        <v>772</v>
      </c>
      <c r="D333" s="134" t="s">
        <v>239</v>
      </c>
      <c r="E333" s="135" t="s">
        <v>6386</v>
      </c>
      <c r="F333" s="136" t="s">
        <v>6387</v>
      </c>
      <c r="G333" s="137" t="s">
        <v>528</v>
      </c>
      <c r="H333" s="138">
        <v>77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6.8999999999999999E-3</v>
      </c>
      <c r="R333" s="143">
        <f>Q333*H333</f>
        <v>0.53129999999999999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6388</v>
      </c>
    </row>
    <row r="334" spans="2:65" s="1" customFormat="1" ht="19.5">
      <c r="B334" s="33"/>
      <c r="D334" s="147" t="s">
        <v>246</v>
      </c>
      <c r="F334" s="148" t="s">
        <v>6389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2" customFormat="1" ht="11.25">
      <c r="B335" s="151"/>
      <c r="D335" s="147" t="s">
        <v>247</v>
      </c>
      <c r="E335" s="152" t="s">
        <v>1</v>
      </c>
      <c r="F335" s="153" t="s">
        <v>6390</v>
      </c>
      <c r="H335" s="154">
        <v>77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81</v>
      </c>
      <c r="AY335" s="152" t="s">
        <v>236</v>
      </c>
    </row>
    <row r="336" spans="2:65" s="1" customFormat="1" ht="24.2" customHeight="1">
      <c r="B336" s="133"/>
      <c r="C336" s="134" t="s">
        <v>777</v>
      </c>
      <c r="D336" s="134" t="s">
        <v>239</v>
      </c>
      <c r="E336" s="135" t="s">
        <v>6391</v>
      </c>
      <c r="F336" s="136" t="s">
        <v>6392</v>
      </c>
      <c r="G336" s="137" t="s">
        <v>528</v>
      </c>
      <c r="H336" s="138">
        <v>65</v>
      </c>
      <c r="I336" s="139"/>
      <c r="J336" s="140">
        <f>ROUND(I336*H336,2)</f>
        <v>0</v>
      </c>
      <c r="K336" s="136" t="s">
        <v>243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6.8999999999999999E-3</v>
      </c>
      <c r="R336" s="143">
        <f>Q336*H336</f>
        <v>0.44850000000000001</v>
      </c>
      <c r="S336" s="143">
        <v>0</v>
      </c>
      <c r="T336" s="144">
        <f>S336*H336</f>
        <v>0</v>
      </c>
      <c r="AR336" s="145" t="s">
        <v>258</v>
      </c>
      <c r="AT336" s="145" t="s">
        <v>239</v>
      </c>
      <c r="AU336" s="145" t="s">
        <v>83</v>
      </c>
      <c r="AY336" s="18" t="s">
        <v>236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258</v>
      </c>
      <c r="BM336" s="145" t="s">
        <v>6393</v>
      </c>
    </row>
    <row r="337" spans="2:65" s="1" customFormat="1" ht="19.5">
      <c r="B337" s="33"/>
      <c r="D337" s="147" t="s">
        <v>246</v>
      </c>
      <c r="F337" s="148" t="s">
        <v>6394</v>
      </c>
      <c r="I337" s="149"/>
      <c r="L337" s="33"/>
      <c r="M337" s="150"/>
      <c r="T337" s="57"/>
      <c r="AT337" s="18" t="s">
        <v>246</v>
      </c>
      <c r="AU337" s="18" t="s">
        <v>83</v>
      </c>
    </row>
    <row r="338" spans="2:65" s="12" customFormat="1" ht="11.25">
      <c r="B338" s="151"/>
      <c r="D338" s="147" t="s">
        <v>247</v>
      </c>
      <c r="E338" s="152" t="s">
        <v>1</v>
      </c>
      <c r="F338" s="153" t="s">
        <v>6395</v>
      </c>
      <c r="H338" s="154">
        <v>65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81</v>
      </c>
      <c r="AY338" s="152" t="s">
        <v>236</v>
      </c>
    </row>
    <row r="339" spans="2:65" s="1" customFormat="1" ht="24.2" customHeight="1">
      <c r="B339" s="133"/>
      <c r="C339" s="134" t="s">
        <v>782</v>
      </c>
      <c r="D339" s="134" t="s">
        <v>239</v>
      </c>
      <c r="E339" s="135" t="s">
        <v>6396</v>
      </c>
      <c r="F339" s="136" t="s">
        <v>6397</v>
      </c>
      <c r="G339" s="137" t="s">
        <v>528</v>
      </c>
      <c r="H339" s="138">
        <v>120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6.8999999999999999E-3</v>
      </c>
      <c r="R339" s="143">
        <f>Q339*H339</f>
        <v>0.82799999999999996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6398</v>
      </c>
    </row>
    <row r="340" spans="2:65" s="1" customFormat="1" ht="19.5">
      <c r="B340" s="33"/>
      <c r="D340" s="147" t="s">
        <v>246</v>
      </c>
      <c r="F340" s="148" t="s">
        <v>6399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2" customFormat="1" ht="11.25">
      <c r="B341" s="151"/>
      <c r="D341" s="147" t="s">
        <v>247</v>
      </c>
      <c r="E341" s="152" t="s">
        <v>1</v>
      </c>
      <c r="F341" s="153" t="s">
        <v>6400</v>
      </c>
      <c r="H341" s="154">
        <v>120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81</v>
      </c>
      <c r="AY341" s="152" t="s">
        <v>236</v>
      </c>
    </row>
    <row r="342" spans="2:65" s="1" customFormat="1" ht="24.2" customHeight="1">
      <c r="B342" s="133"/>
      <c r="C342" s="134" t="s">
        <v>787</v>
      </c>
      <c r="D342" s="134" t="s">
        <v>239</v>
      </c>
      <c r="E342" s="135" t="s">
        <v>6401</v>
      </c>
      <c r="F342" s="136" t="s">
        <v>6402</v>
      </c>
      <c r="G342" s="137" t="s">
        <v>340</v>
      </c>
      <c r="H342" s="138">
        <v>4624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9.0000000000000006E-5</v>
      </c>
      <c r="R342" s="143">
        <f>Q342*H342</f>
        <v>0.41616000000000003</v>
      </c>
      <c r="S342" s="143">
        <v>0</v>
      </c>
      <c r="T342" s="144">
        <f>S342*H342</f>
        <v>0</v>
      </c>
      <c r="AR342" s="145" t="s">
        <v>258</v>
      </c>
      <c r="AT342" s="145" t="s">
        <v>239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258</v>
      </c>
      <c r="BM342" s="145" t="s">
        <v>6403</v>
      </c>
    </row>
    <row r="343" spans="2:65" s="1" customFormat="1" ht="11.25">
      <c r="B343" s="33"/>
      <c r="D343" s="147" t="s">
        <v>246</v>
      </c>
      <c r="F343" s="148" t="s">
        <v>6402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2" customFormat="1" ht="11.25">
      <c r="B344" s="151"/>
      <c r="D344" s="147" t="s">
        <v>247</v>
      </c>
      <c r="E344" s="152" t="s">
        <v>1</v>
      </c>
      <c r="F344" s="153" t="s">
        <v>6404</v>
      </c>
      <c r="H344" s="154">
        <v>2544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2" customFormat="1" ht="11.25">
      <c r="B345" s="151"/>
      <c r="D345" s="147" t="s">
        <v>247</v>
      </c>
      <c r="E345" s="152" t="s">
        <v>1</v>
      </c>
      <c r="F345" s="153" t="s">
        <v>6405</v>
      </c>
      <c r="H345" s="154">
        <v>2080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65" s="15" customFormat="1" ht="11.25">
      <c r="B346" s="173"/>
      <c r="D346" s="147" t="s">
        <v>247</v>
      </c>
      <c r="E346" s="174" t="s">
        <v>1</v>
      </c>
      <c r="F346" s="175" t="s">
        <v>344</v>
      </c>
      <c r="H346" s="176">
        <v>4624</v>
      </c>
      <c r="I346" s="177"/>
      <c r="L346" s="173"/>
      <c r="M346" s="178"/>
      <c r="T346" s="179"/>
      <c r="AT346" s="174" t="s">
        <v>247</v>
      </c>
      <c r="AU346" s="174" t="s">
        <v>83</v>
      </c>
      <c r="AV346" s="15" t="s">
        <v>258</v>
      </c>
      <c r="AW346" s="15" t="s">
        <v>30</v>
      </c>
      <c r="AX346" s="15" t="s">
        <v>81</v>
      </c>
      <c r="AY346" s="174" t="s">
        <v>236</v>
      </c>
    </row>
    <row r="347" spans="2:65" s="1" customFormat="1" ht="24.2" customHeight="1">
      <c r="B347" s="133"/>
      <c r="C347" s="134" t="s">
        <v>792</v>
      </c>
      <c r="D347" s="134" t="s">
        <v>239</v>
      </c>
      <c r="E347" s="135" t="s">
        <v>6406</v>
      </c>
      <c r="F347" s="136" t="s">
        <v>6407</v>
      </c>
      <c r="G347" s="137" t="s">
        <v>528</v>
      </c>
      <c r="H347" s="138">
        <v>3091</v>
      </c>
      <c r="I347" s="139"/>
      <c r="J347" s="140">
        <f>ROUND(I347*H347,2)</f>
        <v>0</v>
      </c>
      <c r="K347" s="136" t="s">
        <v>1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1.3500000000000001E-3</v>
      </c>
      <c r="R347" s="143">
        <f>Q347*H347</f>
        <v>4.1728500000000004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6408</v>
      </c>
    </row>
    <row r="348" spans="2:65" s="1" customFormat="1" ht="29.25">
      <c r="B348" s="33"/>
      <c r="D348" s="147" t="s">
        <v>246</v>
      </c>
      <c r="F348" s="148" t="s">
        <v>6409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16.5" customHeight="1">
      <c r="B349" s="133"/>
      <c r="C349" s="134" t="s">
        <v>798</v>
      </c>
      <c r="D349" s="134" t="s">
        <v>239</v>
      </c>
      <c r="E349" s="135" t="s">
        <v>6410</v>
      </c>
      <c r="F349" s="136" t="s">
        <v>6411</v>
      </c>
      <c r="G349" s="137" t="s">
        <v>340</v>
      </c>
      <c r="H349" s="138">
        <v>671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1.1429999999999999E-2</v>
      </c>
      <c r="R349" s="143">
        <f>Q349*H349</f>
        <v>7.6695299999999991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6412</v>
      </c>
    </row>
    <row r="350" spans="2:65" s="1" customFormat="1" ht="19.5">
      <c r="B350" s="33"/>
      <c r="D350" s="147" t="s">
        <v>246</v>
      </c>
      <c r="F350" s="148" t="s">
        <v>6413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2" customFormat="1" ht="11.25">
      <c r="B351" s="151"/>
      <c r="D351" s="147" t="s">
        <v>247</v>
      </c>
      <c r="E351" s="152" t="s">
        <v>1</v>
      </c>
      <c r="F351" s="153" t="s">
        <v>6414</v>
      </c>
      <c r="H351" s="154">
        <v>389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2" customFormat="1" ht="11.25">
      <c r="B352" s="151"/>
      <c r="D352" s="147" t="s">
        <v>247</v>
      </c>
      <c r="E352" s="152" t="s">
        <v>1</v>
      </c>
      <c r="F352" s="153" t="s">
        <v>6415</v>
      </c>
      <c r="H352" s="154">
        <v>282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5" customFormat="1" ht="11.25">
      <c r="B353" s="173"/>
      <c r="D353" s="147" t="s">
        <v>247</v>
      </c>
      <c r="E353" s="174" t="s">
        <v>1</v>
      </c>
      <c r="F353" s="175" t="s">
        <v>344</v>
      </c>
      <c r="H353" s="176">
        <v>671</v>
      </c>
      <c r="I353" s="177"/>
      <c r="L353" s="173"/>
      <c r="M353" s="178"/>
      <c r="T353" s="179"/>
      <c r="AT353" s="174" t="s">
        <v>247</v>
      </c>
      <c r="AU353" s="174" t="s">
        <v>83</v>
      </c>
      <c r="AV353" s="15" t="s">
        <v>258</v>
      </c>
      <c r="AW353" s="15" t="s">
        <v>30</v>
      </c>
      <c r="AX353" s="15" t="s">
        <v>81</v>
      </c>
      <c r="AY353" s="174" t="s">
        <v>236</v>
      </c>
    </row>
    <row r="354" spans="2:65" s="1" customFormat="1" ht="24.2" customHeight="1">
      <c r="B354" s="133"/>
      <c r="C354" s="134" t="s">
        <v>805</v>
      </c>
      <c r="D354" s="134" t="s">
        <v>239</v>
      </c>
      <c r="E354" s="135" t="s">
        <v>6416</v>
      </c>
      <c r="F354" s="136" t="s">
        <v>6417</v>
      </c>
      <c r="G354" s="137" t="s">
        <v>528</v>
      </c>
      <c r="H354" s="138">
        <v>88</v>
      </c>
      <c r="I354" s="139"/>
      <c r="J354" s="140">
        <f>ROUND(I354*H354,2)</f>
        <v>0</v>
      </c>
      <c r="K354" s="136" t="s">
        <v>1</v>
      </c>
      <c r="L354" s="33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0.14599999999999999</v>
      </c>
      <c r="T354" s="144">
        <f>S354*H354</f>
        <v>12.847999999999999</v>
      </c>
      <c r="AR354" s="145" t="s">
        <v>258</v>
      </c>
      <c r="AT354" s="145" t="s">
        <v>239</v>
      </c>
      <c r="AU354" s="145" t="s">
        <v>83</v>
      </c>
      <c r="AY354" s="18" t="s">
        <v>236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258</v>
      </c>
      <c r="BM354" s="145" t="s">
        <v>6418</v>
      </c>
    </row>
    <row r="355" spans="2:65" s="1" customFormat="1" ht="19.5">
      <c r="B355" s="33"/>
      <c r="D355" s="147" t="s">
        <v>246</v>
      </c>
      <c r="F355" s="148" t="s">
        <v>6419</v>
      </c>
      <c r="I355" s="149"/>
      <c r="L355" s="33"/>
      <c r="M355" s="150"/>
      <c r="T355" s="57"/>
      <c r="AT355" s="18" t="s">
        <v>246</v>
      </c>
      <c r="AU355" s="18" t="s">
        <v>83</v>
      </c>
    </row>
    <row r="356" spans="2:65" s="1" customFormat="1" ht="24.2" customHeight="1">
      <c r="B356" s="133"/>
      <c r="C356" s="134" t="s">
        <v>810</v>
      </c>
      <c r="D356" s="134" t="s">
        <v>239</v>
      </c>
      <c r="E356" s="135" t="s">
        <v>6420</v>
      </c>
      <c r="F356" s="136" t="s">
        <v>6421</v>
      </c>
      <c r="G356" s="137" t="s">
        <v>528</v>
      </c>
      <c r="H356" s="138">
        <v>1545.2</v>
      </c>
      <c r="I356" s="139"/>
      <c r="J356" s="140">
        <f>ROUND(I356*H356,2)</f>
        <v>0</v>
      </c>
      <c r="K356" s="136" t="s">
        <v>243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0.20399999999999999</v>
      </c>
      <c r="T356" s="144">
        <f>S356*H356</f>
        <v>315.2208</v>
      </c>
      <c r="AR356" s="145" t="s">
        <v>258</v>
      </c>
      <c r="AT356" s="145" t="s">
        <v>239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258</v>
      </c>
      <c r="BM356" s="145" t="s">
        <v>6422</v>
      </c>
    </row>
    <row r="357" spans="2:65" s="1" customFormat="1" ht="19.5">
      <c r="B357" s="33"/>
      <c r="D357" s="147" t="s">
        <v>246</v>
      </c>
      <c r="F357" s="148" t="s">
        <v>6421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4" customFormat="1" ht="22.5">
      <c r="B358" s="167"/>
      <c r="D358" s="147" t="s">
        <v>247</v>
      </c>
      <c r="E358" s="168" t="s">
        <v>1</v>
      </c>
      <c r="F358" s="169" t="s">
        <v>6423</v>
      </c>
      <c r="H358" s="168" t="s">
        <v>1</v>
      </c>
      <c r="I358" s="170"/>
      <c r="L358" s="167"/>
      <c r="M358" s="171"/>
      <c r="T358" s="172"/>
      <c r="AT358" s="168" t="s">
        <v>247</v>
      </c>
      <c r="AU358" s="168" t="s">
        <v>83</v>
      </c>
      <c r="AV358" s="14" t="s">
        <v>81</v>
      </c>
      <c r="AW358" s="14" t="s">
        <v>30</v>
      </c>
      <c r="AX358" s="14" t="s">
        <v>73</v>
      </c>
      <c r="AY358" s="168" t="s">
        <v>236</v>
      </c>
    </row>
    <row r="359" spans="2:65" s="14" customFormat="1" ht="22.5">
      <c r="B359" s="167"/>
      <c r="D359" s="147" t="s">
        <v>247</v>
      </c>
      <c r="E359" s="168" t="s">
        <v>1</v>
      </c>
      <c r="F359" s="169" t="s">
        <v>6326</v>
      </c>
      <c r="H359" s="168" t="s">
        <v>1</v>
      </c>
      <c r="I359" s="170"/>
      <c r="L359" s="167"/>
      <c r="M359" s="171"/>
      <c r="T359" s="172"/>
      <c r="AT359" s="168" t="s">
        <v>247</v>
      </c>
      <c r="AU359" s="168" t="s">
        <v>83</v>
      </c>
      <c r="AV359" s="14" t="s">
        <v>81</v>
      </c>
      <c r="AW359" s="14" t="s">
        <v>30</v>
      </c>
      <c r="AX359" s="14" t="s">
        <v>73</v>
      </c>
      <c r="AY359" s="168" t="s">
        <v>236</v>
      </c>
    </row>
    <row r="360" spans="2:65" s="12" customFormat="1" ht="11.25">
      <c r="B360" s="151"/>
      <c r="D360" s="147" t="s">
        <v>247</v>
      </c>
      <c r="E360" s="152" t="s">
        <v>1</v>
      </c>
      <c r="F360" s="153" t="s">
        <v>6424</v>
      </c>
      <c r="H360" s="154">
        <v>768.6</v>
      </c>
      <c r="I360" s="155"/>
      <c r="L360" s="151"/>
      <c r="M360" s="156"/>
      <c r="T360" s="157"/>
      <c r="AT360" s="152" t="s">
        <v>247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236</v>
      </c>
    </row>
    <row r="361" spans="2:65" s="12" customFormat="1" ht="11.25">
      <c r="B361" s="151"/>
      <c r="D361" s="147" t="s">
        <v>247</v>
      </c>
      <c r="E361" s="152" t="s">
        <v>1</v>
      </c>
      <c r="F361" s="153" t="s">
        <v>6425</v>
      </c>
      <c r="H361" s="154">
        <v>776.6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5" customFormat="1" ht="11.25">
      <c r="B362" s="173"/>
      <c r="D362" s="147" t="s">
        <v>247</v>
      </c>
      <c r="E362" s="174" t="s">
        <v>1</v>
      </c>
      <c r="F362" s="175" t="s">
        <v>344</v>
      </c>
      <c r="H362" s="176">
        <v>1545.2</v>
      </c>
      <c r="I362" s="177"/>
      <c r="L362" s="173"/>
      <c r="M362" s="178"/>
      <c r="T362" s="179"/>
      <c r="AT362" s="174" t="s">
        <v>247</v>
      </c>
      <c r="AU362" s="174" t="s">
        <v>83</v>
      </c>
      <c r="AV362" s="15" t="s">
        <v>258</v>
      </c>
      <c r="AW362" s="15" t="s">
        <v>30</v>
      </c>
      <c r="AX362" s="15" t="s">
        <v>81</v>
      </c>
      <c r="AY362" s="174" t="s">
        <v>236</v>
      </c>
    </row>
    <row r="363" spans="2:65" s="1" customFormat="1" ht="24.2" customHeight="1">
      <c r="B363" s="133"/>
      <c r="C363" s="134" t="s">
        <v>816</v>
      </c>
      <c r="D363" s="134" t="s">
        <v>239</v>
      </c>
      <c r="E363" s="135" t="s">
        <v>6426</v>
      </c>
      <c r="F363" s="136" t="s">
        <v>6427</v>
      </c>
      <c r="G363" s="137" t="s">
        <v>340</v>
      </c>
      <c r="H363" s="138">
        <v>4325</v>
      </c>
      <c r="I363" s="139"/>
      <c r="J363" s="140">
        <f>ROUND(I363*H363,2)</f>
        <v>0</v>
      </c>
      <c r="K363" s="136" t="s">
        <v>243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258</v>
      </c>
      <c r="AT363" s="145" t="s">
        <v>239</v>
      </c>
      <c r="AU363" s="145" t="s">
        <v>83</v>
      </c>
      <c r="AY363" s="18" t="s">
        <v>236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258</v>
      </c>
      <c r="BM363" s="145" t="s">
        <v>6428</v>
      </c>
    </row>
    <row r="364" spans="2:65" s="1" customFormat="1" ht="19.5">
      <c r="B364" s="33"/>
      <c r="D364" s="147" t="s">
        <v>246</v>
      </c>
      <c r="F364" s="148" t="s">
        <v>6429</v>
      </c>
      <c r="I364" s="149"/>
      <c r="L364" s="33"/>
      <c r="M364" s="150"/>
      <c r="T364" s="57"/>
      <c r="AT364" s="18" t="s">
        <v>246</v>
      </c>
      <c r="AU364" s="18" t="s">
        <v>83</v>
      </c>
    </row>
    <row r="365" spans="2:65" s="12" customFormat="1" ht="22.5">
      <c r="B365" s="151"/>
      <c r="D365" s="147" t="s">
        <v>247</v>
      </c>
      <c r="E365" s="152" t="s">
        <v>1</v>
      </c>
      <c r="F365" s="153" t="s">
        <v>6430</v>
      </c>
      <c r="H365" s="154">
        <v>4325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236</v>
      </c>
    </row>
    <row r="366" spans="2:65" s="1" customFormat="1" ht="16.5" customHeight="1">
      <c r="B366" s="133"/>
      <c r="C366" s="134" t="s">
        <v>822</v>
      </c>
      <c r="D366" s="134" t="s">
        <v>239</v>
      </c>
      <c r="E366" s="135" t="s">
        <v>6431</v>
      </c>
      <c r="F366" s="136" t="s">
        <v>6432</v>
      </c>
      <c r="G366" s="137" t="s">
        <v>340</v>
      </c>
      <c r="H366" s="138">
        <v>932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6433</v>
      </c>
    </row>
    <row r="367" spans="2:65" s="1" customFormat="1" ht="19.5">
      <c r="B367" s="33"/>
      <c r="D367" s="147" t="s">
        <v>246</v>
      </c>
      <c r="F367" s="148" t="s">
        <v>6434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2" customFormat="1" ht="22.5">
      <c r="B368" s="151"/>
      <c r="D368" s="147" t="s">
        <v>247</v>
      </c>
      <c r="E368" s="152" t="s">
        <v>1</v>
      </c>
      <c r="F368" s="153" t="s">
        <v>6435</v>
      </c>
      <c r="H368" s="154">
        <v>932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30</v>
      </c>
      <c r="AX368" s="12" t="s">
        <v>81</v>
      </c>
      <c r="AY368" s="152" t="s">
        <v>236</v>
      </c>
    </row>
    <row r="369" spans="2:65" s="1" customFormat="1" ht="16.5" customHeight="1">
      <c r="B369" s="133"/>
      <c r="C369" s="134" t="s">
        <v>828</v>
      </c>
      <c r="D369" s="134" t="s">
        <v>239</v>
      </c>
      <c r="E369" s="135" t="s">
        <v>6436</v>
      </c>
      <c r="F369" s="136" t="s">
        <v>6437</v>
      </c>
      <c r="G369" s="137" t="s">
        <v>340</v>
      </c>
      <c r="H369" s="138">
        <v>4325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6438</v>
      </c>
    </row>
    <row r="370" spans="2:65" s="1" customFormat="1" ht="19.5">
      <c r="B370" s="33"/>
      <c r="D370" s="147" t="s">
        <v>246</v>
      </c>
      <c r="F370" s="148" t="s">
        <v>6439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2" customFormat="1" ht="11.25">
      <c r="B371" s="151"/>
      <c r="D371" s="147" t="s">
        <v>247</v>
      </c>
      <c r="E371" s="152" t="s">
        <v>1</v>
      </c>
      <c r="F371" s="153" t="s">
        <v>6440</v>
      </c>
      <c r="H371" s="154">
        <v>4325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81</v>
      </c>
      <c r="AY371" s="152" t="s">
        <v>236</v>
      </c>
    </row>
    <row r="372" spans="2:65" s="1" customFormat="1" ht="24.2" customHeight="1">
      <c r="B372" s="133"/>
      <c r="C372" s="134" t="s">
        <v>837</v>
      </c>
      <c r="D372" s="134" t="s">
        <v>239</v>
      </c>
      <c r="E372" s="135" t="s">
        <v>6441</v>
      </c>
      <c r="F372" s="136" t="s">
        <v>6442</v>
      </c>
      <c r="G372" s="137" t="s">
        <v>340</v>
      </c>
      <c r="H372" s="138">
        <v>1904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8.5000000000000006E-2</v>
      </c>
      <c r="T372" s="144">
        <f>S372*H372</f>
        <v>161.84</v>
      </c>
      <c r="AR372" s="145" t="s">
        <v>258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258</v>
      </c>
      <c r="BM372" s="145" t="s">
        <v>6443</v>
      </c>
    </row>
    <row r="373" spans="2:65" s="1" customFormat="1" ht="19.5">
      <c r="B373" s="33"/>
      <c r="D373" s="147" t="s">
        <v>246</v>
      </c>
      <c r="F373" s="148" t="s">
        <v>6444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4" customFormat="1" ht="11.25">
      <c r="B374" s="167"/>
      <c r="D374" s="147" t="s">
        <v>247</v>
      </c>
      <c r="E374" s="168" t="s">
        <v>1</v>
      </c>
      <c r="F374" s="169" t="s">
        <v>6445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65" s="12" customFormat="1" ht="11.25">
      <c r="B375" s="151"/>
      <c r="D375" s="147" t="s">
        <v>247</v>
      </c>
      <c r="E375" s="152" t="s">
        <v>1</v>
      </c>
      <c r="F375" s="153" t="s">
        <v>6446</v>
      </c>
      <c r="H375" s="154">
        <v>953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 ht="11.25">
      <c r="B376" s="151"/>
      <c r="D376" s="147" t="s">
        <v>247</v>
      </c>
      <c r="E376" s="152" t="s">
        <v>1</v>
      </c>
      <c r="F376" s="153" t="s">
        <v>6447</v>
      </c>
      <c r="H376" s="154">
        <v>951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5" customFormat="1" ht="11.25">
      <c r="B377" s="173"/>
      <c r="D377" s="147" t="s">
        <v>247</v>
      </c>
      <c r="E377" s="174" t="s">
        <v>1</v>
      </c>
      <c r="F377" s="175" t="s">
        <v>344</v>
      </c>
      <c r="H377" s="176">
        <v>1904</v>
      </c>
      <c r="I377" s="177"/>
      <c r="L377" s="173"/>
      <c r="M377" s="178"/>
      <c r="T377" s="179"/>
      <c r="AT377" s="174" t="s">
        <v>247</v>
      </c>
      <c r="AU377" s="174" t="s">
        <v>83</v>
      </c>
      <c r="AV377" s="15" t="s">
        <v>258</v>
      </c>
      <c r="AW377" s="15" t="s">
        <v>30</v>
      </c>
      <c r="AX377" s="15" t="s">
        <v>81</v>
      </c>
      <c r="AY377" s="174" t="s">
        <v>236</v>
      </c>
    </row>
    <row r="378" spans="2:65" s="1" customFormat="1" ht="21.75" customHeight="1">
      <c r="B378" s="133"/>
      <c r="C378" s="134" t="s">
        <v>841</v>
      </c>
      <c r="D378" s="134" t="s">
        <v>239</v>
      </c>
      <c r="E378" s="135" t="s">
        <v>6448</v>
      </c>
      <c r="F378" s="136" t="s">
        <v>6449</v>
      </c>
      <c r="G378" s="137" t="s">
        <v>528</v>
      </c>
      <c r="H378" s="138">
        <v>6181.12</v>
      </c>
      <c r="I378" s="139"/>
      <c r="J378" s="140">
        <f>ROUND(I378*H378,2)</f>
        <v>0</v>
      </c>
      <c r="K378" s="136" t="s">
        <v>1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6450</v>
      </c>
    </row>
    <row r="379" spans="2:65" s="1" customFormat="1" ht="11.25">
      <c r="B379" s="33"/>
      <c r="D379" s="147" t="s">
        <v>246</v>
      </c>
      <c r="F379" s="148" t="s">
        <v>6451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2" customFormat="1" ht="11.25">
      <c r="B380" s="151"/>
      <c r="D380" s="147" t="s">
        <v>247</v>
      </c>
      <c r="E380" s="152" t="s">
        <v>1</v>
      </c>
      <c r="F380" s="153" t="s">
        <v>6452</v>
      </c>
      <c r="H380" s="154">
        <v>6181.12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81</v>
      </c>
      <c r="AY380" s="152" t="s">
        <v>236</v>
      </c>
    </row>
    <row r="381" spans="2:65" s="1" customFormat="1" ht="16.5" customHeight="1">
      <c r="B381" s="133"/>
      <c r="C381" s="134" t="s">
        <v>845</v>
      </c>
      <c r="D381" s="134" t="s">
        <v>239</v>
      </c>
      <c r="E381" s="135" t="s">
        <v>6453</v>
      </c>
      <c r="F381" s="136" t="s">
        <v>6454</v>
      </c>
      <c r="G381" s="137" t="s">
        <v>340</v>
      </c>
      <c r="H381" s="138">
        <v>214</v>
      </c>
      <c r="I381" s="139"/>
      <c r="J381" s="140">
        <f>ROUND(I381*H381,2)</f>
        <v>0</v>
      </c>
      <c r="K381" s="136" t="s">
        <v>243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7.4200000000000004E-3</v>
      </c>
      <c r="R381" s="143">
        <f>Q381*H381</f>
        <v>1.5878800000000002</v>
      </c>
      <c r="S381" s="143">
        <v>0</v>
      </c>
      <c r="T381" s="144">
        <f>S381*H381</f>
        <v>0</v>
      </c>
      <c r="AR381" s="145" t="s">
        <v>258</v>
      </c>
      <c r="AT381" s="145" t="s">
        <v>239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258</v>
      </c>
      <c r="BM381" s="145" t="s">
        <v>6455</v>
      </c>
    </row>
    <row r="382" spans="2:65" s="1" customFormat="1" ht="11.25">
      <c r="B382" s="33"/>
      <c r="D382" s="147" t="s">
        <v>246</v>
      </c>
      <c r="F382" s="148" t="s">
        <v>6456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2" customFormat="1" ht="11.25">
      <c r="B383" s="151"/>
      <c r="D383" s="147" t="s">
        <v>247</v>
      </c>
      <c r="E383" s="152" t="s">
        <v>1</v>
      </c>
      <c r="F383" s="153" t="s">
        <v>6457</v>
      </c>
      <c r="H383" s="154">
        <v>214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81</v>
      </c>
      <c r="AY383" s="152" t="s">
        <v>236</v>
      </c>
    </row>
    <row r="384" spans="2:65" s="1" customFormat="1" ht="21.75" customHeight="1">
      <c r="B384" s="133"/>
      <c r="C384" s="134" t="s">
        <v>341</v>
      </c>
      <c r="D384" s="134" t="s">
        <v>239</v>
      </c>
      <c r="E384" s="135" t="s">
        <v>6458</v>
      </c>
      <c r="F384" s="136" t="s">
        <v>6459</v>
      </c>
      <c r="G384" s="137" t="s">
        <v>340</v>
      </c>
      <c r="H384" s="138">
        <v>52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258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258</v>
      </c>
      <c r="BM384" s="145" t="s">
        <v>6460</v>
      </c>
    </row>
    <row r="385" spans="2:65" s="1" customFormat="1" ht="19.5">
      <c r="B385" s="33"/>
      <c r="D385" s="147" t="s">
        <v>246</v>
      </c>
      <c r="F385" s="148" t="s">
        <v>6461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2" customFormat="1" ht="11.25">
      <c r="B386" s="151"/>
      <c r="D386" s="147" t="s">
        <v>247</v>
      </c>
      <c r="E386" s="152" t="s">
        <v>1</v>
      </c>
      <c r="F386" s="153" t="s">
        <v>6462</v>
      </c>
      <c r="H386" s="154">
        <v>52</v>
      </c>
      <c r="I386" s="155"/>
      <c r="L386" s="151"/>
      <c r="M386" s="156"/>
      <c r="T386" s="157"/>
      <c r="AT386" s="152" t="s">
        <v>247</v>
      </c>
      <c r="AU386" s="152" t="s">
        <v>83</v>
      </c>
      <c r="AV386" s="12" t="s">
        <v>83</v>
      </c>
      <c r="AW386" s="12" t="s">
        <v>30</v>
      </c>
      <c r="AX386" s="12" t="s">
        <v>81</v>
      </c>
      <c r="AY386" s="152" t="s">
        <v>236</v>
      </c>
    </row>
    <row r="387" spans="2:65" s="1" customFormat="1" ht="16.5" customHeight="1">
      <c r="B387" s="133"/>
      <c r="C387" s="134" t="s">
        <v>863</v>
      </c>
      <c r="D387" s="134" t="s">
        <v>239</v>
      </c>
      <c r="E387" s="135" t="s">
        <v>6463</v>
      </c>
      <c r="F387" s="136" t="s">
        <v>6464</v>
      </c>
      <c r="G387" s="137" t="s">
        <v>340</v>
      </c>
      <c r="H387" s="138">
        <v>32</v>
      </c>
      <c r="I387" s="139"/>
      <c r="J387" s="140">
        <f>ROUND(I387*H387,2)</f>
        <v>0</v>
      </c>
      <c r="K387" s="136" t="s">
        <v>243</v>
      </c>
      <c r="L387" s="33"/>
      <c r="M387" s="141" t="s">
        <v>1</v>
      </c>
      <c r="N387" s="142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258</v>
      </c>
      <c r="AT387" s="145" t="s">
        <v>239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258</v>
      </c>
      <c r="BM387" s="145" t="s">
        <v>6465</v>
      </c>
    </row>
    <row r="388" spans="2:65" s="1" customFormat="1" ht="11.25">
      <c r="B388" s="33"/>
      <c r="D388" s="147" t="s">
        <v>246</v>
      </c>
      <c r="F388" s="148" t="s">
        <v>6466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2" customFormat="1" ht="11.25">
      <c r="B389" s="151"/>
      <c r="D389" s="147" t="s">
        <v>247</v>
      </c>
      <c r="E389" s="152" t="s">
        <v>1</v>
      </c>
      <c r="F389" s="153" t="s">
        <v>6467</v>
      </c>
      <c r="H389" s="154">
        <v>24</v>
      </c>
      <c r="I389" s="155"/>
      <c r="L389" s="151"/>
      <c r="M389" s="156"/>
      <c r="T389" s="157"/>
      <c r="AT389" s="152" t="s">
        <v>247</v>
      </c>
      <c r="AU389" s="152" t="s">
        <v>83</v>
      </c>
      <c r="AV389" s="12" t="s">
        <v>83</v>
      </c>
      <c r="AW389" s="12" t="s">
        <v>30</v>
      </c>
      <c r="AX389" s="12" t="s">
        <v>73</v>
      </c>
      <c r="AY389" s="152" t="s">
        <v>236</v>
      </c>
    </row>
    <row r="390" spans="2:65" s="12" customFormat="1" ht="11.25">
      <c r="B390" s="151"/>
      <c r="D390" s="147" t="s">
        <v>247</v>
      </c>
      <c r="E390" s="152" t="s">
        <v>1</v>
      </c>
      <c r="F390" s="153" t="s">
        <v>6468</v>
      </c>
      <c r="H390" s="154">
        <v>8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5" customFormat="1" ht="11.25">
      <c r="B391" s="173"/>
      <c r="D391" s="147" t="s">
        <v>247</v>
      </c>
      <c r="E391" s="174" t="s">
        <v>1</v>
      </c>
      <c r="F391" s="175" t="s">
        <v>344</v>
      </c>
      <c r="H391" s="176">
        <v>32</v>
      </c>
      <c r="I391" s="177"/>
      <c r="L391" s="173"/>
      <c r="M391" s="178"/>
      <c r="T391" s="179"/>
      <c r="AT391" s="174" t="s">
        <v>247</v>
      </c>
      <c r="AU391" s="174" t="s">
        <v>83</v>
      </c>
      <c r="AV391" s="15" t="s">
        <v>258</v>
      </c>
      <c r="AW391" s="15" t="s">
        <v>30</v>
      </c>
      <c r="AX391" s="15" t="s">
        <v>81</v>
      </c>
      <c r="AY391" s="174" t="s">
        <v>236</v>
      </c>
    </row>
    <row r="392" spans="2:65" s="1" customFormat="1" ht="16.5" customHeight="1">
      <c r="B392" s="133"/>
      <c r="C392" s="134" t="s">
        <v>868</v>
      </c>
      <c r="D392" s="134" t="s">
        <v>239</v>
      </c>
      <c r="E392" s="135" t="s">
        <v>6469</v>
      </c>
      <c r="F392" s="136" t="s">
        <v>6470</v>
      </c>
      <c r="G392" s="137" t="s">
        <v>340</v>
      </c>
      <c r="H392" s="138">
        <v>479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5.1999999999999995E-4</v>
      </c>
      <c r="R392" s="143">
        <f>Q392*H392</f>
        <v>0.24907999999999997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6471</v>
      </c>
    </row>
    <row r="393" spans="2:65" s="1" customFormat="1" ht="11.25">
      <c r="B393" s="33"/>
      <c r="D393" s="147" t="s">
        <v>246</v>
      </c>
      <c r="F393" s="148" t="s">
        <v>6472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2" customFormat="1" ht="11.25">
      <c r="B394" s="151"/>
      <c r="D394" s="147" t="s">
        <v>247</v>
      </c>
      <c r="E394" s="152" t="s">
        <v>1</v>
      </c>
      <c r="F394" s="153" t="s">
        <v>6473</v>
      </c>
      <c r="H394" s="154">
        <v>479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81</v>
      </c>
      <c r="AY394" s="152" t="s">
        <v>236</v>
      </c>
    </row>
    <row r="395" spans="2:65" s="1" customFormat="1" ht="24.2" customHeight="1">
      <c r="B395" s="133"/>
      <c r="C395" s="134" t="s">
        <v>873</v>
      </c>
      <c r="D395" s="134" t="s">
        <v>239</v>
      </c>
      <c r="E395" s="135" t="s">
        <v>6474</v>
      </c>
      <c r="F395" s="136" t="s">
        <v>6475</v>
      </c>
      <c r="G395" s="137" t="s">
        <v>528</v>
      </c>
      <c r="H395" s="138">
        <v>3091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2.4000000000000001E-4</v>
      </c>
      <c r="R395" s="143">
        <f>Q395*H395</f>
        <v>0.74184000000000005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6476</v>
      </c>
    </row>
    <row r="396" spans="2:65" s="1" customFormat="1" ht="19.5">
      <c r="B396" s="33"/>
      <c r="D396" s="147" t="s">
        <v>246</v>
      </c>
      <c r="F396" s="148" t="s">
        <v>6477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1.75" customHeight="1">
      <c r="B397" s="133"/>
      <c r="C397" s="134" t="s">
        <v>879</v>
      </c>
      <c r="D397" s="134" t="s">
        <v>239</v>
      </c>
      <c r="E397" s="135" t="s">
        <v>6478</v>
      </c>
      <c r="F397" s="136" t="s">
        <v>6479</v>
      </c>
      <c r="G397" s="137" t="s">
        <v>467</v>
      </c>
      <c r="H397" s="138">
        <v>4947.2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6480</v>
      </c>
    </row>
    <row r="398" spans="2:65" s="1" customFormat="1" ht="19.5">
      <c r="B398" s="33"/>
      <c r="D398" s="147" t="s">
        <v>246</v>
      </c>
      <c r="F398" s="148" t="s">
        <v>6481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4" customFormat="1" ht="22.5">
      <c r="B399" s="167"/>
      <c r="D399" s="147" t="s">
        <v>247</v>
      </c>
      <c r="E399" s="168" t="s">
        <v>1</v>
      </c>
      <c r="F399" s="169" t="s">
        <v>6281</v>
      </c>
      <c r="H399" s="168" t="s">
        <v>1</v>
      </c>
      <c r="I399" s="170"/>
      <c r="L399" s="167"/>
      <c r="M399" s="171"/>
      <c r="T399" s="172"/>
      <c r="AT399" s="168" t="s">
        <v>247</v>
      </c>
      <c r="AU399" s="168" t="s">
        <v>83</v>
      </c>
      <c r="AV399" s="14" t="s">
        <v>81</v>
      </c>
      <c r="AW399" s="14" t="s">
        <v>30</v>
      </c>
      <c r="AX399" s="14" t="s">
        <v>73</v>
      </c>
      <c r="AY399" s="168" t="s">
        <v>236</v>
      </c>
    </row>
    <row r="400" spans="2:65" s="12" customFormat="1" ht="11.25">
      <c r="B400" s="151"/>
      <c r="D400" s="147" t="s">
        <v>247</v>
      </c>
      <c r="E400" s="152" t="s">
        <v>1</v>
      </c>
      <c r="F400" s="153" t="s">
        <v>6482</v>
      </c>
      <c r="H400" s="154">
        <v>4947.2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30</v>
      </c>
      <c r="AX400" s="12" t="s">
        <v>81</v>
      </c>
      <c r="AY400" s="152" t="s">
        <v>236</v>
      </c>
    </row>
    <row r="401" spans="2:65" s="1" customFormat="1" ht="21.75" customHeight="1">
      <c r="B401" s="133"/>
      <c r="C401" s="134" t="s">
        <v>885</v>
      </c>
      <c r="D401" s="134" t="s">
        <v>239</v>
      </c>
      <c r="E401" s="135" t="s">
        <v>6483</v>
      </c>
      <c r="F401" s="136" t="s">
        <v>6484</v>
      </c>
      <c r="G401" s="137" t="s">
        <v>467</v>
      </c>
      <c r="H401" s="138">
        <v>4947.2</v>
      </c>
      <c r="I401" s="139"/>
      <c r="J401" s="140">
        <f>ROUND(I401*H401,2)</f>
        <v>0</v>
      </c>
      <c r="K401" s="136" t="s">
        <v>243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258</v>
      </c>
      <c r="AT401" s="145" t="s">
        <v>239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258</v>
      </c>
      <c r="BM401" s="145" t="s">
        <v>6485</v>
      </c>
    </row>
    <row r="402" spans="2:65" s="1" customFormat="1" ht="19.5">
      <c r="B402" s="33"/>
      <c r="D402" s="147" t="s">
        <v>246</v>
      </c>
      <c r="F402" s="148" t="s">
        <v>6486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2" customFormat="1" ht="22.5">
      <c r="B403" s="151"/>
      <c r="D403" s="147" t="s">
        <v>247</v>
      </c>
      <c r="E403" s="152" t="s">
        <v>1</v>
      </c>
      <c r="F403" s="153" t="s">
        <v>6487</v>
      </c>
      <c r="H403" s="154">
        <v>4947.2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81</v>
      </c>
      <c r="AY403" s="152" t="s">
        <v>236</v>
      </c>
    </row>
    <row r="404" spans="2:65" s="1" customFormat="1" ht="21.75" customHeight="1">
      <c r="B404" s="133"/>
      <c r="C404" s="134" t="s">
        <v>893</v>
      </c>
      <c r="D404" s="134" t="s">
        <v>239</v>
      </c>
      <c r="E404" s="135" t="s">
        <v>6488</v>
      </c>
      <c r="F404" s="136" t="s">
        <v>6489</v>
      </c>
      <c r="G404" s="137" t="s">
        <v>467</v>
      </c>
      <c r="H404" s="138">
        <v>5411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6490</v>
      </c>
    </row>
    <row r="405" spans="2:65" s="1" customFormat="1" ht="19.5">
      <c r="B405" s="33"/>
      <c r="D405" s="147" t="s">
        <v>246</v>
      </c>
      <c r="F405" s="148" t="s">
        <v>6491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4" customFormat="1" ht="22.5">
      <c r="B406" s="167"/>
      <c r="D406" s="147" t="s">
        <v>247</v>
      </c>
      <c r="E406" s="168" t="s">
        <v>1</v>
      </c>
      <c r="F406" s="169" t="s">
        <v>6281</v>
      </c>
      <c r="H406" s="168" t="s">
        <v>1</v>
      </c>
      <c r="I406" s="170"/>
      <c r="L406" s="167"/>
      <c r="M406" s="171"/>
      <c r="T406" s="172"/>
      <c r="AT406" s="168" t="s">
        <v>247</v>
      </c>
      <c r="AU406" s="168" t="s">
        <v>83</v>
      </c>
      <c r="AV406" s="14" t="s">
        <v>81</v>
      </c>
      <c r="AW406" s="14" t="s">
        <v>30</v>
      </c>
      <c r="AX406" s="14" t="s">
        <v>73</v>
      </c>
      <c r="AY406" s="168" t="s">
        <v>236</v>
      </c>
    </row>
    <row r="407" spans="2:65" s="12" customFormat="1" ht="11.25">
      <c r="B407" s="151"/>
      <c r="D407" s="147" t="s">
        <v>247</v>
      </c>
      <c r="E407" s="152" t="s">
        <v>1</v>
      </c>
      <c r="F407" s="153" t="s">
        <v>6492</v>
      </c>
      <c r="H407" s="154">
        <v>5411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30</v>
      </c>
      <c r="AX407" s="12" t="s">
        <v>81</v>
      </c>
      <c r="AY407" s="152" t="s">
        <v>236</v>
      </c>
    </row>
    <row r="408" spans="2:65" s="1" customFormat="1" ht="24.2" customHeight="1">
      <c r="B408" s="133"/>
      <c r="C408" s="134" t="s">
        <v>909</v>
      </c>
      <c r="D408" s="134" t="s">
        <v>239</v>
      </c>
      <c r="E408" s="135" t="s">
        <v>1159</v>
      </c>
      <c r="F408" s="136" t="s">
        <v>1160</v>
      </c>
      <c r="G408" s="137" t="s">
        <v>467</v>
      </c>
      <c r="H408" s="138">
        <v>5411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258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6493</v>
      </c>
    </row>
    <row r="409" spans="2:65" s="1" customFormat="1" ht="19.5">
      <c r="B409" s="33"/>
      <c r="D409" s="147" t="s">
        <v>246</v>
      </c>
      <c r="F409" s="148" t="s">
        <v>1162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4" customFormat="1" ht="22.5">
      <c r="B410" s="167"/>
      <c r="D410" s="147" t="s">
        <v>247</v>
      </c>
      <c r="E410" s="168" t="s">
        <v>1</v>
      </c>
      <c r="F410" s="169" t="s">
        <v>6281</v>
      </c>
      <c r="H410" s="168" t="s">
        <v>1</v>
      </c>
      <c r="I410" s="170"/>
      <c r="L410" s="167"/>
      <c r="M410" s="171"/>
      <c r="T410" s="172"/>
      <c r="AT410" s="168" t="s">
        <v>247</v>
      </c>
      <c r="AU410" s="168" t="s">
        <v>83</v>
      </c>
      <c r="AV410" s="14" t="s">
        <v>81</v>
      </c>
      <c r="AW410" s="14" t="s">
        <v>30</v>
      </c>
      <c r="AX410" s="14" t="s">
        <v>73</v>
      </c>
      <c r="AY410" s="168" t="s">
        <v>236</v>
      </c>
    </row>
    <row r="411" spans="2:65" s="12" customFormat="1" ht="11.25">
      <c r="B411" s="151"/>
      <c r="D411" s="147" t="s">
        <v>247</v>
      </c>
      <c r="E411" s="152" t="s">
        <v>1</v>
      </c>
      <c r="F411" s="153" t="s">
        <v>6494</v>
      </c>
      <c r="H411" s="154">
        <v>5411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81</v>
      </c>
      <c r="AY411" s="152" t="s">
        <v>236</v>
      </c>
    </row>
    <row r="412" spans="2:65" s="1" customFormat="1" ht="24.2" customHeight="1">
      <c r="B412" s="133"/>
      <c r="C412" s="134" t="s">
        <v>928</v>
      </c>
      <c r="D412" s="134" t="s">
        <v>239</v>
      </c>
      <c r="E412" s="135" t="s">
        <v>644</v>
      </c>
      <c r="F412" s="136" t="s">
        <v>645</v>
      </c>
      <c r="G412" s="137" t="s">
        <v>467</v>
      </c>
      <c r="H412" s="138">
        <v>4522.05</v>
      </c>
      <c r="I412" s="139"/>
      <c r="J412" s="140">
        <f>ROUND(I412*H412,2)</f>
        <v>0</v>
      </c>
      <c r="K412" s="136" t="s">
        <v>243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258</v>
      </c>
      <c r="AT412" s="145" t="s">
        <v>239</v>
      </c>
      <c r="AU412" s="145" t="s">
        <v>83</v>
      </c>
      <c r="AY412" s="18" t="s">
        <v>236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258</v>
      </c>
      <c r="BM412" s="145" t="s">
        <v>6495</v>
      </c>
    </row>
    <row r="413" spans="2:65" s="1" customFormat="1" ht="19.5">
      <c r="B413" s="33"/>
      <c r="D413" s="147" t="s">
        <v>246</v>
      </c>
      <c r="F413" s="148" t="s">
        <v>647</v>
      </c>
      <c r="I413" s="149"/>
      <c r="L413" s="33"/>
      <c r="M413" s="150"/>
      <c r="T413" s="57"/>
      <c r="AT413" s="18" t="s">
        <v>246</v>
      </c>
      <c r="AU413" s="18" t="s">
        <v>83</v>
      </c>
    </row>
    <row r="414" spans="2:65" s="14" customFormat="1" ht="22.5">
      <c r="B414" s="167"/>
      <c r="D414" s="147" t="s">
        <v>247</v>
      </c>
      <c r="E414" s="168" t="s">
        <v>1</v>
      </c>
      <c r="F414" s="169" t="s">
        <v>6281</v>
      </c>
      <c r="H414" s="168" t="s">
        <v>1</v>
      </c>
      <c r="I414" s="170"/>
      <c r="L414" s="167"/>
      <c r="M414" s="171"/>
      <c r="T414" s="172"/>
      <c r="AT414" s="168" t="s">
        <v>247</v>
      </c>
      <c r="AU414" s="168" t="s">
        <v>83</v>
      </c>
      <c r="AV414" s="14" t="s">
        <v>81</v>
      </c>
      <c r="AW414" s="14" t="s">
        <v>30</v>
      </c>
      <c r="AX414" s="14" t="s">
        <v>73</v>
      </c>
      <c r="AY414" s="168" t="s">
        <v>236</v>
      </c>
    </row>
    <row r="415" spans="2:65" s="12" customFormat="1" ht="11.25">
      <c r="B415" s="151"/>
      <c r="D415" s="147" t="s">
        <v>247</v>
      </c>
      <c r="E415" s="152" t="s">
        <v>1</v>
      </c>
      <c r="F415" s="153" t="s">
        <v>6496</v>
      </c>
      <c r="H415" s="154">
        <v>4522.05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81</v>
      </c>
      <c r="AY415" s="152" t="s">
        <v>236</v>
      </c>
    </row>
    <row r="416" spans="2:65" s="1" customFormat="1" ht="33" customHeight="1">
      <c r="B416" s="133"/>
      <c r="C416" s="134" t="s">
        <v>936</v>
      </c>
      <c r="D416" s="134" t="s">
        <v>239</v>
      </c>
      <c r="E416" s="135" t="s">
        <v>657</v>
      </c>
      <c r="F416" s="136" t="s">
        <v>658</v>
      </c>
      <c r="G416" s="137" t="s">
        <v>467</v>
      </c>
      <c r="H416" s="138">
        <v>5384</v>
      </c>
      <c r="I416" s="139"/>
      <c r="J416" s="140">
        <f>ROUND(I416*H416,2)</f>
        <v>0</v>
      </c>
      <c r="K416" s="136" t="s">
        <v>243</v>
      </c>
      <c r="L416" s="33"/>
      <c r="M416" s="141" t="s">
        <v>1</v>
      </c>
      <c r="N416" s="142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258</v>
      </c>
      <c r="AT416" s="145" t="s">
        <v>239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258</v>
      </c>
      <c r="BM416" s="145" t="s">
        <v>6497</v>
      </c>
    </row>
    <row r="417" spans="2:65" s="1" customFormat="1" ht="29.25">
      <c r="B417" s="33"/>
      <c r="D417" s="147" t="s">
        <v>246</v>
      </c>
      <c r="F417" s="148" t="s">
        <v>6498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4" customFormat="1" ht="22.5">
      <c r="B418" s="167"/>
      <c r="D418" s="147" t="s">
        <v>247</v>
      </c>
      <c r="E418" s="168" t="s">
        <v>1</v>
      </c>
      <c r="F418" s="169" t="s">
        <v>6284</v>
      </c>
      <c r="H418" s="168" t="s">
        <v>1</v>
      </c>
      <c r="I418" s="170"/>
      <c r="L418" s="167"/>
      <c r="M418" s="171"/>
      <c r="T418" s="172"/>
      <c r="AT418" s="168" t="s">
        <v>247</v>
      </c>
      <c r="AU418" s="168" t="s">
        <v>83</v>
      </c>
      <c r="AV418" s="14" t="s">
        <v>81</v>
      </c>
      <c r="AW418" s="14" t="s">
        <v>30</v>
      </c>
      <c r="AX418" s="14" t="s">
        <v>73</v>
      </c>
      <c r="AY418" s="168" t="s">
        <v>236</v>
      </c>
    </row>
    <row r="419" spans="2:65" s="12" customFormat="1" ht="11.25">
      <c r="B419" s="151"/>
      <c r="D419" s="147" t="s">
        <v>247</v>
      </c>
      <c r="E419" s="152" t="s">
        <v>1</v>
      </c>
      <c r="F419" s="153" t="s">
        <v>6499</v>
      </c>
      <c r="H419" s="154">
        <v>5384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236</v>
      </c>
    </row>
    <row r="420" spans="2:65" s="1" customFormat="1" ht="24.2" customHeight="1">
      <c r="B420" s="133"/>
      <c r="C420" s="134" t="s">
        <v>943</v>
      </c>
      <c r="D420" s="134" t="s">
        <v>239</v>
      </c>
      <c r="E420" s="135" t="s">
        <v>676</v>
      </c>
      <c r="F420" s="136" t="s">
        <v>6500</v>
      </c>
      <c r="G420" s="137" t="s">
        <v>467</v>
      </c>
      <c r="H420" s="138">
        <v>5384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6501</v>
      </c>
    </row>
    <row r="421" spans="2:65" s="1" customFormat="1" ht="19.5">
      <c r="B421" s="33"/>
      <c r="D421" s="147" t="s">
        <v>246</v>
      </c>
      <c r="F421" s="148" t="s">
        <v>6502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4" customFormat="1" ht="22.5">
      <c r="B422" s="167"/>
      <c r="D422" s="147" t="s">
        <v>247</v>
      </c>
      <c r="E422" s="168" t="s">
        <v>1</v>
      </c>
      <c r="F422" s="169" t="s">
        <v>6284</v>
      </c>
      <c r="H422" s="168" t="s">
        <v>1</v>
      </c>
      <c r="I422" s="170"/>
      <c r="L422" s="167"/>
      <c r="M422" s="171"/>
      <c r="T422" s="172"/>
      <c r="AT422" s="168" t="s">
        <v>247</v>
      </c>
      <c r="AU422" s="168" t="s">
        <v>83</v>
      </c>
      <c r="AV422" s="14" t="s">
        <v>81</v>
      </c>
      <c r="AW422" s="14" t="s">
        <v>30</v>
      </c>
      <c r="AX422" s="14" t="s">
        <v>73</v>
      </c>
      <c r="AY422" s="168" t="s">
        <v>236</v>
      </c>
    </row>
    <row r="423" spans="2:65" s="12" customFormat="1" ht="11.25">
      <c r="B423" s="151"/>
      <c r="D423" s="147" t="s">
        <v>247</v>
      </c>
      <c r="E423" s="152" t="s">
        <v>1</v>
      </c>
      <c r="F423" s="153" t="s">
        <v>6503</v>
      </c>
      <c r="H423" s="154">
        <v>5384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81</v>
      </c>
      <c r="AY423" s="152" t="s">
        <v>236</v>
      </c>
    </row>
    <row r="424" spans="2:65" s="1" customFormat="1" ht="24.2" customHeight="1">
      <c r="B424" s="133"/>
      <c r="C424" s="134" t="s">
        <v>949</v>
      </c>
      <c r="D424" s="134" t="s">
        <v>239</v>
      </c>
      <c r="E424" s="135" t="s">
        <v>683</v>
      </c>
      <c r="F424" s="136" t="s">
        <v>6504</v>
      </c>
      <c r="G424" s="137" t="s">
        <v>467</v>
      </c>
      <c r="H424" s="138">
        <v>5384</v>
      </c>
      <c r="I424" s="139"/>
      <c r="J424" s="140">
        <f>ROUND(I424*H424,2)</f>
        <v>0</v>
      </c>
      <c r="K424" s="136" t="s">
        <v>243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258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258</v>
      </c>
      <c r="BM424" s="145" t="s">
        <v>6505</v>
      </c>
    </row>
    <row r="425" spans="2:65" s="1" customFormat="1" ht="19.5">
      <c r="B425" s="33"/>
      <c r="D425" s="147" t="s">
        <v>246</v>
      </c>
      <c r="F425" s="148" t="s">
        <v>6506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4" customFormat="1" ht="22.5">
      <c r="B426" s="167"/>
      <c r="D426" s="147" t="s">
        <v>247</v>
      </c>
      <c r="E426" s="168" t="s">
        <v>1</v>
      </c>
      <c r="F426" s="169" t="s">
        <v>6284</v>
      </c>
      <c r="H426" s="168" t="s">
        <v>1</v>
      </c>
      <c r="I426" s="170"/>
      <c r="L426" s="167"/>
      <c r="M426" s="171"/>
      <c r="T426" s="172"/>
      <c r="AT426" s="168" t="s">
        <v>247</v>
      </c>
      <c r="AU426" s="168" t="s">
        <v>83</v>
      </c>
      <c r="AV426" s="14" t="s">
        <v>81</v>
      </c>
      <c r="AW426" s="14" t="s">
        <v>30</v>
      </c>
      <c r="AX426" s="14" t="s">
        <v>73</v>
      </c>
      <c r="AY426" s="168" t="s">
        <v>236</v>
      </c>
    </row>
    <row r="427" spans="2:65" s="12" customFormat="1" ht="11.25">
      <c r="B427" s="151"/>
      <c r="D427" s="147" t="s">
        <v>247</v>
      </c>
      <c r="E427" s="152" t="s">
        <v>1</v>
      </c>
      <c r="F427" s="153" t="s">
        <v>6507</v>
      </c>
      <c r="H427" s="154">
        <v>5384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81</v>
      </c>
      <c r="AY427" s="152" t="s">
        <v>236</v>
      </c>
    </row>
    <row r="428" spans="2:65" s="1" customFormat="1" ht="24.2" customHeight="1">
      <c r="B428" s="133"/>
      <c r="C428" s="134" t="s">
        <v>955</v>
      </c>
      <c r="D428" s="134" t="s">
        <v>239</v>
      </c>
      <c r="E428" s="135" t="s">
        <v>6508</v>
      </c>
      <c r="F428" s="136" t="s">
        <v>6509</v>
      </c>
      <c r="G428" s="137" t="s">
        <v>467</v>
      </c>
      <c r="H428" s="138">
        <v>5384</v>
      </c>
      <c r="I428" s="139"/>
      <c r="J428" s="140">
        <f>ROUND(I428*H428,2)</f>
        <v>0</v>
      </c>
      <c r="K428" s="136" t="s">
        <v>243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258</v>
      </c>
      <c r="AT428" s="145" t="s">
        <v>239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6510</v>
      </c>
    </row>
    <row r="429" spans="2:65" s="1" customFormat="1" ht="19.5">
      <c r="B429" s="33"/>
      <c r="D429" s="147" t="s">
        <v>246</v>
      </c>
      <c r="F429" s="148" t="s">
        <v>6511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4" customFormat="1" ht="22.5">
      <c r="B430" s="167"/>
      <c r="D430" s="147" t="s">
        <v>247</v>
      </c>
      <c r="E430" s="168" t="s">
        <v>1</v>
      </c>
      <c r="F430" s="169" t="s">
        <v>6284</v>
      </c>
      <c r="H430" s="168" t="s">
        <v>1</v>
      </c>
      <c r="I430" s="170"/>
      <c r="L430" s="167"/>
      <c r="M430" s="171"/>
      <c r="T430" s="172"/>
      <c r="AT430" s="168" t="s">
        <v>247</v>
      </c>
      <c r="AU430" s="168" t="s">
        <v>83</v>
      </c>
      <c r="AV430" s="14" t="s">
        <v>81</v>
      </c>
      <c r="AW430" s="14" t="s">
        <v>30</v>
      </c>
      <c r="AX430" s="14" t="s">
        <v>73</v>
      </c>
      <c r="AY430" s="168" t="s">
        <v>236</v>
      </c>
    </row>
    <row r="431" spans="2:65" s="12" customFormat="1" ht="11.25">
      <c r="B431" s="151"/>
      <c r="D431" s="147" t="s">
        <v>247</v>
      </c>
      <c r="E431" s="152" t="s">
        <v>1</v>
      </c>
      <c r="F431" s="153" t="s">
        <v>6512</v>
      </c>
      <c r="H431" s="154">
        <v>5384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81</v>
      </c>
      <c r="AY431" s="152" t="s">
        <v>236</v>
      </c>
    </row>
    <row r="432" spans="2:65" s="1" customFormat="1" ht="24.2" customHeight="1">
      <c r="B432" s="133"/>
      <c r="C432" s="134" t="s">
        <v>960</v>
      </c>
      <c r="D432" s="134" t="s">
        <v>239</v>
      </c>
      <c r="E432" s="135" t="s">
        <v>690</v>
      </c>
      <c r="F432" s="136" t="s">
        <v>691</v>
      </c>
      <c r="G432" s="137" t="s">
        <v>467</v>
      </c>
      <c r="H432" s="138">
        <v>5384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6513</v>
      </c>
    </row>
    <row r="433" spans="2:65" s="1" customFormat="1" ht="29.25">
      <c r="B433" s="33"/>
      <c r="D433" s="147" t="s">
        <v>246</v>
      </c>
      <c r="F433" s="148" t="s">
        <v>693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4" customFormat="1" ht="22.5">
      <c r="B434" s="167"/>
      <c r="D434" s="147" t="s">
        <v>247</v>
      </c>
      <c r="E434" s="168" t="s">
        <v>1</v>
      </c>
      <c r="F434" s="169" t="s">
        <v>6284</v>
      </c>
      <c r="H434" s="168" t="s">
        <v>1</v>
      </c>
      <c r="I434" s="170"/>
      <c r="L434" s="167"/>
      <c r="M434" s="171"/>
      <c r="T434" s="172"/>
      <c r="AT434" s="168" t="s">
        <v>247</v>
      </c>
      <c r="AU434" s="168" t="s">
        <v>83</v>
      </c>
      <c r="AV434" s="14" t="s">
        <v>81</v>
      </c>
      <c r="AW434" s="14" t="s">
        <v>30</v>
      </c>
      <c r="AX434" s="14" t="s">
        <v>73</v>
      </c>
      <c r="AY434" s="168" t="s">
        <v>236</v>
      </c>
    </row>
    <row r="435" spans="2:65" s="12" customFormat="1" ht="11.25">
      <c r="B435" s="151"/>
      <c r="D435" s="147" t="s">
        <v>247</v>
      </c>
      <c r="E435" s="152" t="s">
        <v>1</v>
      </c>
      <c r="F435" s="153" t="s">
        <v>6514</v>
      </c>
      <c r="H435" s="154">
        <v>5384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81</v>
      </c>
      <c r="AY435" s="152" t="s">
        <v>236</v>
      </c>
    </row>
    <row r="436" spans="2:65" s="1" customFormat="1" ht="24.2" customHeight="1">
      <c r="B436" s="133"/>
      <c r="C436" s="134" t="s">
        <v>967</v>
      </c>
      <c r="D436" s="134" t="s">
        <v>239</v>
      </c>
      <c r="E436" s="135" t="s">
        <v>6515</v>
      </c>
      <c r="F436" s="136" t="s">
        <v>6516</v>
      </c>
      <c r="G436" s="137" t="s">
        <v>467</v>
      </c>
      <c r="H436" s="138">
        <v>5384</v>
      </c>
      <c r="I436" s="139"/>
      <c r="J436" s="140">
        <f>ROUND(I436*H436,2)</f>
        <v>0</v>
      </c>
      <c r="K436" s="136" t="s">
        <v>243</v>
      </c>
      <c r="L436" s="33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258</v>
      </c>
      <c r="AT436" s="145" t="s">
        <v>239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258</v>
      </c>
      <c r="BM436" s="145" t="s">
        <v>6517</v>
      </c>
    </row>
    <row r="437" spans="2:65" s="1" customFormat="1" ht="29.25">
      <c r="B437" s="33"/>
      <c r="D437" s="147" t="s">
        <v>246</v>
      </c>
      <c r="F437" s="148" t="s">
        <v>6518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4" customFormat="1" ht="22.5">
      <c r="B438" s="167"/>
      <c r="D438" s="147" t="s">
        <v>247</v>
      </c>
      <c r="E438" s="168" t="s">
        <v>1</v>
      </c>
      <c r="F438" s="169" t="s">
        <v>6284</v>
      </c>
      <c r="H438" s="168" t="s">
        <v>1</v>
      </c>
      <c r="I438" s="170"/>
      <c r="L438" s="167"/>
      <c r="M438" s="171"/>
      <c r="T438" s="172"/>
      <c r="AT438" s="168" t="s">
        <v>247</v>
      </c>
      <c r="AU438" s="168" t="s">
        <v>83</v>
      </c>
      <c r="AV438" s="14" t="s">
        <v>81</v>
      </c>
      <c r="AW438" s="14" t="s">
        <v>30</v>
      </c>
      <c r="AX438" s="14" t="s">
        <v>73</v>
      </c>
      <c r="AY438" s="168" t="s">
        <v>236</v>
      </c>
    </row>
    <row r="439" spans="2:65" s="12" customFormat="1" ht="11.25">
      <c r="B439" s="151"/>
      <c r="D439" s="147" t="s">
        <v>247</v>
      </c>
      <c r="E439" s="152" t="s">
        <v>1</v>
      </c>
      <c r="F439" s="153" t="s">
        <v>6519</v>
      </c>
      <c r="H439" s="154">
        <v>5384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81</v>
      </c>
      <c r="AY439" s="152" t="s">
        <v>236</v>
      </c>
    </row>
    <row r="440" spans="2:65" s="11" customFormat="1" ht="22.9" customHeight="1">
      <c r="B440" s="121"/>
      <c r="D440" s="122" t="s">
        <v>72</v>
      </c>
      <c r="E440" s="131" t="s">
        <v>273</v>
      </c>
      <c r="F440" s="131" t="s">
        <v>724</v>
      </c>
      <c r="I440" s="124"/>
      <c r="J440" s="132">
        <f>BK440</f>
        <v>0</v>
      </c>
      <c r="L440" s="121"/>
      <c r="M440" s="126"/>
      <c r="P440" s="127">
        <f>SUM(P441:P500)</f>
        <v>0</v>
      </c>
      <c r="R440" s="127">
        <f>SUM(R441:R500)</f>
        <v>18.295589999999997</v>
      </c>
      <c r="T440" s="128">
        <f>SUM(T441:T500)</f>
        <v>0</v>
      </c>
      <c r="AR440" s="122" t="s">
        <v>81</v>
      </c>
      <c r="AT440" s="129" t="s">
        <v>72</v>
      </c>
      <c r="AU440" s="129" t="s">
        <v>81</v>
      </c>
      <c r="AY440" s="122" t="s">
        <v>236</v>
      </c>
      <c r="BK440" s="130">
        <f>SUM(BK441:BK500)</f>
        <v>0</v>
      </c>
    </row>
    <row r="441" spans="2:65" s="1" customFormat="1" ht="33" customHeight="1">
      <c r="B441" s="133"/>
      <c r="C441" s="134" t="s">
        <v>2331</v>
      </c>
      <c r="D441" s="134" t="s">
        <v>239</v>
      </c>
      <c r="E441" s="135" t="s">
        <v>1615</v>
      </c>
      <c r="F441" s="136" t="s">
        <v>1616</v>
      </c>
      <c r="G441" s="137" t="s">
        <v>528</v>
      </c>
      <c r="H441" s="138">
        <v>17</v>
      </c>
      <c r="I441" s="139"/>
      <c r="J441" s="140">
        <f>ROUND(I441*H441,2)</f>
        <v>0</v>
      </c>
      <c r="K441" s="136" t="s">
        <v>243</v>
      </c>
      <c r="L441" s="33"/>
      <c r="M441" s="141" t="s">
        <v>1</v>
      </c>
      <c r="N441" s="142" t="s">
        <v>38</v>
      </c>
      <c r="P441" s="143">
        <f>O441*H441</f>
        <v>0</v>
      </c>
      <c r="Q441" s="143">
        <v>3.0000000000000001E-5</v>
      </c>
      <c r="R441" s="143">
        <f>Q441*H441</f>
        <v>5.1000000000000004E-4</v>
      </c>
      <c r="S441" s="143">
        <v>0</v>
      </c>
      <c r="T441" s="144">
        <f>S441*H441</f>
        <v>0</v>
      </c>
      <c r="AR441" s="145" t="s">
        <v>258</v>
      </c>
      <c r="AT441" s="145" t="s">
        <v>239</v>
      </c>
      <c r="AU441" s="145" t="s">
        <v>83</v>
      </c>
      <c r="AY441" s="18" t="s">
        <v>236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81</v>
      </c>
      <c r="BK441" s="146">
        <f>ROUND(I441*H441,2)</f>
        <v>0</v>
      </c>
      <c r="BL441" s="18" t="s">
        <v>258</v>
      </c>
      <c r="BM441" s="145" t="s">
        <v>6520</v>
      </c>
    </row>
    <row r="442" spans="2:65" s="1" customFormat="1" ht="19.5">
      <c r="B442" s="33"/>
      <c r="D442" s="147" t="s">
        <v>246</v>
      </c>
      <c r="F442" s="148" t="s">
        <v>1618</v>
      </c>
      <c r="I442" s="149"/>
      <c r="L442" s="33"/>
      <c r="M442" s="150"/>
      <c r="T442" s="57"/>
      <c r="AT442" s="18" t="s">
        <v>246</v>
      </c>
      <c r="AU442" s="18" t="s">
        <v>83</v>
      </c>
    </row>
    <row r="443" spans="2:65" s="12" customFormat="1" ht="11.25">
      <c r="B443" s="151"/>
      <c r="D443" s="147" t="s">
        <v>247</v>
      </c>
      <c r="E443" s="152" t="s">
        <v>1</v>
      </c>
      <c r="F443" s="153" t="s">
        <v>6521</v>
      </c>
      <c r="H443" s="154">
        <v>17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81</v>
      </c>
      <c r="AY443" s="152" t="s">
        <v>236</v>
      </c>
    </row>
    <row r="444" spans="2:65" s="1" customFormat="1" ht="24.2" customHeight="1">
      <c r="B444" s="133"/>
      <c r="C444" s="180" t="s">
        <v>2162</v>
      </c>
      <c r="D444" s="180" t="s">
        <v>333</v>
      </c>
      <c r="E444" s="181" t="s">
        <v>6522</v>
      </c>
      <c r="F444" s="182" t="s">
        <v>6523</v>
      </c>
      <c r="G444" s="183" t="s">
        <v>528</v>
      </c>
      <c r="H444" s="184">
        <v>17.254999999999999</v>
      </c>
      <c r="I444" s="185"/>
      <c r="J444" s="186">
        <f>ROUND(I444*H444,2)</f>
        <v>0</v>
      </c>
      <c r="K444" s="182" t="s">
        <v>243</v>
      </c>
      <c r="L444" s="187"/>
      <c r="M444" s="188" t="s">
        <v>1</v>
      </c>
      <c r="N444" s="189" t="s">
        <v>38</v>
      </c>
      <c r="P444" s="143">
        <f>O444*H444</f>
        <v>0</v>
      </c>
      <c r="Q444" s="143">
        <v>2.4E-2</v>
      </c>
      <c r="R444" s="143">
        <f>Q444*H444</f>
        <v>0.41411999999999999</v>
      </c>
      <c r="S444" s="143">
        <v>0</v>
      </c>
      <c r="T444" s="144">
        <f>S444*H444</f>
        <v>0</v>
      </c>
      <c r="AR444" s="145" t="s">
        <v>273</v>
      </c>
      <c r="AT444" s="145" t="s">
        <v>333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6524</v>
      </c>
    </row>
    <row r="445" spans="2:65" s="1" customFormat="1" ht="11.25">
      <c r="B445" s="33"/>
      <c r="D445" s="147" t="s">
        <v>246</v>
      </c>
      <c r="F445" s="148" t="s">
        <v>6523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2" customFormat="1" ht="11.25">
      <c r="B446" s="151"/>
      <c r="D446" s="147" t="s">
        <v>247</v>
      </c>
      <c r="F446" s="153" t="s">
        <v>1636</v>
      </c>
      <c r="H446" s="154">
        <v>17.254999999999999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</v>
      </c>
      <c r="AX446" s="12" t="s">
        <v>81</v>
      </c>
      <c r="AY446" s="152" t="s">
        <v>236</v>
      </c>
    </row>
    <row r="447" spans="2:65" s="1" customFormat="1" ht="16.5" customHeight="1">
      <c r="B447" s="133"/>
      <c r="C447" s="180" t="s">
        <v>2338</v>
      </c>
      <c r="D447" s="180" t="s">
        <v>333</v>
      </c>
      <c r="E447" s="181" t="s">
        <v>1625</v>
      </c>
      <c r="F447" s="182" t="s">
        <v>6525</v>
      </c>
      <c r="G447" s="183" t="s">
        <v>340</v>
      </c>
      <c r="H447" s="184">
        <v>20</v>
      </c>
      <c r="I447" s="185"/>
      <c r="J447" s="186">
        <f>ROUND(I447*H447,2)</f>
        <v>0</v>
      </c>
      <c r="K447" s="182" t="s">
        <v>1</v>
      </c>
      <c r="L447" s="187"/>
      <c r="M447" s="188" t="s">
        <v>1</v>
      </c>
      <c r="N447" s="189" t="s">
        <v>38</v>
      </c>
      <c r="P447" s="143">
        <f>O447*H447</f>
        <v>0</v>
      </c>
      <c r="Q447" s="143">
        <v>0.02</v>
      </c>
      <c r="R447" s="143">
        <f>Q447*H447</f>
        <v>0.4</v>
      </c>
      <c r="S447" s="143">
        <v>0</v>
      </c>
      <c r="T447" s="144">
        <f>S447*H447</f>
        <v>0</v>
      </c>
      <c r="AR447" s="145" t="s">
        <v>273</v>
      </c>
      <c r="AT447" s="145" t="s">
        <v>333</v>
      </c>
      <c r="AU447" s="145" t="s">
        <v>83</v>
      </c>
      <c r="AY447" s="18" t="s">
        <v>236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81</v>
      </c>
      <c r="BK447" s="146">
        <f>ROUND(I447*H447,2)</f>
        <v>0</v>
      </c>
      <c r="BL447" s="18" t="s">
        <v>258</v>
      </c>
      <c r="BM447" s="145" t="s">
        <v>6526</v>
      </c>
    </row>
    <row r="448" spans="2:65" s="1" customFormat="1" ht="11.25">
      <c r="B448" s="33"/>
      <c r="D448" s="147" t="s">
        <v>246</v>
      </c>
      <c r="F448" s="148" t="s">
        <v>6525</v>
      </c>
      <c r="I448" s="149"/>
      <c r="L448" s="33"/>
      <c r="M448" s="150"/>
      <c r="T448" s="57"/>
      <c r="AT448" s="18" t="s">
        <v>246</v>
      </c>
      <c r="AU448" s="18" t="s">
        <v>83</v>
      </c>
    </row>
    <row r="449" spans="2:65" s="1" customFormat="1" ht="24.2" customHeight="1">
      <c r="B449" s="133"/>
      <c r="C449" s="134" t="s">
        <v>2167</v>
      </c>
      <c r="D449" s="134" t="s">
        <v>239</v>
      </c>
      <c r="E449" s="135" t="s">
        <v>1650</v>
      </c>
      <c r="F449" s="136" t="s">
        <v>1651</v>
      </c>
      <c r="G449" s="137" t="s">
        <v>340</v>
      </c>
      <c r="H449" s="138">
        <v>30</v>
      </c>
      <c r="I449" s="139"/>
      <c r="J449" s="140">
        <f>ROUND(I449*H449,2)</f>
        <v>0</v>
      </c>
      <c r="K449" s="136" t="s">
        <v>243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6.9999999999999994E-5</v>
      </c>
      <c r="R449" s="143">
        <f>Q449*H449</f>
        <v>2.0999999999999999E-3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6527</v>
      </c>
    </row>
    <row r="450" spans="2:65" s="1" customFormat="1" ht="19.5">
      <c r="B450" s="33"/>
      <c r="D450" s="147" t="s">
        <v>246</v>
      </c>
      <c r="F450" s="148" t="s">
        <v>1653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2" customFormat="1" ht="33.75">
      <c r="B451" s="151"/>
      <c r="D451" s="147" t="s">
        <v>247</v>
      </c>
      <c r="E451" s="152" t="s">
        <v>1</v>
      </c>
      <c r="F451" s="153" t="s">
        <v>6528</v>
      </c>
      <c r="H451" s="154">
        <v>30</v>
      </c>
      <c r="I451" s="155"/>
      <c r="L451" s="151"/>
      <c r="M451" s="156"/>
      <c r="T451" s="157"/>
      <c r="AT451" s="152" t="s">
        <v>247</v>
      </c>
      <c r="AU451" s="152" t="s">
        <v>83</v>
      </c>
      <c r="AV451" s="12" t="s">
        <v>83</v>
      </c>
      <c r="AW451" s="12" t="s">
        <v>30</v>
      </c>
      <c r="AX451" s="12" t="s">
        <v>81</v>
      </c>
      <c r="AY451" s="152" t="s">
        <v>236</v>
      </c>
    </row>
    <row r="452" spans="2:65" s="1" customFormat="1" ht="24.2" customHeight="1">
      <c r="B452" s="133"/>
      <c r="C452" s="180" t="s">
        <v>2343</v>
      </c>
      <c r="D452" s="180" t="s">
        <v>333</v>
      </c>
      <c r="E452" s="181" t="s">
        <v>4290</v>
      </c>
      <c r="F452" s="182" t="s">
        <v>4291</v>
      </c>
      <c r="G452" s="183" t="s">
        <v>340</v>
      </c>
      <c r="H452" s="184">
        <v>20.3</v>
      </c>
      <c r="I452" s="185"/>
      <c r="J452" s="186">
        <f>ROUND(I452*H452,2)</f>
        <v>0</v>
      </c>
      <c r="K452" s="182" t="s">
        <v>243</v>
      </c>
      <c r="L452" s="187"/>
      <c r="M452" s="188" t="s">
        <v>1</v>
      </c>
      <c r="N452" s="189" t="s">
        <v>38</v>
      </c>
      <c r="P452" s="143">
        <f>O452*H452</f>
        <v>0</v>
      </c>
      <c r="Q452" s="143">
        <v>0.01</v>
      </c>
      <c r="R452" s="143">
        <f>Q452*H452</f>
        <v>0.20300000000000001</v>
      </c>
      <c r="S452" s="143">
        <v>0</v>
      </c>
      <c r="T452" s="144">
        <f>S452*H452</f>
        <v>0</v>
      </c>
      <c r="AR452" s="145" t="s">
        <v>273</v>
      </c>
      <c r="AT452" s="145" t="s">
        <v>333</v>
      </c>
      <c r="AU452" s="145" t="s">
        <v>83</v>
      </c>
      <c r="AY452" s="18" t="s">
        <v>236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258</v>
      </c>
      <c r="BM452" s="145" t="s">
        <v>6529</v>
      </c>
    </row>
    <row r="453" spans="2:65" s="1" customFormat="1" ht="11.25">
      <c r="B453" s="33"/>
      <c r="D453" s="147" t="s">
        <v>246</v>
      </c>
      <c r="F453" s="148" t="s">
        <v>4291</v>
      </c>
      <c r="I453" s="149"/>
      <c r="L453" s="33"/>
      <c r="M453" s="150"/>
      <c r="T453" s="57"/>
      <c r="AT453" s="18" t="s">
        <v>246</v>
      </c>
      <c r="AU453" s="18" t="s">
        <v>83</v>
      </c>
    </row>
    <row r="454" spans="2:65" s="12" customFormat="1" ht="11.25">
      <c r="B454" s="151"/>
      <c r="D454" s="147" t="s">
        <v>247</v>
      </c>
      <c r="F454" s="153" t="s">
        <v>6530</v>
      </c>
      <c r="H454" s="154">
        <v>20.3</v>
      </c>
      <c r="I454" s="155"/>
      <c r="L454" s="151"/>
      <c r="M454" s="156"/>
      <c r="T454" s="157"/>
      <c r="AT454" s="152" t="s">
        <v>247</v>
      </c>
      <c r="AU454" s="152" t="s">
        <v>83</v>
      </c>
      <c r="AV454" s="12" t="s">
        <v>83</v>
      </c>
      <c r="AW454" s="12" t="s">
        <v>3</v>
      </c>
      <c r="AX454" s="12" t="s">
        <v>81</v>
      </c>
      <c r="AY454" s="152" t="s">
        <v>236</v>
      </c>
    </row>
    <row r="455" spans="2:65" s="1" customFormat="1" ht="24.2" customHeight="1">
      <c r="B455" s="133"/>
      <c r="C455" s="180" t="s">
        <v>2170</v>
      </c>
      <c r="D455" s="180" t="s">
        <v>333</v>
      </c>
      <c r="E455" s="181" t="s">
        <v>1661</v>
      </c>
      <c r="F455" s="182" t="s">
        <v>1662</v>
      </c>
      <c r="G455" s="183" t="s">
        <v>340</v>
      </c>
      <c r="H455" s="184">
        <v>10.15</v>
      </c>
      <c r="I455" s="185"/>
      <c r="J455" s="186">
        <f>ROUND(I455*H455,2)</f>
        <v>0</v>
      </c>
      <c r="K455" s="182" t="s">
        <v>243</v>
      </c>
      <c r="L455" s="187"/>
      <c r="M455" s="188" t="s">
        <v>1</v>
      </c>
      <c r="N455" s="189" t="s">
        <v>38</v>
      </c>
      <c r="P455" s="143">
        <f>O455*H455</f>
        <v>0</v>
      </c>
      <c r="Q455" s="143">
        <v>0.01</v>
      </c>
      <c r="R455" s="143">
        <f>Q455*H455</f>
        <v>0.10150000000000001</v>
      </c>
      <c r="S455" s="143">
        <v>0</v>
      </c>
      <c r="T455" s="144">
        <f>S455*H455</f>
        <v>0</v>
      </c>
      <c r="AR455" s="145" t="s">
        <v>273</v>
      </c>
      <c r="AT455" s="145" t="s">
        <v>333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6531</v>
      </c>
    </row>
    <row r="456" spans="2:65" s="1" customFormat="1" ht="11.25">
      <c r="B456" s="33"/>
      <c r="D456" s="147" t="s">
        <v>246</v>
      </c>
      <c r="F456" s="148" t="s">
        <v>1662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2" customFormat="1" ht="11.25">
      <c r="B457" s="151"/>
      <c r="D457" s="147" t="s">
        <v>247</v>
      </c>
      <c r="F457" s="153" t="s">
        <v>6532</v>
      </c>
      <c r="H457" s="154">
        <v>10.15</v>
      </c>
      <c r="I457" s="155"/>
      <c r="L457" s="151"/>
      <c r="M457" s="156"/>
      <c r="T457" s="157"/>
      <c r="AT457" s="152" t="s">
        <v>247</v>
      </c>
      <c r="AU457" s="152" t="s">
        <v>83</v>
      </c>
      <c r="AV457" s="12" t="s">
        <v>83</v>
      </c>
      <c r="AW457" s="12" t="s">
        <v>3</v>
      </c>
      <c r="AX457" s="12" t="s">
        <v>81</v>
      </c>
      <c r="AY457" s="152" t="s">
        <v>236</v>
      </c>
    </row>
    <row r="458" spans="2:65" s="1" customFormat="1" ht="24.2" customHeight="1">
      <c r="B458" s="133"/>
      <c r="C458" s="134" t="s">
        <v>2351</v>
      </c>
      <c r="D458" s="134" t="s">
        <v>239</v>
      </c>
      <c r="E458" s="135" t="s">
        <v>6533</v>
      </c>
      <c r="F458" s="136" t="s">
        <v>6534</v>
      </c>
      <c r="G458" s="137" t="s">
        <v>6535</v>
      </c>
      <c r="H458" s="138">
        <v>10</v>
      </c>
      <c r="I458" s="139"/>
      <c r="J458" s="140">
        <f>ROUND(I458*H458,2)</f>
        <v>0</v>
      </c>
      <c r="K458" s="136" t="s">
        <v>243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1E-4</v>
      </c>
      <c r="R458" s="143">
        <f>Q458*H458</f>
        <v>1E-3</v>
      </c>
      <c r="S458" s="143">
        <v>0</v>
      </c>
      <c r="T458" s="144">
        <f>S458*H458</f>
        <v>0</v>
      </c>
      <c r="AR458" s="145" t="s">
        <v>258</v>
      </c>
      <c r="AT458" s="145" t="s">
        <v>239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258</v>
      </c>
      <c r="BM458" s="145" t="s">
        <v>6536</v>
      </c>
    </row>
    <row r="459" spans="2:65" s="1" customFormat="1" ht="11.25">
      <c r="B459" s="33"/>
      <c r="D459" s="147" t="s">
        <v>246</v>
      </c>
      <c r="F459" s="148" t="s">
        <v>6537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2" customFormat="1" ht="11.25">
      <c r="B460" s="151"/>
      <c r="D460" s="147" t="s">
        <v>247</v>
      </c>
      <c r="E460" s="152" t="s">
        <v>1</v>
      </c>
      <c r="F460" s="153" t="s">
        <v>6538</v>
      </c>
      <c r="H460" s="154">
        <v>10</v>
      </c>
      <c r="I460" s="155"/>
      <c r="L460" s="151"/>
      <c r="M460" s="156"/>
      <c r="T460" s="157"/>
      <c r="AT460" s="152" t="s">
        <v>247</v>
      </c>
      <c r="AU460" s="152" t="s">
        <v>83</v>
      </c>
      <c r="AV460" s="12" t="s">
        <v>83</v>
      </c>
      <c r="AW460" s="12" t="s">
        <v>30</v>
      </c>
      <c r="AX460" s="12" t="s">
        <v>81</v>
      </c>
      <c r="AY460" s="152" t="s">
        <v>236</v>
      </c>
    </row>
    <row r="461" spans="2:65" s="1" customFormat="1" ht="24.2" customHeight="1">
      <c r="B461" s="133"/>
      <c r="C461" s="134" t="s">
        <v>2171</v>
      </c>
      <c r="D461" s="134" t="s">
        <v>239</v>
      </c>
      <c r="E461" s="135" t="s">
        <v>1687</v>
      </c>
      <c r="F461" s="136" t="s">
        <v>1688</v>
      </c>
      <c r="G461" s="137" t="s">
        <v>340</v>
      </c>
      <c r="H461" s="138">
        <v>10</v>
      </c>
      <c r="I461" s="139"/>
      <c r="J461" s="140">
        <f>ROUND(I461*H461,2)</f>
        <v>0</v>
      </c>
      <c r="K461" s="136" t="s">
        <v>243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0.12526000000000001</v>
      </c>
      <c r="R461" s="143">
        <f>Q461*H461</f>
        <v>1.2526000000000002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6539</v>
      </c>
    </row>
    <row r="462" spans="2:65" s="1" customFormat="1" ht="19.5">
      <c r="B462" s="33"/>
      <c r="D462" s="147" t="s">
        <v>246</v>
      </c>
      <c r="F462" s="148" t="s">
        <v>1690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4" customFormat="1" ht="11.25">
      <c r="B463" s="167"/>
      <c r="D463" s="147" t="s">
        <v>247</v>
      </c>
      <c r="E463" s="168" t="s">
        <v>1</v>
      </c>
      <c r="F463" s="169" t="s">
        <v>6540</v>
      </c>
      <c r="H463" s="168" t="s">
        <v>1</v>
      </c>
      <c r="I463" s="170"/>
      <c r="L463" s="167"/>
      <c r="M463" s="171"/>
      <c r="T463" s="172"/>
      <c r="AT463" s="168" t="s">
        <v>247</v>
      </c>
      <c r="AU463" s="168" t="s">
        <v>83</v>
      </c>
      <c r="AV463" s="14" t="s">
        <v>81</v>
      </c>
      <c r="AW463" s="14" t="s">
        <v>30</v>
      </c>
      <c r="AX463" s="14" t="s">
        <v>73</v>
      </c>
      <c r="AY463" s="168" t="s">
        <v>236</v>
      </c>
    </row>
    <row r="464" spans="2:65" s="12" customFormat="1" ht="11.25">
      <c r="B464" s="151"/>
      <c r="D464" s="147" t="s">
        <v>247</v>
      </c>
      <c r="E464" s="152" t="s">
        <v>1</v>
      </c>
      <c r="F464" s="153" t="s">
        <v>6541</v>
      </c>
      <c r="H464" s="154">
        <v>10</v>
      </c>
      <c r="I464" s="155"/>
      <c r="L464" s="151"/>
      <c r="M464" s="156"/>
      <c r="T464" s="157"/>
      <c r="AT464" s="152" t="s">
        <v>247</v>
      </c>
      <c r="AU464" s="152" t="s">
        <v>83</v>
      </c>
      <c r="AV464" s="12" t="s">
        <v>83</v>
      </c>
      <c r="AW464" s="12" t="s">
        <v>30</v>
      </c>
      <c r="AX464" s="12" t="s">
        <v>81</v>
      </c>
      <c r="AY464" s="152" t="s">
        <v>236</v>
      </c>
    </row>
    <row r="465" spans="2:65" s="1" customFormat="1" ht="21.75" customHeight="1">
      <c r="B465" s="133"/>
      <c r="C465" s="180" t="s">
        <v>2359</v>
      </c>
      <c r="D465" s="180" t="s">
        <v>333</v>
      </c>
      <c r="E465" s="181" t="s">
        <v>1692</v>
      </c>
      <c r="F465" s="182" t="s">
        <v>1693</v>
      </c>
      <c r="G465" s="183" t="s">
        <v>340</v>
      </c>
      <c r="H465" s="184">
        <v>10</v>
      </c>
      <c r="I465" s="185"/>
      <c r="J465" s="186">
        <f>ROUND(I465*H465,2)</f>
        <v>0</v>
      </c>
      <c r="K465" s="182" t="s">
        <v>243</v>
      </c>
      <c r="L465" s="187"/>
      <c r="M465" s="188" t="s">
        <v>1</v>
      </c>
      <c r="N465" s="189" t="s">
        <v>38</v>
      </c>
      <c r="P465" s="143">
        <f>O465*H465</f>
        <v>0</v>
      </c>
      <c r="Q465" s="143">
        <v>0.28000000000000003</v>
      </c>
      <c r="R465" s="143">
        <f>Q465*H465</f>
        <v>2.8000000000000003</v>
      </c>
      <c r="S465" s="143">
        <v>0</v>
      </c>
      <c r="T465" s="144">
        <f>S465*H465</f>
        <v>0</v>
      </c>
      <c r="AR465" s="145" t="s">
        <v>273</v>
      </c>
      <c r="AT465" s="145" t="s">
        <v>333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6542</v>
      </c>
    </row>
    <row r="466" spans="2:65" s="1" customFormat="1" ht="11.25">
      <c r="B466" s="33"/>
      <c r="D466" s="147" t="s">
        <v>246</v>
      </c>
      <c r="F466" s="148" t="s">
        <v>1693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" customFormat="1" ht="24.2" customHeight="1">
      <c r="B467" s="133"/>
      <c r="C467" s="134" t="s">
        <v>2174</v>
      </c>
      <c r="D467" s="134" t="s">
        <v>239</v>
      </c>
      <c r="E467" s="135" t="s">
        <v>1695</v>
      </c>
      <c r="F467" s="136" t="s">
        <v>1696</v>
      </c>
      <c r="G467" s="137" t="s">
        <v>340</v>
      </c>
      <c r="H467" s="138">
        <v>10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3.0759999999999999E-2</v>
      </c>
      <c r="R467" s="143">
        <f>Q467*H467</f>
        <v>0.30759999999999998</v>
      </c>
      <c r="S467" s="143">
        <v>0</v>
      </c>
      <c r="T467" s="144">
        <f>S467*H467</f>
        <v>0</v>
      </c>
      <c r="AR467" s="145" t="s">
        <v>258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258</v>
      </c>
      <c r="BM467" s="145" t="s">
        <v>6543</v>
      </c>
    </row>
    <row r="468" spans="2:65" s="1" customFormat="1" ht="19.5">
      <c r="B468" s="33"/>
      <c r="D468" s="147" t="s">
        <v>246</v>
      </c>
      <c r="F468" s="148" t="s">
        <v>1698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2" customFormat="1" ht="11.25">
      <c r="B469" s="151"/>
      <c r="D469" s="147" t="s">
        <v>247</v>
      </c>
      <c r="E469" s="152" t="s">
        <v>1</v>
      </c>
      <c r="F469" s="153" t="s">
        <v>6544</v>
      </c>
      <c r="H469" s="154">
        <v>10</v>
      </c>
      <c r="I469" s="155"/>
      <c r="L469" s="151"/>
      <c r="M469" s="156"/>
      <c r="T469" s="157"/>
      <c r="AT469" s="152" t="s">
        <v>247</v>
      </c>
      <c r="AU469" s="152" t="s">
        <v>83</v>
      </c>
      <c r="AV469" s="12" t="s">
        <v>83</v>
      </c>
      <c r="AW469" s="12" t="s">
        <v>30</v>
      </c>
      <c r="AX469" s="12" t="s">
        <v>81</v>
      </c>
      <c r="AY469" s="152" t="s">
        <v>236</v>
      </c>
    </row>
    <row r="470" spans="2:65" s="1" customFormat="1" ht="24.2" customHeight="1">
      <c r="B470" s="133"/>
      <c r="C470" s="180" t="s">
        <v>2373</v>
      </c>
      <c r="D470" s="180" t="s">
        <v>333</v>
      </c>
      <c r="E470" s="181" t="s">
        <v>1700</v>
      </c>
      <c r="F470" s="182" t="s">
        <v>1701</v>
      </c>
      <c r="G470" s="183" t="s">
        <v>340</v>
      </c>
      <c r="H470" s="184">
        <v>10</v>
      </c>
      <c r="I470" s="185"/>
      <c r="J470" s="186">
        <f>ROUND(I470*H470,2)</f>
        <v>0</v>
      </c>
      <c r="K470" s="182" t="s">
        <v>243</v>
      </c>
      <c r="L470" s="187"/>
      <c r="M470" s="188" t="s">
        <v>1</v>
      </c>
      <c r="N470" s="189" t="s">
        <v>38</v>
      </c>
      <c r="P470" s="143">
        <f>O470*H470</f>
        <v>0</v>
      </c>
      <c r="Q470" s="143">
        <v>7.0000000000000007E-2</v>
      </c>
      <c r="R470" s="143">
        <f>Q470*H470</f>
        <v>0.70000000000000007</v>
      </c>
      <c r="S470" s="143">
        <v>0</v>
      </c>
      <c r="T470" s="144">
        <f>S470*H470</f>
        <v>0</v>
      </c>
      <c r="AR470" s="145" t="s">
        <v>273</v>
      </c>
      <c r="AT470" s="145" t="s">
        <v>333</v>
      </c>
      <c r="AU470" s="145" t="s">
        <v>83</v>
      </c>
      <c r="AY470" s="18" t="s">
        <v>236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81</v>
      </c>
      <c r="BK470" s="146">
        <f>ROUND(I470*H470,2)</f>
        <v>0</v>
      </c>
      <c r="BL470" s="18" t="s">
        <v>258</v>
      </c>
      <c r="BM470" s="145" t="s">
        <v>6545</v>
      </c>
    </row>
    <row r="471" spans="2:65" s="1" customFormat="1" ht="11.25">
      <c r="B471" s="33"/>
      <c r="D471" s="147" t="s">
        <v>246</v>
      </c>
      <c r="F471" s="148" t="s">
        <v>1701</v>
      </c>
      <c r="I471" s="149"/>
      <c r="L471" s="33"/>
      <c r="M471" s="150"/>
      <c r="T471" s="57"/>
      <c r="AT471" s="18" t="s">
        <v>246</v>
      </c>
      <c r="AU471" s="18" t="s">
        <v>83</v>
      </c>
    </row>
    <row r="472" spans="2:65" s="1" customFormat="1" ht="24.2" customHeight="1">
      <c r="B472" s="133"/>
      <c r="C472" s="134" t="s">
        <v>2178</v>
      </c>
      <c r="D472" s="134" t="s">
        <v>239</v>
      </c>
      <c r="E472" s="135" t="s">
        <v>1703</v>
      </c>
      <c r="F472" s="136" t="s">
        <v>1704</v>
      </c>
      <c r="G472" s="137" t="s">
        <v>340</v>
      </c>
      <c r="H472" s="138">
        <v>11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3.0759999999999999E-2</v>
      </c>
      <c r="R472" s="143">
        <f>Q472*H472</f>
        <v>0.33835999999999999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6546</v>
      </c>
    </row>
    <row r="473" spans="2:65" s="1" customFormat="1" ht="19.5">
      <c r="B473" s="33"/>
      <c r="D473" s="147" t="s">
        <v>246</v>
      </c>
      <c r="F473" s="148" t="s">
        <v>1706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2" customFormat="1" ht="11.25">
      <c r="B474" s="151"/>
      <c r="D474" s="147" t="s">
        <v>247</v>
      </c>
      <c r="E474" s="152" t="s">
        <v>1</v>
      </c>
      <c r="F474" s="153" t="s">
        <v>6547</v>
      </c>
      <c r="H474" s="154">
        <v>11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81</v>
      </c>
      <c r="AY474" s="152" t="s">
        <v>236</v>
      </c>
    </row>
    <row r="475" spans="2:65" s="1" customFormat="1" ht="24.2" customHeight="1">
      <c r="B475" s="133"/>
      <c r="C475" s="180" t="s">
        <v>2380</v>
      </c>
      <c r="D475" s="180" t="s">
        <v>333</v>
      </c>
      <c r="E475" s="181" t="s">
        <v>1708</v>
      </c>
      <c r="F475" s="182" t="s">
        <v>1709</v>
      </c>
      <c r="G475" s="183" t="s">
        <v>340</v>
      </c>
      <c r="H475" s="184">
        <v>11</v>
      </c>
      <c r="I475" s="185"/>
      <c r="J475" s="186">
        <f>ROUND(I475*H475,2)</f>
        <v>0</v>
      </c>
      <c r="K475" s="182" t="s">
        <v>243</v>
      </c>
      <c r="L475" s="187"/>
      <c r="M475" s="188" t="s">
        <v>1</v>
      </c>
      <c r="N475" s="189" t="s">
        <v>38</v>
      </c>
      <c r="P475" s="143">
        <f>O475*H475</f>
        <v>0</v>
      </c>
      <c r="Q475" s="143">
        <v>7.5999999999999998E-2</v>
      </c>
      <c r="R475" s="143">
        <f>Q475*H475</f>
        <v>0.83599999999999997</v>
      </c>
      <c r="S475" s="143">
        <v>0</v>
      </c>
      <c r="T475" s="144">
        <f>S475*H475</f>
        <v>0</v>
      </c>
      <c r="AR475" s="145" t="s">
        <v>273</v>
      </c>
      <c r="AT475" s="145" t="s">
        <v>333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258</v>
      </c>
      <c r="BM475" s="145" t="s">
        <v>6548</v>
      </c>
    </row>
    <row r="476" spans="2:65" s="1" customFormat="1" ht="11.25">
      <c r="B476" s="33"/>
      <c r="D476" s="147" t="s">
        <v>246</v>
      </c>
      <c r="F476" s="148" t="s">
        <v>1709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" customFormat="1" ht="24.2" customHeight="1">
      <c r="B477" s="133"/>
      <c r="C477" s="134" t="s">
        <v>2182</v>
      </c>
      <c r="D477" s="134" t="s">
        <v>239</v>
      </c>
      <c r="E477" s="135" t="s">
        <v>1711</v>
      </c>
      <c r="F477" s="136" t="s">
        <v>1712</v>
      </c>
      <c r="G477" s="137" t="s">
        <v>340</v>
      </c>
      <c r="H477" s="138">
        <v>45</v>
      </c>
      <c r="I477" s="139"/>
      <c r="J477" s="140">
        <f>ROUND(I477*H477,2)</f>
        <v>0</v>
      </c>
      <c r="K477" s="136" t="s">
        <v>243</v>
      </c>
      <c r="L477" s="33"/>
      <c r="M477" s="141" t="s">
        <v>1</v>
      </c>
      <c r="N477" s="142" t="s">
        <v>38</v>
      </c>
      <c r="P477" s="143">
        <f>O477*H477</f>
        <v>0</v>
      </c>
      <c r="Q477" s="143">
        <v>3.0759999999999999E-2</v>
      </c>
      <c r="R477" s="143">
        <f>Q477*H477</f>
        <v>1.3841999999999999</v>
      </c>
      <c r="S477" s="143">
        <v>0</v>
      </c>
      <c r="T477" s="144">
        <f>S477*H477</f>
        <v>0</v>
      </c>
      <c r="AR477" s="145" t="s">
        <v>258</v>
      </c>
      <c r="AT477" s="145" t="s">
        <v>239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6549</v>
      </c>
    </row>
    <row r="478" spans="2:65" s="1" customFormat="1" ht="19.5">
      <c r="B478" s="33"/>
      <c r="D478" s="147" t="s">
        <v>246</v>
      </c>
      <c r="F478" s="148" t="s">
        <v>1714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 ht="11.25">
      <c r="B479" s="151"/>
      <c r="D479" s="147" t="s">
        <v>247</v>
      </c>
      <c r="E479" s="152" t="s">
        <v>1</v>
      </c>
      <c r="F479" s="153" t="s">
        <v>6550</v>
      </c>
      <c r="H479" s="154">
        <v>45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81</v>
      </c>
      <c r="AY479" s="152" t="s">
        <v>236</v>
      </c>
    </row>
    <row r="480" spans="2:65" s="1" customFormat="1" ht="24.2" customHeight="1">
      <c r="B480" s="133"/>
      <c r="C480" s="180" t="s">
        <v>2387</v>
      </c>
      <c r="D480" s="180" t="s">
        <v>333</v>
      </c>
      <c r="E480" s="181" t="s">
        <v>1716</v>
      </c>
      <c r="F480" s="182" t="s">
        <v>1717</v>
      </c>
      <c r="G480" s="183" t="s">
        <v>340</v>
      </c>
      <c r="H480" s="184">
        <v>45</v>
      </c>
      <c r="I480" s="185"/>
      <c r="J480" s="186">
        <f>ROUND(I480*H480,2)</f>
        <v>0</v>
      </c>
      <c r="K480" s="182" t="s">
        <v>243</v>
      </c>
      <c r="L480" s="187"/>
      <c r="M480" s="188" t="s">
        <v>1</v>
      </c>
      <c r="N480" s="189" t="s">
        <v>38</v>
      </c>
      <c r="P480" s="143">
        <f>O480*H480</f>
        <v>0</v>
      </c>
      <c r="Q480" s="143">
        <v>0.155</v>
      </c>
      <c r="R480" s="143">
        <f>Q480*H480</f>
        <v>6.9749999999999996</v>
      </c>
      <c r="S480" s="143">
        <v>0</v>
      </c>
      <c r="T480" s="144">
        <f>S480*H480</f>
        <v>0</v>
      </c>
      <c r="AR480" s="145" t="s">
        <v>273</v>
      </c>
      <c r="AT480" s="145" t="s">
        <v>333</v>
      </c>
      <c r="AU480" s="145" t="s">
        <v>83</v>
      </c>
      <c r="AY480" s="18" t="s">
        <v>236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81</v>
      </c>
      <c r="BK480" s="146">
        <f>ROUND(I480*H480,2)</f>
        <v>0</v>
      </c>
      <c r="BL480" s="18" t="s">
        <v>258</v>
      </c>
      <c r="BM480" s="145" t="s">
        <v>6551</v>
      </c>
    </row>
    <row r="481" spans="2:65" s="1" customFormat="1" ht="19.5">
      <c r="B481" s="33"/>
      <c r="D481" s="147" t="s">
        <v>246</v>
      </c>
      <c r="F481" s="148" t="s">
        <v>1717</v>
      </c>
      <c r="I481" s="149"/>
      <c r="L481" s="33"/>
      <c r="M481" s="150"/>
      <c r="T481" s="57"/>
      <c r="AT481" s="18" t="s">
        <v>246</v>
      </c>
      <c r="AU481" s="18" t="s">
        <v>83</v>
      </c>
    </row>
    <row r="482" spans="2:65" s="1" customFormat="1" ht="24.2" customHeight="1">
      <c r="B482" s="133"/>
      <c r="C482" s="134" t="s">
        <v>2191</v>
      </c>
      <c r="D482" s="134" t="s">
        <v>239</v>
      </c>
      <c r="E482" s="135" t="s">
        <v>1719</v>
      </c>
      <c r="F482" s="136" t="s">
        <v>1720</v>
      </c>
      <c r="G482" s="137" t="s">
        <v>340</v>
      </c>
      <c r="H482" s="138">
        <v>10</v>
      </c>
      <c r="I482" s="139"/>
      <c r="J482" s="140">
        <f>ROUND(I482*H482,2)</f>
        <v>0</v>
      </c>
      <c r="K482" s="136" t="s">
        <v>243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3.0759999999999999E-2</v>
      </c>
      <c r="R482" s="143">
        <f>Q482*H482</f>
        <v>0.30759999999999998</v>
      </c>
      <c r="S482" s="143">
        <v>0</v>
      </c>
      <c r="T482" s="144">
        <f>S482*H482</f>
        <v>0</v>
      </c>
      <c r="AR482" s="145" t="s">
        <v>258</v>
      </c>
      <c r="AT482" s="145" t="s">
        <v>239</v>
      </c>
      <c r="AU482" s="145" t="s">
        <v>83</v>
      </c>
      <c r="AY482" s="18" t="s">
        <v>236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258</v>
      </c>
      <c r="BM482" s="145" t="s">
        <v>6552</v>
      </c>
    </row>
    <row r="483" spans="2:65" s="1" customFormat="1" ht="19.5">
      <c r="B483" s="33"/>
      <c r="D483" s="147" t="s">
        <v>246</v>
      </c>
      <c r="F483" s="148" t="s">
        <v>1722</v>
      </c>
      <c r="I483" s="149"/>
      <c r="L483" s="33"/>
      <c r="M483" s="150"/>
      <c r="T483" s="57"/>
      <c r="AT483" s="18" t="s">
        <v>246</v>
      </c>
      <c r="AU483" s="18" t="s">
        <v>83</v>
      </c>
    </row>
    <row r="484" spans="2:65" s="12" customFormat="1" ht="11.25">
      <c r="B484" s="151"/>
      <c r="D484" s="147" t="s">
        <v>247</v>
      </c>
      <c r="E484" s="152" t="s">
        <v>1</v>
      </c>
      <c r="F484" s="153" t="s">
        <v>6544</v>
      </c>
      <c r="H484" s="154">
        <v>10</v>
      </c>
      <c r="I484" s="155"/>
      <c r="L484" s="151"/>
      <c r="M484" s="156"/>
      <c r="T484" s="157"/>
      <c r="AT484" s="152" t="s">
        <v>247</v>
      </c>
      <c r="AU484" s="152" t="s">
        <v>83</v>
      </c>
      <c r="AV484" s="12" t="s">
        <v>83</v>
      </c>
      <c r="AW484" s="12" t="s">
        <v>30</v>
      </c>
      <c r="AX484" s="12" t="s">
        <v>81</v>
      </c>
      <c r="AY484" s="152" t="s">
        <v>236</v>
      </c>
    </row>
    <row r="485" spans="2:65" s="1" customFormat="1" ht="24.2" customHeight="1">
      <c r="B485" s="133"/>
      <c r="C485" s="180" t="s">
        <v>1416</v>
      </c>
      <c r="D485" s="180" t="s">
        <v>333</v>
      </c>
      <c r="E485" s="181" t="s">
        <v>1723</v>
      </c>
      <c r="F485" s="182" t="s">
        <v>1724</v>
      </c>
      <c r="G485" s="183" t="s">
        <v>340</v>
      </c>
      <c r="H485" s="184">
        <v>10</v>
      </c>
      <c r="I485" s="185"/>
      <c r="J485" s="186">
        <f>ROUND(I485*H485,2)</f>
        <v>0</v>
      </c>
      <c r="K485" s="182" t="s">
        <v>243</v>
      </c>
      <c r="L485" s="187"/>
      <c r="M485" s="188" t="s">
        <v>1</v>
      </c>
      <c r="N485" s="189" t="s">
        <v>38</v>
      </c>
      <c r="P485" s="143">
        <f>O485*H485</f>
        <v>0</v>
      </c>
      <c r="Q485" s="143">
        <v>0.17</v>
      </c>
      <c r="R485" s="143">
        <f>Q485*H485</f>
        <v>1.7000000000000002</v>
      </c>
      <c r="S485" s="143">
        <v>0</v>
      </c>
      <c r="T485" s="144">
        <f>S485*H485</f>
        <v>0</v>
      </c>
      <c r="AR485" s="145" t="s">
        <v>273</v>
      </c>
      <c r="AT485" s="145" t="s">
        <v>333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6553</v>
      </c>
    </row>
    <row r="486" spans="2:65" s="1" customFormat="1" ht="19.5">
      <c r="B486" s="33"/>
      <c r="D486" s="147" t="s">
        <v>246</v>
      </c>
      <c r="F486" s="148" t="s">
        <v>1724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16.5" customHeight="1">
      <c r="B487" s="133"/>
      <c r="C487" s="134" t="s">
        <v>2195</v>
      </c>
      <c r="D487" s="134" t="s">
        <v>239</v>
      </c>
      <c r="E487" s="135" t="s">
        <v>6554</v>
      </c>
      <c r="F487" s="136" t="s">
        <v>6555</v>
      </c>
      <c r="G487" s="137" t="s">
        <v>340</v>
      </c>
      <c r="H487" s="138">
        <v>20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6556</v>
      </c>
    </row>
    <row r="488" spans="2:65" s="1" customFormat="1" ht="11.25">
      <c r="B488" s="33"/>
      <c r="D488" s="147" t="s">
        <v>246</v>
      </c>
      <c r="F488" s="148" t="s">
        <v>6557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2" customFormat="1" ht="11.25">
      <c r="B489" s="151"/>
      <c r="D489" s="147" t="s">
        <v>247</v>
      </c>
      <c r="E489" s="152" t="s">
        <v>1</v>
      </c>
      <c r="F489" s="153" t="s">
        <v>6558</v>
      </c>
      <c r="H489" s="154">
        <v>10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 ht="11.25">
      <c r="B490" s="151"/>
      <c r="D490" s="147" t="s">
        <v>247</v>
      </c>
      <c r="E490" s="152" t="s">
        <v>1</v>
      </c>
      <c r="F490" s="153" t="s">
        <v>6559</v>
      </c>
      <c r="H490" s="154">
        <v>10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5" customFormat="1" ht="11.25">
      <c r="B491" s="173"/>
      <c r="D491" s="147" t="s">
        <v>247</v>
      </c>
      <c r="E491" s="174" t="s">
        <v>1</v>
      </c>
      <c r="F491" s="175" t="s">
        <v>344</v>
      </c>
      <c r="H491" s="176">
        <v>20</v>
      </c>
      <c r="I491" s="177"/>
      <c r="L491" s="173"/>
      <c r="M491" s="178"/>
      <c r="T491" s="179"/>
      <c r="AT491" s="174" t="s">
        <v>247</v>
      </c>
      <c r="AU491" s="174" t="s">
        <v>83</v>
      </c>
      <c r="AV491" s="15" t="s">
        <v>258</v>
      </c>
      <c r="AW491" s="15" t="s">
        <v>30</v>
      </c>
      <c r="AX491" s="15" t="s">
        <v>81</v>
      </c>
      <c r="AY491" s="174" t="s">
        <v>236</v>
      </c>
    </row>
    <row r="492" spans="2:65" s="1" customFormat="1" ht="16.5" customHeight="1">
      <c r="B492" s="133"/>
      <c r="C492" s="180" t="s">
        <v>2400</v>
      </c>
      <c r="D492" s="180" t="s">
        <v>333</v>
      </c>
      <c r="E492" s="181" t="s">
        <v>6560</v>
      </c>
      <c r="F492" s="182" t="s">
        <v>6561</v>
      </c>
      <c r="G492" s="183" t="s">
        <v>340</v>
      </c>
      <c r="H492" s="184">
        <v>10</v>
      </c>
      <c r="I492" s="185"/>
      <c r="J492" s="186">
        <f>ROUND(I492*H492,2)</f>
        <v>0</v>
      </c>
      <c r="K492" s="182" t="s">
        <v>243</v>
      </c>
      <c r="L492" s="187"/>
      <c r="M492" s="188" t="s">
        <v>1</v>
      </c>
      <c r="N492" s="189" t="s">
        <v>38</v>
      </c>
      <c r="P492" s="143">
        <f>O492*H492</f>
        <v>0</v>
      </c>
      <c r="Q492" s="143">
        <v>7.1999999999999998E-3</v>
      </c>
      <c r="R492" s="143">
        <f>Q492*H492</f>
        <v>7.1999999999999995E-2</v>
      </c>
      <c r="S492" s="143">
        <v>0</v>
      </c>
      <c r="T492" s="144">
        <f>S492*H492</f>
        <v>0</v>
      </c>
      <c r="AR492" s="145" t="s">
        <v>273</v>
      </c>
      <c r="AT492" s="145" t="s">
        <v>333</v>
      </c>
      <c r="AU492" s="145" t="s">
        <v>83</v>
      </c>
      <c r="AY492" s="18" t="s">
        <v>236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81</v>
      </c>
      <c r="BK492" s="146">
        <f>ROUND(I492*H492,2)</f>
        <v>0</v>
      </c>
      <c r="BL492" s="18" t="s">
        <v>258</v>
      </c>
      <c r="BM492" s="145" t="s">
        <v>6562</v>
      </c>
    </row>
    <row r="493" spans="2:65" s="1" customFormat="1" ht="11.25">
      <c r="B493" s="33"/>
      <c r="D493" s="147" t="s">
        <v>246</v>
      </c>
      <c r="F493" s="148" t="s">
        <v>6561</v>
      </c>
      <c r="I493" s="149"/>
      <c r="L493" s="33"/>
      <c r="M493" s="150"/>
      <c r="T493" s="57"/>
      <c r="AT493" s="18" t="s">
        <v>246</v>
      </c>
      <c r="AU493" s="18" t="s">
        <v>83</v>
      </c>
    </row>
    <row r="494" spans="2:65" s="1" customFormat="1" ht="24.2" customHeight="1">
      <c r="B494" s="133"/>
      <c r="C494" s="180" t="s">
        <v>2199</v>
      </c>
      <c r="D494" s="180" t="s">
        <v>333</v>
      </c>
      <c r="E494" s="181" t="s">
        <v>1734</v>
      </c>
      <c r="F494" s="182" t="s">
        <v>6563</v>
      </c>
      <c r="G494" s="183" t="s">
        <v>340</v>
      </c>
      <c r="H494" s="184">
        <v>10</v>
      </c>
      <c r="I494" s="185"/>
      <c r="J494" s="186">
        <f>ROUND(I494*H494,2)</f>
        <v>0</v>
      </c>
      <c r="K494" s="182" t="s">
        <v>1</v>
      </c>
      <c r="L494" s="187"/>
      <c r="M494" s="188" t="s">
        <v>1</v>
      </c>
      <c r="N494" s="189" t="s">
        <v>38</v>
      </c>
      <c r="P494" s="143">
        <f>O494*H494</f>
        <v>0</v>
      </c>
      <c r="Q494" s="143">
        <v>0.05</v>
      </c>
      <c r="R494" s="143">
        <f>Q494*H494</f>
        <v>0.5</v>
      </c>
      <c r="S494" s="143">
        <v>0</v>
      </c>
      <c r="T494" s="144">
        <f>S494*H494</f>
        <v>0</v>
      </c>
      <c r="AR494" s="145" t="s">
        <v>273</v>
      </c>
      <c r="AT494" s="145" t="s">
        <v>333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6564</v>
      </c>
    </row>
    <row r="495" spans="2:65" s="1" customFormat="1" ht="11.25">
      <c r="B495" s="33"/>
      <c r="D495" s="147" t="s">
        <v>246</v>
      </c>
      <c r="F495" s="148" t="s">
        <v>6565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" customFormat="1" ht="24.2" customHeight="1">
      <c r="B496" s="133"/>
      <c r="C496" s="134" t="s">
        <v>2403</v>
      </c>
      <c r="D496" s="134" t="s">
        <v>239</v>
      </c>
      <c r="E496" s="135" t="s">
        <v>1756</v>
      </c>
      <c r="F496" s="136" t="s">
        <v>1757</v>
      </c>
      <c r="G496" s="137" t="s">
        <v>539</v>
      </c>
      <c r="H496" s="138">
        <v>16.7</v>
      </c>
      <c r="I496" s="139"/>
      <c r="J496" s="140">
        <f>ROUND(I496*H496,2)</f>
        <v>0</v>
      </c>
      <c r="K496" s="136" t="s">
        <v>243</v>
      </c>
      <c r="L496" s="33"/>
      <c r="M496" s="141" t="s">
        <v>1</v>
      </c>
      <c r="N496" s="142" t="s">
        <v>38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258</v>
      </c>
      <c r="AT496" s="145" t="s">
        <v>239</v>
      </c>
      <c r="AU496" s="145" t="s">
        <v>83</v>
      </c>
      <c r="AY496" s="18" t="s">
        <v>236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81</v>
      </c>
      <c r="BK496" s="146">
        <f>ROUND(I496*H496,2)</f>
        <v>0</v>
      </c>
      <c r="BL496" s="18" t="s">
        <v>258</v>
      </c>
      <c r="BM496" s="145" t="s">
        <v>6566</v>
      </c>
    </row>
    <row r="497" spans="2:65" s="1" customFormat="1" ht="19.5">
      <c r="B497" s="33"/>
      <c r="D497" s="147" t="s">
        <v>246</v>
      </c>
      <c r="F497" s="148" t="s">
        <v>1759</v>
      </c>
      <c r="I497" s="149"/>
      <c r="L497" s="33"/>
      <c r="M497" s="150"/>
      <c r="T497" s="57"/>
      <c r="AT497" s="18" t="s">
        <v>246</v>
      </c>
      <c r="AU497" s="18" t="s">
        <v>83</v>
      </c>
    </row>
    <row r="498" spans="2:65" s="12" customFormat="1" ht="11.25">
      <c r="B498" s="151"/>
      <c r="D498" s="147" t="s">
        <v>247</v>
      </c>
      <c r="E498" s="152" t="s">
        <v>1</v>
      </c>
      <c r="F498" s="153" t="s">
        <v>6567</v>
      </c>
      <c r="H498" s="154">
        <v>6</v>
      </c>
      <c r="I498" s="155"/>
      <c r="L498" s="151"/>
      <c r="M498" s="156"/>
      <c r="T498" s="157"/>
      <c r="AT498" s="152" t="s">
        <v>247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236</v>
      </c>
    </row>
    <row r="499" spans="2:65" s="12" customFormat="1" ht="11.25">
      <c r="B499" s="151"/>
      <c r="D499" s="147" t="s">
        <v>247</v>
      </c>
      <c r="E499" s="152" t="s">
        <v>1</v>
      </c>
      <c r="F499" s="153" t="s">
        <v>6568</v>
      </c>
      <c r="H499" s="154">
        <v>10.7</v>
      </c>
      <c r="I499" s="155"/>
      <c r="L499" s="151"/>
      <c r="M499" s="156"/>
      <c r="T499" s="157"/>
      <c r="AT499" s="152" t="s">
        <v>247</v>
      </c>
      <c r="AU499" s="152" t="s">
        <v>83</v>
      </c>
      <c r="AV499" s="12" t="s">
        <v>83</v>
      </c>
      <c r="AW499" s="12" t="s">
        <v>30</v>
      </c>
      <c r="AX499" s="12" t="s">
        <v>73</v>
      </c>
      <c r="AY499" s="152" t="s">
        <v>236</v>
      </c>
    </row>
    <row r="500" spans="2:65" s="15" customFormat="1" ht="11.25">
      <c r="B500" s="173"/>
      <c r="D500" s="147" t="s">
        <v>247</v>
      </c>
      <c r="E500" s="174" t="s">
        <v>1</v>
      </c>
      <c r="F500" s="175" t="s">
        <v>344</v>
      </c>
      <c r="H500" s="176">
        <v>16.7</v>
      </c>
      <c r="I500" s="177"/>
      <c r="L500" s="173"/>
      <c r="M500" s="178"/>
      <c r="T500" s="179"/>
      <c r="AT500" s="174" t="s">
        <v>247</v>
      </c>
      <c r="AU500" s="174" t="s">
        <v>83</v>
      </c>
      <c r="AV500" s="15" t="s">
        <v>258</v>
      </c>
      <c r="AW500" s="15" t="s">
        <v>30</v>
      </c>
      <c r="AX500" s="15" t="s">
        <v>81</v>
      </c>
      <c r="AY500" s="174" t="s">
        <v>236</v>
      </c>
    </row>
    <row r="501" spans="2:65" s="11" customFormat="1" ht="22.9" customHeight="1">
      <c r="B501" s="121"/>
      <c r="D501" s="122" t="s">
        <v>72</v>
      </c>
      <c r="E501" s="131" t="s">
        <v>280</v>
      </c>
      <c r="F501" s="131" t="s">
        <v>400</v>
      </c>
      <c r="I501" s="124"/>
      <c r="J501" s="132">
        <f>BK501</f>
        <v>0</v>
      </c>
      <c r="L501" s="121"/>
      <c r="M501" s="126"/>
      <c r="P501" s="127">
        <f>SUM(P502:P545)</f>
        <v>0</v>
      </c>
      <c r="R501" s="127">
        <f>SUM(R502:R545)</f>
        <v>123.14974399999997</v>
      </c>
      <c r="T501" s="128">
        <f>SUM(T502:T545)</f>
        <v>1113.22</v>
      </c>
      <c r="AR501" s="122" t="s">
        <v>81</v>
      </c>
      <c r="AT501" s="129" t="s">
        <v>72</v>
      </c>
      <c r="AU501" s="129" t="s">
        <v>81</v>
      </c>
      <c r="AY501" s="122" t="s">
        <v>236</v>
      </c>
      <c r="BK501" s="130">
        <f>SUM(BK502:BK545)</f>
        <v>0</v>
      </c>
    </row>
    <row r="502" spans="2:65" s="1" customFormat="1" ht="24.2" customHeight="1">
      <c r="B502" s="133"/>
      <c r="C502" s="134" t="s">
        <v>2138</v>
      </c>
      <c r="D502" s="134" t="s">
        <v>239</v>
      </c>
      <c r="E502" s="135" t="s">
        <v>846</v>
      </c>
      <c r="F502" s="136" t="s">
        <v>847</v>
      </c>
      <c r="G502" s="137" t="s">
        <v>539</v>
      </c>
      <c r="H502" s="138">
        <v>46.35</v>
      </c>
      <c r="I502" s="139"/>
      <c r="J502" s="140">
        <f>ROUND(I502*H502,2)</f>
        <v>0</v>
      </c>
      <c r="K502" s="136" t="s">
        <v>243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2.2563399999999998</v>
      </c>
      <c r="R502" s="143">
        <f>Q502*H502</f>
        <v>104.58135899999999</v>
      </c>
      <c r="S502" s="143">
        <v>0</v>
      </c>
      <c r="T502" s="144">
        <f>S502*H502</f>
        <v>0</v>
      </c>
      <c r="AR502" s="145" t="s">
        <v>258</v>
      </c>
      <c r="AT502" s="145" t="s">
        <v>239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6569</v>
      </c>
    </row>
    <row r="503" spans="2:65" s="1" customFormat="1" ht="19.5">
      <c r="B503" s="33"/>
      <c r="D503" s="147" t="s">
        <v>246</v>
      </c>
      <c r="F503" s="148" t="s">
        <v>849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2" customFormat="1" ht="22.5">
      <c r="B504" s="151"/>
      <c r="D504" s="147" t="s">
        <v>247</v>
      </c>
      <c r="E504" s="152" t="s">
        <v>1</v>
      </c>
      <c r="F504" s="153" t="s">
        <v>6570</v>
      </c>
      <c r="H504" s="154">
        <v>46.35</v>
      </c>
      <c r="I504" s="155"/>
      <c r="L504" s="151"/>
      <c r="M504" s="156"/>
      <c r="T504" s="157"/>
      <c r="AT504" s="152" t="s">
        <v>247</v>
      </c>
      <c r="AU504" s="152" t="s">
        <v>83</v>
      </c>
      <c r="AV504" s="12" t="s">
        <v>83</v>
      </c>
      <c r="AW504" s="12" t="s">
        <v>30</v>
      </c>
      <c r="AX504" s="12" t="s">
        <v>81</v>
      </c>
      <c r="AY504" s="152" t="s">
        <v>236</v>
      </c>
    </row>
    <row r="505" spans="2:65" s="1" customFormat="1" ht="24.2" customHeight="1">
      <c r="B505" s="133"/>
      <c r="C505" s="134" t="s">
        <v>2409</v>
      </c>
      <c r="D505" s="134" t="s">
        <v>239</v>
      </c>
      <c r="E505" s="135" t="s">
        <v>6571</v>
      </c>
      <c r="F505" s="136" t="s">
        <v>6572</v>
      </c>
      <c r="G505" s="137" t="s">
        <v>528</v>
      </c>
      <c r="H505" s="138">
        <v>6181</v>
      </c>
      <c r="I505" s="139"/>
      <c r="J505" s="140">
        <f>ROUND(I505*H505,2)</f>
        <v>0</v>
      </c>
      <c r="K505" s="136" t="s">
        <v>243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1.0000000000000001E-5</v>
      </c>
      <c r="R505" s="143">
        <f>Q505*H505</f>
        <v>6.1810000000000004E-2</v>
      </c>
      <c r="S505" s="143">
        <v>0</v>
      </c>
      <c r="T505" s="144">
        <f>S505*H505</f>
        <v>0</v>
      </c>
      <c r="AR505" s="145" t="s">
        <v>258</v>
      </c>
      <c r="AT505" s="145" t="s">
        <v>239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258</v>
      </c>
      <c r="BM505" s="145" t="s">
        <v>6573</v>
      </c>
    </row>
    <row r="506" spans="2:65" s="1" customFormat="1" ht="19.5">
      <c r="B506" s="33"/>
      <c r="D506" s="147" t="s">
        <v>246</v>
      </c>
      <c r="F506" s="148" t="s">
        <v>6574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" customFormat="1" ht="16.5" customHeight="1">
      <c r="B507" s="133"/>
      <c r="C507" s="134" t="s">
        <v>2206</v>
      </c>
      <c r="D507" s="134" t="s">
        <v>239</v>
      </c>
      <c r="E507" s="135" t="s">
        <v>6575</v>
      </c>
      <c r="F507" s="136" t="s">
        <v>6576</v>
      </c>
      <c r="G507" s="137" t="s">
        <v>340</v>
      </c>
      <c r="H507" s="138">
        <v>14</v>
      </c>
      <c r="I507" s="139"/>
      <c r="J507" s="140">
        <f>ROUND(I507*H507,2)</f>
        <v>0</v>
      </c>
      <c r="K507" s="136" t="s">
        <v>1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0.30649999999999999</v>
      </c>
      <c r="R507" s="143">
        <f>Q507*H507</f>
        <v>4.2910000000000004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6577</v>
      </c>
    </row>
    <row r="508" spans="2:65" s="1" customFormat="1" ht="19.5">
      <c r="B508" s="33"/>
      <c r="D508" s="147" t="s">
        <v>246</v>
      </c>
      <c r="F508" s="148" t="s">
        <v>6578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2" customFormat="1" ht="22.5">
      <c r="B509" s="151"/>
      <c r="D509" s="147" t="s">
        <v>247</v>
      </c>
      <c r="E509" s="152" t="s">
        <v>1</v>
      </c>
      <c r="F509" s="153" t="s">
        <v>6579</v>
      </c>
      <c r="H509" s="154">
        <v>14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81</v>
      </c>
      <c r="AY509" s="152" t="s">
        <v>236</v>
      </c>
    </row>
    <row r="510" spans="2:65" s="1" customFormat="1" ht="16.5" customHeight="1">
      <c r="B510" s="133"/>
      <c r="C510" s="134" t="s">
        <v>2417</v>
      </c>
      <c r="D510" s="134" t="s">
        <v>239</v>
      </c>
      <c r="E510" s="135" t="s">
        <v>6580</v>
      </c>
      <c r="F510" s="136" t="s">
        <v>6581</v>
      </c>
      <c r="G510" s="137" t="s">
        <v>467</v>
      </c>
      <c r="H510" s="138">
        <v>673.75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0.34</v>
      </c>
      <c r="T510" s="144">
        <f>S510*H510</f>
        <v>229.07500000000002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6582</v>
      </c>
    </row>
    <row r="511" spans="2:65" s="1" customFormat="1" ht="11.25">
      <c r="B511" s="33"/>
      <c r="D511" s="147" t="s">
        <v>246</v>
      </c>
      <c r="F511" s="148" t="s">
        <v>6583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4" customFormat="1" ht="22.5">
      <c r="B512" s="167"/>
      <c r="D512" s="147" t="s">
        <v>247</v>
      </c>
      <c r="E512" s="168" t="s">
        <v>1</v>
      </c>
      <c r="F512" s="169" t="s">
        <v>6584</v>
      </c>
      <c r="H512" s="168" t="s">
        <v>1</v>
      </c>
      <c r="I512" s="170"/>
      <c r="L512" s="167"/>
      <c r="M512" s="171"/>
      <c r="T512" s="172"/>
      <c r="AT512" s="168" t="s">
        <v>247</v>
      </c>
      <c r="AU512" s="168" t="s">
        <v>83</v>
      </c>
      <c r="AV512" s="14" t="s">
        <v>81</v>
      </c>
      <c r="AW512" s="14" t="s">
        <v>30</v>
      </c>
      <c r="AX512" s="14" t="s">
        <v>73</v>
      </c>
      <c r="AY512" s="168" t="s">
        <v>236</v>
      </c>
    </row>
    <row r="513" spans="2:65" s="12" customFormat="1" ht="11.25">
      <c r="B513" s="151"/>
      <c r="D513" s="147" t="s">
        <v>247</v>
      </c>
      <c r="E513" s="152" t="s">
        <v>1</v>
      </c>
      <c r="F513" s="153" t="s">
        <v>6585</v>
      </c>
      <c r="H513" s="154">
        <v>336.6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2" customFormat="1" ht="11.25">
      <c r="B514" s="151"/>
      <c r="D514" s="147" t="s">
        <v>247</v>
      </c>
      <c r="E514" s="152" t="s">
        <v>1</v>
      </c>
      <c r="F514" s="153" t="s">
        <v>6586</v>
      </c>
      <c r="H514" s="154">
        <v>337.15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 ht="11.25">
      <c r="B515" s="173"/>
      <c r="D515" s="147" t="s">
        <v>247</v>
      </c>
      <c r="E515" s="174" t="s">
        <v>1</v>
      </c>
      <c r="F515" s="175" t="s">
        <v>344</v>
      </c>
      <c r="H515" s="176">
        <v>673.75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24.2" customHeight="1">
      <c r="B516" s="133"/>
      <c r="C516" s="134" t="s">
        <v>2215</v>
      </c>
      <c r="D516" s="134" t="s">
        <v>239</v>
      </c>
      <c r="E516" s="135" t="s">
        <v>6587</v>
      </c>
      <c r="F516" s="136" t="s">
        <v>6588</v>
      </c>
      <c r="G516" s="137" t="s">
        <v>467</v>
      </c>
      <c r="H516" s="138">
        <v>2600.34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0.34</v>
      </c>
      <c r="T516" s="144">
        <f>S516*H516</f>
        <v>884.11560000000009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6589</v>
      </c>
    </row>
    <row r="517" spans="2:65" s="1" customFormat="1" ht="11.25">
      <c r="B517" s="33"/>
      <c r="D517" s="147" t="s">
        <v>246</v>
      </c>
      <c r="F517" s="148" t="s">
        <v>6590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4" customFormat="1" ht="22.5">
      <c r="B518" s="167"/>
      <c r="D518" s="147" t="s">
        <v>247</v>
      </c>
      <c r="E518" s="168" t="s">
        <v>1</v>
      </c>
      <c r="F518" s="169" t="s">
        <v>6591</v>
      </c>
      <c r="H518" s="168" t="s">
        <v>1</v>
      </c>
      <c r="I518" s="170"/>
      <c r="L518" s="167"/>
      <c r="M518" s="171"/>
      <c r="T518" s="172"/>
      <c r="AT518" s="168" t="s">
        <v>247</v>
      </c>
      <c r="AU518" s="168" t="s">
        <v>83</v>
      </c>
      <c r="AV518" s="14" t="s">
        <v>81</v>
      </c>
      <c r="AW518" s="14" t="s">
        <v>30</v>
      </c>
      <c r="AX518" s="14" t="s">
        <v>73</v>
      </c>
      <c r="AY518" s="168" t="s">
        <v>236</v>
      </c>
    </row>
    <row r="519" spans="2:65" s="12" customFormat="1" ht="11.25">
      <c r="B519" s="151"/>
      <c r="D519" s="147" t="s">
        <v>247</v>
      </c>
      <c r="E519" s="152" t="s">
        <v>1</v>
      </c>
      <c r="F519" s="153" t="s">
        <v>6592</v>
      </c>
      <c r="H519" s="154">
        <v>823.36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2" customFormat="1" ht="11.25">
      <c r="B520" s="151"/>
      <c r="D520" s="147" t="s">
        <v>247</v>
      </c>
      <c r="E520" s="152" t="s">
        <v>1</v>
      </c>
      <c r="F520" s="153" t="s">
        <v>6593</v>
      </c>
      <c r="H520" s="154">
        <v>824.6</v>
      </c>
      <c r="I520" s="155"/>
      <c r="L520" s="151"/>
      <c r="M520" s="156"/>
      <c r="T520" s="157"/>
      <c r="AT520" s="152" t="s">
        <v>247</v>
      </c>
      <c r="AU520" s="152" t="s">
        <v>83</v>
      </c>
      <c r="AV520" s="12" t="s">
        <v>83</v>
      </c>
      <c r="AW520" s="12" t="s">
        <v>30</v>
      </c>
      <c r="AX520" s="12" t="s">
        <v>73</v>
      </c>
      <c r="AY520" s="152" t="s">
        <v>236</v>
      </c>
    </row>
    <row r="521" spans="2:65" s="12" customFormat="1" ht="11.25">
      <c r="B521" s="151"/>
      <c r="D521" s="147" t="s">
        <v>247</v>
      </c>
      <c r="E521" s="152" t="s">
        <v>1</v>
      </c>
      <c r="F521" s="153" t="s">
        <v>6594</v>
      </c>
      <c r="H521" s="154">
        <v>952.38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5" customFormat="1" ht="11.25">
      <c r="B522" s="173"/>
      <c r="D522" s="147" t="s">
        <v>247</v>
      </c>
      <c r="E522" s="174" t="s">
        <v>1</v>
      </c>
      <c r="F522" s="175" t="s">
        <v>344</v>
      </c>
      <c r="H522" s="176">
        <v>2600.34</v>
      </c>
      <c r="I522" s="177"/>
      <c r="L522" s="173"/>
      <c r="M522" s="178"/>
      <c r="T522" s="179"/>
      <c r="AT522" s="174" t="s">
        <v>247</v>
      </c>
      <c r="AU522" s="174" t="s">
        <v>83</v>
      </c>
      <c r="AV522" s="15" t="s">
        <v>258</v>
      </c>
      <c r="AW522" s="15" t="s">
        <v>30</v>
      </c>
      <c r="AX522" s="15" t="s">
        <v>81</v>
      </c>
      <c r="AY522" s="174" t="s">
        <v>236</v>
      </c>
    </row>
    <row r="523" spans="2:65" s="1" customFormat="1" ht="16.5" customHeight="1">
      <c r="B523" s="133"/>
      <c r="C523" s="134" t="s">
        <v>2423</v>
      </c>
      <c r="D523" s="134" t="s">
        <v>239</v>
      </c>
      <c r="E523" s="135" t="s">
        <v>6595</v>
      </c>
      <c r="F523" s="136" t="s">
        <v>6596</v>
      </c>
      <c r="G523" s="137" t="s">
        <v>467</v>
      </c>
      <c r="H523" s="138">
        <v>5</v>
      </c>
      <c r="I523" s="139"/>
      <c r="J523" s="140">
        <f>ROUND(I523*H523,2)</f>
        <v>0</v>
      </c>
      <c r="K523" s="136" t="s">
        <v>243</v>
      </c>
      <c r="L523" s="33"/>
      <c r="M523" s="141" t="s">
        <v>1</v>
      </c>
      <c r="N523" s="142" t="s">
        <v>38</v>
      </c>
      <c r="P523" s="143">
        <f>O523*H523</f>
        <v>0</v>
      </c>
      <c r="Q523" s="143">
        <v>4.3299999999999996E-3</v>
      </c>
      <c r="R523" s="143">
        <f>Q523*H523</f>
        <v>2.1649999999999999E-2</v>
      </c>
      <c r="S523" s="143">
        <v>0</v>
      </c>
      <c r="T523" s="144">
        <f>S523*H523</f>
        <v>0</v>
      </c>
      <c r="AR523" s="145" t="s">
        <v>258</v>
      </c>
      <c r="AT523" s="145" t="s">
        <v>239</v>
      </c>
      <c r="AU523" s="145" t="s">
        <v>83</v>
      </c>
      <c r="AY523" s="18" t="s">
        <v>236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258</v>
      </c>
      <c r="BM523" s="145" t="s">
        <v>6597</v>
      </c>
    </row>
    <row r="524" spans="2:65" s="1" customFormat="1" ht="19.5">
      <c r="B524" s="33"/>
      <c r="D524" s="147" t="s">
        <v>246</v>
      </c>
      <c r="F524" s="148" t="s">
        <v>6598</v>
      </c>
      <c r="I524" s="149"/>
      <c r="L524" s="33"/>
      <c r="M524" s="150"/>
      <c r="T524" s="57"/>
      <c r="AT524" s="18" t="s">
        <v>246</v>
      </c>
      <c r="AU524" s="18" t="s">
        <v>83</v>
      </c>
    </row>
    <row r="525" spans="2:65" s="12" customFormat="1" ht="22.5">
      <c r="B525" s="151"/>
      <c r="D525" s="147" t="s">
        <v>247</v>
      </c>
      <c r="E525" s="152" t="s">
        <v>1</v>
      </c>
      <c r="F525" s="153" t="s">
        <v>6599</v>
      </c>
      <c r="H525" s="154">
        <v>5</v>
      </c>
      <c r="I525" s="155"/>
      <c r="L525" s="151"/>
      <c r="M525" s="156"/>
      <c r="T525" s="157"/>
      <c r="AT525" s="152" t="s">
        <v>247</v>
      </c>
      <c r="AU525" s="152" t="s">
        <v>83</v>
      </c>
      <c r="AV525" s="12" t="s">
        <v>83</v>
      </c>
      <c r="AW525" s="12" t="s">
        <v>30</v>
      </c>
      <c r="AX525" s="12" t="s">
        <v>81</v>
      </c>
      <c r="AY525" s="152" t="s">
        <v>236</v>
      </c>
    </row>
    <row r="526" spans="2:65" s="1" customFormat="1" ht="24.2" customHeight="1">
      <c r="B526" s="133"/>
      <c r="C526" s="134" t="s">
        <v>2224</v>
      </c>
      <c r="D526" s="134" t="s">
        <v>239</v>
      </c>
      <c r="E526" s="135" t="s">
        <v>6600</v>
      </c>
      <c r="F526" s="136" t="s">
        <v>6601</v>
      </c>
      <c r="G526" s="137" t="s">
        <v>528</v>
      </c>
      <c r="H526" s="138">
        <v>6181</v>
      </c>
      <c r="I526" s="139"/>
      <c r="J526" s="140">
        <f>ROUND(I526*H526,2)</f>
        <v>0</v>
      </c>
      <c r="K526" s="136" t="s">
        <v>243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1.81E-3</v>
      </c>
      <c r="R526" s="143">
        <f>Q526*H526</f>
        <v>11.187609999999999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6602</v>
      </c>
    </row>
    <row r="527" spans="2:65" s="1" customFormat="1" ht="19.5">
      <c r="B527" s="33"/>
      <c r="D527" s="147" t="s">
        <v>246</v>
      </c>
      <c r="F527" s="148" t="s">
        <v>6603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2" customFormat="1" ht="22.5">
      <c r="B528" s="151"/>
      <c r="D528" s="147" t="s">
        <v>247</v>
      </c>
      <c r="E528" s="152" t="s">
        <v>1</v>
      </c>
      <c r="F528" s="153" t="s">
        <v>6604</v>
      </c>
      <c r="H528" s="154">
        <v>6181</v>
      </c>
      <c r="I528" s="155"/>
      <c r="L528" s="151"/>
      <c r="M528" s="156"/>
      <c r="T528" s="157"/>
      <c r="AT528" s="152" t="s">
        <v>247</v>
      </c>
      <c r="AU528" s="152" t="s">
        <v>83</v>
      </c>
      <c r="AV528" s="12" t="s">
        <v>83</v>
      </c>
      <c r="AW528" s="12" t="s">
        <v>30</v>
      </c>
      <c r="AX528" s="12" t="s">
        <v>81</v>
      </c>
      <c r="AY528" s="152" t="s">
        <v>236</v>
      </c>
    </row>
    <row r="529" spans="2:65" s="1" customFormat="1" ht="24.2" customHeight="1">
      <c r="B529" s="133"/>
      <c r="C529" s="134" t="s">
        <v>2432</v>
      </c>
      <c r="D529" s="134" t="s">
        <v>239</v>
      </c>
      <c r="E529" s="135" t="s">
        <v>6605</v>
      </c>
      <c r="F529" s="136" t="s">
        <v>6606</v>
      </c>
      <c r="G529" s="137" t="s">
        <v>528</v>
      </c>
      <c r="H529" s="138">
        <v>6181.1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4.4999999999999999E-4</v>
      </c>
      <c r="R529" s="143">
        <f>Q529*H529</f>
        <v>2.7814950000000001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6607</v>
      </c>
    </row>
    <row r="530" spans="2:65" s="1" customFormat="1" ht="19.5">
      <c r="B530" s="33"/>
      <c r="D530" s="147" t="s">
        <v>246</v>
      </c>
      <c r="F530" s="148" t="s">
        <v>6608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2" customFormat="1" ht="22.5">
      <c r="B531" s="151"/>
      <c r="D531" s="147" t="s">
        <v>247</v>
      </c>
      <c r="E531" s="152" t="s">
        <v>1</v>
      </c>
      <c r="F531" s="153" t="s">
        <v>6609</v>
      </c>
      <c r="H531" s="154">
        <v>6181.1</v>
      </c>
      <c r="I531" s="155"/>
      <c r="L531" s="151"/>
      <c r="M531" s="156"/>
      <c r="T531" s="157"/>
      <c r="AT531" s="152" t="s">
        <v>247</v>
      </c>
      <c r="AU531" s="152" t="s">
        <v>83</v>
      </c>
      <c r="AV531" s="12" t="s">
        <v>83</v>
      </c>
      <c r="AW531" s="12" t="s">
        <v>30</v>
      </c>
      <c r="AX531" s="12" t="s">
        <v>81</v>
      </c>
      <c r="AY531" s="152" t="s">
        <v>236</v>
      </c>
    </row>
    <row r="532" spans="2:65" s="1" customFormat="1" ht="21.75" customHeight="1">
      <c r="B532" s="133"/>
      <c r="C532" s="134" t="s">
        <v>2229</v>
      </c>
      <c r="D532" s="134" t="s">
        <v>239</v>
      </c>
      <c r="E532" s="135" t="s">
        <v>6610</v>
      </c>
      <c r="F532" s="136" t="s">
        <v>6611</v>
      </c>
      <c r="G532" s="137" t="s">
        <v>340</v>
      </c>
      <c r="H532" s="138">
        <v>13</v>
      </c>
      <c r="I532" s="139"/>
      <c r="J532" s="140">
        <f>ROUND(I532*H532,2)</f>
        <v>0</v>
      </c>
      <c r="K532" s="136" t="s">
        <v>1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1.72E-2</v>
      </c>
      <c r="R532" s="143">
        <f>Q532*H532</f>
        <v>0.22359999999999999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6612</v>
      </c>
    </row>
    <row r="533" spans="2:65" s="1" customFormat="1" ht="11.25">
      <c r="B533" s="33"/>
      <c r="D533" s="147" t="s">
        <v>246</v>
      </c>
      <c r="F533" s="148" t="s">
        <v>6611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2" customFormat="1" ht="22.5">
      <c r="B534" s="151"/>
      <c r="D534" s="147" t="s">
        <v>247</v>
      </c>
      <c r="E534" s="152" t="s">
        <v>1</v>
      </c>
      <c r="F534" s="153" t="s">
        <v>6613</v>
      </c>
      <c r="H534" s="154">
        <v>13</v>
      </c>
      <c r="I534" s="155"/>
      <c r="L534" s="151"/>
      <c r="M534" s="156"/>
      <c r="T534" s="157"/>
      <c r="AT534" s="152" t="s">
        <v>247</v>
      </c>
      <c r="AU534" s="152" t="s">
        <v>83</v>
      </c>
      <c r="AV534" s="12" t="s">
        <v>83</v>
      </c>
      <c r="AW534" s="12" t="s">
        <v>30</v>
      </c>
      <c r="AX534" s="12" t="s">
        <v>81</v>
      </c>
      <c r="AY534" s="152" t="s">
        <v>236</v>
      </c>
    </row>
    <row r="535" spans="2:65" s="1" customFormat="1" ht="16.5" customHeight="1">
      <c r="B535" s="133"/>
      <c r="C535" s="134" t="s">
        <v>2442</v>
      </c>
      <c r="D535" s="134" t="s">
        <v>239</v>
      </c>
      <c r="E535" s="135" t="s">
        <v>6614</v>
      </c>
      <c r="F535" s="136" t="s">
        <v>6615</v>
      </c>
      <c r="G535" s="137" t="s">
        <v>2233</v>
      </c>
      <c r="H535" s="138">
        <v>1.6</v>
      </c>
      <c r="I535" s="139"/>
      <c r="J535" s="140">
        <f>ROUND(I535*H535,2)</f>
        <v>0</v>
      </c>
      <c r="K535" s="136" t="s">
        <v>243</v>
      </c>
      <c r="L535" s="33"/>
      <c r="M535" s="141" t="s">
        <v>1</v>
      </c>
      <c r="N535" s="142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258</v>
      </c>
      <c r="AT535" s="145" t="s">
        <v>239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258</v>
      </c>
      <c r="BM535" s="145" t="s">
        <v>6616</v>
      </c>
    </row>
    <row r="536" spans="2:65" s="1" customFormat="1" ht="11.25">
      <c r="B536" s="33"/>
      <c r="D536" s="147" t="s">
        <v>246</v>
      </c>
      <c r="F536" s="148" t="s">
        <v>6617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" customFormat="1" ht="24.2" customHeight="1">
      <c r="B537" s="133"/>
      <c r="C537" s="134" t="s">
        <v>2095</v>
      </c>
      <c r="D537" s="134" t="s">
        <v>239</v>
      </c>
      <c r="E537" s="135" t="s">
        <v>6618</v>
      </c>
      <c r="F537" s="136" t="s">
        <v>6619</v>
      </c>
      <c r="G537" s="137" t="s">
        <v>528</v>
      </c>
      <c r="H537" s="138">
        <v>0.4</v>
      </c>
      <c r="I537" s="139"/>
      <c r="J537" s="140">
        <f>ROUND(I537*H537,2)</f>
        <v>0</v>
      </c>
      <c r="K537" s="136" t="s">
        <v>243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1.47E-3</v>
      </c>
      <c r="R537" s="143">
        <f>Q537*H537</f>
        <v>5.8799999999999998E-4</v>
      </c>
      <c r="S537" s="143">
        <v>3.9E-2</v>
      </c>
      <c r="T537" s="144">
        <f>S537*H537</f>
        <v>1.5600000000000001E-2</v>
      </c>
      <c r="AR537" s="145" t="s">
        <v>258</v>
      </c>
      <c r="AT537" s="145" t="s">
        <v>239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6620</v>
      </c>
    </row>
    <row r="538" spans="2:65" s="1" customFormat="1" ht="29.25">
      <c r="B538" s="33"/>
      <c r="D538" s="147" t="s">
        <v>246</v>
      </c>
      <c r="F538" s="148" t="s">
        <v>6621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2" customFormat="1" ht="22.5">
      <c r="B539" s="151"/>
      <c r="D539" s="147" t="s">
        <v>247</v>
      </c>
      <c r="E539" s="152" t="s">
        <v>1</v>
      </c>
      <c r="F539" s="153" t="s">
        <v>6622</v>
      </c>
      <c r="H539" s="154">
        <v>0.4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81</v>
      </c>
      <c r="AY539" s="152" t="s">
        <v>236</v>
      </c>
    </row>
    <row r="540" spans="2:65" s="1" customFormat="1" ht="24.2" customHeight="1">
      <c r="B540" s="133"/>
      <c r="C540" s="134" t="s">
        <v>2451</v>
      </c>
      <c r="D540" s="134" t="s">
        <v>239</v>
      </c>
      <c r="E540" s="135" t="s">
        <v>6623</v>
      </c>
      <c r="F540" s="136" t="s">
        <v>6624</v>
      </c>
      <c r="G540" s="137" t="s">
        <v>528</v>
      </c>
      <c r="H540" s="138">
        <v>0.2</v>
      </c>
      <c r="I540" s="139"/>
      <c r="J540" s="140">
        <f>ROUND(I540*H540,2)</f>
        <v>0</v>
      </c>
      <c r="K540" s="136" t="s">
        <v>243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3.16E-3</v>
      </c>
      <c r="R540" s="143">
        <f>Q540*H540</f>
        <v>6.3200000000000007E-4</v>
      </c>
      <c r="S540" s="143">
        <v>6.9000000000000006E-2</v>
      </c>
      <c r="T540" s="144">
        <f>S540*H540</f>
        <v>1.3800000000000002E-2</v>
      </c>
      <c r="AR540" s="145" t="s">
        <v>258</v>
      </c>
      <c r="AT540" s="145" t="s">
        <v>239</v>
      </c>
      <c r="AU540" s="145" t="s">
        <v>83</v>
      </c>
      <c r="AY540" s="18" t="s">
        <v>236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258</v>
      </c>
      <c r="BM540" s="145" t="s">
        <v>6625</v>
      </c>
    </row>
    <row r="541" spans="2:65" s="1" customFormat="1" ht="29.25">
      <c r="B541" s="33"/>
      <c r="D541" s="147" t="s">
        <v>246</v>
      </c>
      <c r="F541" s="148" t="s">
        <v>6626</v>
      </c>
      <c r="I541" s="149"/>
      <c r="L541" s="33"/>
      <c r="M541" s="150"/>
      <c r="T541" s="57"/>
      <c r="AT541" s="18" t="s">
        <v>246</v>
      </c>
      <c r="AU541" s="18" t="s">
        <v>83</v>
      </c>
    </row>
    <row r="542" spans="2:65" s="12" customFormat="1" ht="22.5">
      <c r="B542" s="151"/>
      <c r="D542" s="147" t="s">
        <v>247</v>
      </c>
      <c r="E542" s="152" t="s">
        <v>1</v>
      </c>
      <c r="F542" s="153" t="s">
        <v>6627</v>
      </c>
      <c r="H542" s="154">
        <v>0.2</v>
      </c>
      <c r="I542" s="155"/>
      <c r="L542" s="151"/>
      <c r="M542" s="156"/>
      <c r="T542" s="157"/>
      <c r="AT542" s="152" t="s">
        <v>247</v>
      </c>
      <c r="AU542" s="152" t="s">
        <v>83</v>
      </c>
      <c r="AV542" s="12" t="s">
        <v>83</v>
      </c>
      <c r="AW542" s="12" t="s">
        <v>30</v>
      </c>
      <c r="AX542" s="12" t="s">
        <v>81</v>
      </c>
      <c r="AY542" s="152" t="s">
        <v>236</v>
      </c>
    </row>
    <row r="543" spans="2:65" s="1" customFormat="1" ht="24.2" customHeight="1">
      <c r="B543" s="133"/>
      <c r="C543" s="134" t="s">
        <v>2237</v>
      </c>
      <c r="D543" s="134" t="s">
        <v>239</v>
      </c>
      <c r="E543" s="135" t="s">
        <v>880</v>
      </c>
      <c r="F543" s="136" t="s">
        <v>881</v>
      </c>
      <c r="G543" s="137" t="s">
        <v>467</v>
      </c>
      <c r="H543" s="138">
        <v>20.6</v>
      </c>
      <c r="I543" s="139"/>
      <c r="J543" s="140">
        <f>ROUND(I543*H543,2)</f>
        <v>0</v>
      </c>
      <c r="K543" s="136" t="s">
        <v>243</v>
      </c>
      <c r="L543" s="33"/>
      <c r="M543" s="141" t="s">
        <v>1</v>
      </c>
      <c r="N543" s="142" t="s">
        <v>38</v>
      </c>
      <c r="P543" s="143">
        <f>O543*H543</f>
        <v>0</v>
      </c>
      <c r="Q543" s="143">
        <v>0</v>
      </c>
      <c r="R543" s="143">
        <f>Q543*H543</f>
        <v>0</v>
      </c>
      <c r="S543" s="143">
        <v>0</v>
      </c>
      <c r="T543" s="144">
        <f>S543*H543</f>
        <v>0</v>
      </c>
      <c r="AR543" s="145" t="s">
        <v>258</v>
      </c>
      <c r="AT543" s="145" t="s">
        <v>239</v>
      </c>
      <c r="AU543" s="145" t="s">
        <v>83</v>
      </c>
      <c r="AY543" s="18" t="s">
        <v>236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81</v>
      </c>
      <c r="BK543" s="146">
        <f>ROUND(I543*H543,2)</f>
        <v>0</v>
      </c>
      <c r="BL543" s="18" t="s">
        <v>258</v>
      </c>
      <c r="BM543" s="145" t="s">
        <v>6628</v>
      </c>
    </row>
    <row r="544" spans="2:65" s="1" customFormat="1" ht="48.75">
      <c r="B544" s="33"/>
      <c r="D544" s="147" t="s">
        <v>246</v>
      </c>
      <c r="F544" s="148" t="s">
        <v>883</v>
      </c>
      <c r="I544" s="149"/>
      <c r="L544" s="33"/>
      <c r="M544" s="150"/>
      <c r="T544" s="57"/>
      <c r="AT544" s="18" t="s">
        <v>246</v>
      </c>
      <c r="AU544" s="18" t="s">
        <v>83</v>
      </c>
    </row>
    <row r="545" spans="2:65" s="12" customFormat="1" ht="11.25">
      <c r="B545" s="151"/>
      <c r="D545" s="147" t="s">
        <v>247</v>
      </c>
      <c r="E545" s="152" t="s">
        <v>1</v>
      </c>
      <c r="F545" s="153" t="s">
        <v>6629</v>
      </c>
      <c r="H545" s="154">
        <v>20.6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81</v>
      </c>
      <c r="AY545" s="152" t="s">
        <v>236</v>
      </c>
    </row>
    <row r="546" spans="2:65" s="11" customFormat="1" ht="22.9" customHeight="1">
      <c r="B546" s="121"/>
      <c r="D546" s="122" t="s">
        <v>72</v>
      </c>
      <c r="E546" s="131" t="s">
        <v>420</v>
      </c>
      <c r="F546" s="131" t="s">
        <v>421</v>
      </c>
      <c r="I546" s="124"/>
      <c r="J546" s="132">
        <f>BK546</f>
        <v>0</v>
      </c>
      <c r="L546" s="121"/>
      <c r="M546" s="126"/>
      <c r="P546" s="127">
        <f>SUM(P547:P629)</f>
        <v>0</v>
      </c>
      <c r="R546" s="127">
        <f>SUM(R547:R629)</f>
        <v>0</v>
      </c>
      <c r="T546" s="128">
        <f>SUM(T547:T629)</f>
        <v>0</v>
      </c>
      <c r="AR546" s="122" t="s">
        <v>81</v>
      </c>
      <c r="AT546" s="129" t="s">
        <v>72</v>
      </c>
      <c r="AU546" s="129" t="s">
        <v>81</v>
      </c>
      <c r="AY546" s="122" t="s">
        <v>236</v>
      </c>
      <c r="BK546" s="130">
        <f>SUM(BK547:BK629)</f>
        <v>0</v>
      </c>
    </row>
    <row r="547" spans="2:65" s="1" customFormat="1" ht="33" customHeight="1">
      <c r="B547" s="133"/>
      <c r="C547" s="134" t="s">
        <v>2460</v>
      </c>
      <c r="D547" s="134" t="s">
        <v>239</v>
      </c>
      <c r="E547" s="135" t="s">
        <v>422</v>
      </c>
      <c r="F547" s="136" t="s">
        <v>423</v>
      </c>
      <c r="G547" s="137" t="s">
        <v>424</v>
      </c>
      <c r="H547" s="138">
        <v>161.84</v>
      </c>
      <c r="I547" s="139"/>
      <c r="J547" s="140">
        <f>ROUND(I547*H547,2)</f>
        <v>0</v>
      </c>
      <c r="K547" s="136" t="s">
        <v>243</v>
      </c>
      <c r="L547" s="33"/>
      <c r="M547" s="141" t="s">
        <v>1</v>
      </c>
      <c r="N547" s="142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258</v>
      </c>
      <c r="AT547" s="145" t="s">
        <v>239</v>
      </c>
      <c r="AU547" s="145" t="s">
        <v>83</v>
      </c>
      <c r="AY547" s="18" t="s">
        <v>236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258</v>
      </c>
      <c r="BM547" s="145" t="s">
        <v>6630</v>
      </c>
    </row>
    <row r="548" spans="2:65" s="1" customFormat="1" ht="19.5">
      <c r="B548" s="33"/>
      <c r="D548" s="147" t="s">
        <v>246</v>
      </c>
      <c r="F548" s="148" t="s">
        <v>426</v>
      </c>
      <c r="I548" s="149"/>
      <c r="L548" s="33"/>
      <c r="M548" s="150"/>
      <c r="T548" s="57"/>
      <c r="AT548" s="18" t="s">
        <v>246</v>
      </c>
      <c r="AU548" s="18" t="s">
        <v>83</v>
      </c>
    </row>
    <row r="549" spans="2:65" s="14" customFormat="1" ht="11.25">
      <c r="B549" s="167"/>
      <c r="D549" s="147" t="s">
        <v>247</v>
      </c>
      <c r="E549" s="168" t="s">
        <v>1</v>
      </c>
      <c r="F549" s="169" t="s">
        <v>6631</v>
      </c>
      <c r="H549" s="168" t="s">
        <v>1</v>
      </c>
      <c r="I549" s="170"/>
      <c r="L549" s="167"/>
      <c r="M549" s="171"/>
      <c r="T549" s="172"/>
      <c r="AT549" s="168" t="s">
        <v>247</v>
      </c>
      <c r="AU549" s="168" t="s">
        <v>83</v>
      </c>
      <c r="AV549" s="14" t="s">
        <v>81</v>
      </c>
      <c r="AW549" s="14" t="s">
        <v>30</v>
      </c>
      <c r="AX549" s="14" t="s">
        <v>73</v>
      </c>
      <c r="AY549" s="168" t="s">
        <v>236</v>
      </c>
    </row>
    <row r="550" spans="2:65" s="12" customFormat="1" ht="11.25">
      <c r="B550" s="151"/>
      <c r="D550" s="147" t="s">
        <v>247</v>
      </c>
      <c r="E550" s="152" t="s">
        <v>1</v>
      </c>
      <c r="F550" s="153" t="s">
        <v>6632</v>
      </c>
      <c r="H550" s="154">
        <v>81.004999999999995</v>
      </c>
      <c r="I550" s="155"/>
      <c r="L550" s="151"/>
      <c r="M550" s="156"/>
      <c r="T550" s="157"/>
      <c r="AT550" s="152" t="s">
        <v>247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236</v>
      </c>
    </row>
    <row r="551" spans="2:65" s="12" customFormat="1" ht="11.25">
      <c r="B551" s="151"/>
      <c r="D551" s="147" t="s">
        <v>247</v>
      </c>
      <c r="E551" s="152" t="s">
        <v>1</v>
      </c>
      <c r="F551" s="153" t="s">
        <v>6633</v>
      </c>
      <c r="H551" s="154">
        <v>80.834999999999994</v>
      </c>
      <c r="I551" s="155"/>
      <c r="L551" s="151"/>
      <c r="M551" s="156"/>
      <c r="T551" s="157"/>
      <c r="AT551" s="152" t="s">
        <v>247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236</v>
      </c>
    </row>
    <row r="552" spans="2:65" s="15" customFormat="1" ht="11.25">
      <c r="B552" s="173"/>
      <c r="D552" s="147" t="s">
        <v>247</v>
      </c>
      <c r="E552" s="174" t="s">
        <v>1</v>
      </c>
      <c r="F552" s="175" t="s">
        <v>344</v>
      </c>
      <c r="H552" s="176">
        <v>161.84</v>
      </c>
      <c r="I552" s="177"/>
      <c r="L552" s="173"/>
      <c r="M552" s="178"/>
      <c r="T552" s="179"/>
      <c r="AT552" s="174" t="s">
        <v>247</v>
      </c>
      <c r="AU552" s="174" t="s">
        <v>83</v>
      </c>
      <c r="AV552" s="15" t="s">
        <v>258</v>
      </c>
      <c r="AW552" s="15" t="s">
        <v>30</v>
      </c>
      <c r="AX552" s="15" t="s">
        <v>81</v>
      </c>
      <c r="AY552" s="174" t="s">
        <v>236</v>
      </c>
    </row>
    <row r="553" spans="2:65" s="1" customFormat="1" ht="21.75" customHeight="1">
      <c r="B553" s="133"/>
      <c r="C553" s="134" t="s">
        <v>2241</v>
      </c>
      <c r="D553" s="134" t="s">
        <v>239</v>
      </c>
      <c r="E553" s="135" t="s">
        <v>428</v>
      </c>
      <c r="F553" s="136" t="s">
        <v>429</v>
      </c>
      <c r="G553" s="137" t="s">
        <v>424</v>
      </c>
      <c r="H553" s="138">
        <v>702.63400000000001</v>
      </c>
      <c r="I553" s="139"/>
      <c r="J553" s="140">
        <f>ROUND(I553*H553,2)</f>
        <v>0</v>
      </c>
      <c r="K553" s="136" t="s">
        <v>243</v>
      </c>
      <c r="L553" s="33"/>
      <c r="M553" s="141" t="s">
        <v>1</v>
      </c>
      <c r="N553" s="142" t="s">
        <v>38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258</v>
      </c>
      <c r="AT553" s="145" t="s">
        <v>239</v>
      </c>
      <c r="AU553" s="145" t="s">
        <v>83</v>
      </c>
      <c r="AY553" s="18" t="s">
        <v>236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258</v>
      </c>
      <c r="BM553" s="145" t="s">
        <v>6634</v>
      </c>
    </row>
    <row r="554" spans="2:65" s="1" customFormat="1" ht="19.5">
      <c r="B554" s="33"/>
      <c r="D554" s="147" t="s">
        <v>246</v>
      </c>
      <c r="F554" s="148" t="s">
        <v>431</v>
      </c>
      <c r="I554" s="149"/>
      <c r="L554" s="33"/>
      <c r="M554" s="150"/>
      <c r="T554" s="57"/>
      <c r="AT554" s="18" t="s">
        <v>246</v>
      </c>
      <c r="AU554" s="18" t="s">
        <v>83</v>
      </c>
    </row>
    <row r="555" spans="2:65" s="14" customFormat="1" ht="11.25">
      <c r="B555" s="167"/>
      <c r="D555" s="147" t="s">
        <v>247</v>
      </c>
      <c r="E555" s="168" t="s">
        <v>1</v>
      </c>
      <c r="F555" s="169" t="s">
        <v>432</v>
      </c>
      <c r="H555" s="168" t="s">
        <v>1</v>
      </c>
      <c r="I555" s="170"/>
      <c r="L555" s="167"/>
      <c r="M555" s="171"/>
      <c r="T555" s="172"/>
      <c r="AT555" s="168" t="s">
        <v>247</v>
      </c>
      <c r="AU555" s="168" t="s">
        <v>83</v>
      </c>
      <c r="AV555" s="14" t="s">
        <v>81</v>
      </c>
      <c r="AW555" s="14" t="s">
        <v>30</v>
      </c>
      <c r="AX555" s="14" t="s">
        <v>73</v>
      </c>
      <c r="AY555" s="168" t="s">
        <v>236</v>
      </c>
    </row>
    <row r="556" spans="2:65" s="12" customFormat="1" ht="22.5">
      <c r="B556" s="151"/>
      <c r="D556" s="147" t="s">
        <v>247</v>
      </c>
      <c r="E556" s="152" t="s">
        <v>1</v>
      </c>
      <c r="F556" s="153" t="s">
        <v>6635</v>
      </c>
      <c r="H556" s="154">
        <v>294.66000000000003</v>
      </c>
      <c r="I556" s="155"/>
      <c r="L556" s="151"/>
      <c r="M556" s="156"/>
      <c r="T556" s="157"/>
      <c r="AT556" s="152" t="s">
        <v>247</v>
      </c>
      <c r="AU556" s="152" t="s">
        <v>83</v>
      </c>
      <c r="AV556" s="12" t="s">
        <v>83</v>
      </c>
      <c r="AW556" s="12" t="s">
        <v>30</v>
      </c>
      <c r="AX556" s="12" t="s">
        <v>73</v>
      </c>
      <c r="AY556" s="152" t="s">
        <v>236</v>
      </c>
    </row>
    <row r="557" spans="2:65" s="12" customFormat="1" ht="22.5">
      <c r="B557" s="151"/>
      <c r="D557" s="147" t="s">
        <v>247</v>
      </c>
      <c r="E557" s="152" t="s">
        <v>1</v>
      </c>
      <c r="F557" s="153" t="s">
        <v>6636</v>
      </c>
      <c r="H557" s="154">
        <v>113.67400000000001</v>
      </c>
      <c r="I557" s="155"/>
      <c r="L557" s="151"/>
      <c r="M557" s="156"/>
      <c r="T557" s="157"/>
      <c r="AT557" s="152" t="s">
        <v>247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236</v>
      </c>
    </row>
    <row r="558" spans="2:65" s="12" customFormat="1" ht="22.5">
      <c r="B558" s="151"/>
      <c r="D558" s="147" t="s">
        <v>247</v>
      </c>
      <c r="E558" s="152" t="s">
        <v>1</v>
      </c>
      <c r="F558" s="153" t="s">
        <v>6637</v>
      </c>
      <c r="H558" s="154">
        <v>294.3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 ht="11.25">
      <c r="B559" s="173"/>
      <c r="D559" s="147" t="s">
        <v>247</v>
      </c>
      <c r="E559" s="174" t="s">
        <v>1</v>
      </c>
      <c r="F559" s="175" t="s">
        <v>344</v>
      </c>
      <c r="H559" s="176">
        <v>702.63400000000001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" customFormat="1" ht="24.2" customHeight="1">
      <c r="B560" s="133"/>
      <c r="C560" s="134" t="s">
        <v>2469</v>
      </c>
      <c r="D560" s="134" t="s">
        <v>239</v>
      </c>
      <c r="E560" s="135" t="s">
        <v>437</v>
      </c>
      <c r="F560" s="136" t="s">
        <v>438</v>
      </c>
      <c r="G560" s="137" t="s">
        <v>424</v>
      </c>
      <c r="H560" s="138">
        <v>4918.4390000000003</v>
      </c>
      <c r="I560" s="139"/>
      <c r="J560" s="140">
        <f>ROUND(I560*H560,2)</f>
        <v>0</v>
      </c>
      <c r="K560" s="136" t="s">
        <v>243</v>
      </c>
      <c r="L560" s="33"/>
      <c r="M560" s="141" t="s">
        <v>1</v>
      </c>
      <c r="N560" s="142" t="s">
        <v>38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258</v>
      </c>
      <c r="AT560" s="145" t="s">
        <v>239</v>
      </c>
      <c r="AU560" s="145" t="s">
        <v>83</v>
      </c>
      <c r="AY560" s="18" t="s">
        <v>236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81</v>
      </c>
      <c r="BK560" s="146">
        <f>ROUND(I560*H560,2)</f>
        <v>0</v>
      </c>
      <c r="BL560" s="18" t="s">
        <v>258</v>
      </c>
      <c r="BM560" s="145" t="s">
        <v>6638</v>
      </c>
    </row>
    <row r="561" spans="2:65" s="1" customFormat="1" ht="29.25">
      <c r="B561" s="33"/>
      <c r="D561" s="147" t="s">
        <v>246</v>
      </c>
      <c r="F561" s="148" t="s">
        <v>440</v>
      </c>
      <c r="I561" s="149"/>
      <c r="L561" s="33"/>
      <c r="M561" s="150"/>
      <c r="T561" s="57"/>
      <c r="AT561" s="18" t="s">
        <v>246</v>
      </c>
      <c r="AU561" s="18" t="s">
        <v>83</v>
      </c>
    </row>
    <row r="562" spans="2:65" s="14" customFormat="1" ht="11.25">
      <c r="B562" s="167"/>
      <c r="D562" s="147" t="s">
        <v>247</v>
      </c>
      <c r="E562" s="168" t="s">
        <v>1</v>
      </c>
      <c r="F562" s="169" t="s">
        <v>441</v>
      </c>
      <c r="H562" s="168" t="s">
        <v>1</v>
      </c>
      <c r="I562" s="170"/>
      <c r="L562" s="167"/>
      <c r="M562" s="171"/>
      <c r="T562" s="172"/>
      <c r="AT562" s="168" t="s">
        <v>247</v>
      </c>
      <c r="AU562" s="168" t="s">
        <v>83</v>
      </c>
      <c r="AV562" s="14" t="s">
        <v>81</v>
      </c>
      <c r="AW562" s="14" t="s">
        <v>30</v>
      </c>
      <c r="AX562" s="14" t="s">
        <v>73</v>
      </c>
      <c r="AY562" s="168" t="s">
        <v>236</v>
      </c>
    </row>
    <row r="563" spans="2:65" s="12" customFormat="1" ht="22.5">
      <c r="B563" s="151"/>
      <c r="D563" s="147" t="s">
        <v>247</v>
      </c>
      <c r="E563" s="152" t="s">
        <v>1</v>
      </c>
      <c r="F563" s="153" t="s">
        <v>6639</v>
      </c>
      <c r="H563" s="154">
        <v>2062.62</v>
      </c>
      <c r="I563" s="155"/>
      <c r="L563" s="151"/>
      <c r="M563" s="156"/>
      <c r="T563" s="157"/>
      <c r="AT563" s="152" t="s">
        <v>247</v>
      </c>
      <c r="AU563" s="152" t="s">
        <v>83</v>
      </c>
      <c r="AV563" s="12" t="s">
        <v>83</v>
      </c>
      <c r="AW563" s="12" t="s">
        <v>30</v>
      </c>
      <c r="AX563" s="12" t="s">
        <v>73</v>
      </c>
      <c r="AY563" s="152" t="s">
        <v>236</v>
      </c>
    </row>
    <row r="564" spans="2:65" s="12" customFormat="1" ht="22.5">
      <c r="B564" s="151"/>
      <c r="D564" s="147" t="s">
        <v>247</v>
      </c>
      <c r="E564" s="152" t="s">
        <v>1</v>
      </c>
      <c r="F564" s="153" t="s">
        <v>6640</v>
      </c>
      <c r="H564" s="154">
        <v>795.71900000000005</v>
      </c>
      <c r="I564" s="155"/>
      <c r="L564" s="151"/>
      <c r="M564" s="156"/>
      <c r="T564" s="157"/>
      <c r="AT564" s="152" t="s">
        <v>247</v>
      </c>
      <c r="AU564" s="152" t="s">
        <v>83</v>
      </c>
      <c r="AV564" s="12" t="s">
        <v>83</v>
      </c>
      <c r="AW564" s="12" t="s">
        <v>30</v>
      </c>
      <c r="AX564" s="12" t="s">
        <v>73</v>
      </c>
      <c r="AY564" s="152" t="s">
        <v>236</v>
      </c>
    </row>
    <row r="565" spans="2:65" s="12" customFormat="1" ht="22.5">
      <c r="B565" s="151"/>
      <c r="D565" s="147" t="s">
        <v>247</v>
      </c>
      <c r="E565" s="152" t="s">
        <v>1</v>
      </c>
      <c r="F565" s="153" t="s">
        <v>6641</v>
      </c>
      <c r="H565" s="154">
        <v>2060.1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 ht="11.25">
      <c r="B566" s="173"/>
      <c r="D566" s="147" t="s">
        <v>247</v>
      </c>
      <c r="E566" s="174" t="s">
        <v>1</v>
      </c>
      <c r="F566" s="175" t="s">
        <v>344</v>
      </c>
      <c r="H566" s="176">
        <v>4918.4390000000003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16.5" customHeight="1">
      <c r="B567" s="133"/>
      <c r="C567" s="134" t="s">
        <v>2249</v>
      </c>
      <c r="D567" s="134" t="s">
        <v>239</v>
      </c>
      <c r="E567" s="135" t="s">
        <v>929</v>
      </c>
      <c r="F567" s="136" t="s">
        <v>930</v>
      </c>
      <c r="G567" s="137" t="s">
        <v>424</v>
      </c>
      <c r="H567" s="138">
        <v>1983.74</v>
      </c>
      <c r="I567" s="139"/>
      <c r="J567" s="140">
        <f>ROUND(I567*H567,2)</f>
        <v>0</v>
      </c>
      <c r="K567" s="136" t="s">
        <v>243</v>
      </c>
      <c r="L567" s="33"/>
      <c r="M567" s="141" t="s">
        <v>1</v>
      </c>
      <c r="N567" s="142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258</v>
      </c>
      <c r="AT567" s="145" t="s">
        <v>239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6642</v>
      </c>
    </row>
    <row r="568" spans="2:65" s="1" customFormat="1" ht="19.5">
      <c r="B568" s="33"/>
      <c r="D568" s="147" t="s">
        <v>246</v>
      </c>
      <c r="F568" s="148" t="s">
        <v>932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4" customFormat="1" ht="22.5">
      <c r="B569" s="167"/>
      <c r="D569" s="147" t="s">
        <v>247</v>
      </c>
      <c r="E569" s="168" t="s">
        <v>1</v>
      </c>
      <c r="F569" s="169" t="s">
        <v>6643</v>
      </c>
      <c r="H569" s="168" t="s">
        <v>1</v>
      </c>
      <c r="I569" s="170"/>
      <c r="L569" s="167"/>
      <c r="M569" s="171"/>
      <c r="T569" s="172"/>
      <c r="AT569" s="168" t="s">
        <v>247</v>
      </c>
      <c r="AU569" s="168" t="s">
        <v>83</v>
      </c>
      <c r="AV569" s="14" t="s">
        <v>81</v>
      </c>
      <c r="AW569" s="14" t="s">
        <v>30</v>
      </c>
      <c r="AX569" s="14" t="s">
        <v>73</v>
      </c>
      <c r="AY569" s="168" t="s">
        <v>236</v>
      </c>
    </row>
    <row r="570" spans="2:65" s="14" customFormat="1" ht="22.5">
      <c r="B570" s="167"/>
      <c r="D570" s="147" t="s">
        <v>247</v>
      </c>
      <c r="E570" s="168" t="s">
        <v>1</v>
      </c>
      <c r="F570" s="169" t="s">
        <v>6644</v>
      </c>
      <c r="H570" s="168" t="s">
        <v>1</v>
      </c>
      <c r="I570" s="170"/>
      <c r="L570" s="167"/>
      <c r="M570" s="171"/>
      <c r="T570" s="172"/>
      <c r="AT570" s="168" t="s">
        <v>247</v>
      </c>
      <c r="AU570" s="168" t="s">
        <v>83</v>
      </c>
      <c r="AV570" s="14" t="s">
        <v>81</v>
      </c>
      <c r="AW570" s="14" t="s">
        <v>30</v>
      </c>
      <c r="AX570" s="14" t="s">
        <v>73</v>
      </c>
      <c r="AY570" s="168" t="s">
        <v>236</v>
      </c>
    </row>
    <row r="571" spans="2:65" s="12" customFormat="1" ht="11.25">
      <c r="B571" s="151"/>
      <c r="D571" s="147" t="s">
        <v>247</v>
      </c>
      <c r="E571" s="152" t="s">
        <v>1</v>
      </c>
      <c r="F571" s="153" t="s">
        <v>6645</v>
      </c>
      <c r="H571" s="154">
        <v>156.79400000000001</v>
      </c>
      <c r="I571" s="155"/>
      <c r="L571" s="151"/>
      <c r="M571" s="156"/>
      <c r="T571" s="157"/>
      <c r="AT571" s="152" t="s">
        <v>247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236</v>
      </c>
    </row>
    <row r="572" spans="2:65" s="12" customFormat="1" ht="11.25">
      <c r="B572" s="151"/>
      <c r="D572" s="147" t="s">
        <v>247</v>
      </c>
      <c r="E572" s="152" t="s">
        <v>1</v>
      </c>
      <c r="F572" s="153" t="s">
        <v>6646</v>
      </c>
      <c r="H572" s="154">
        <v>158.42599999999999</v>
      </c>
      <c r="I572" s="155"/>
      <c r="L572" s="151"/>
      <c r="M572" s="156"/>
      <c r="T572" s="157"/>
      <c r="AT572" s="152" t="s">
        <v>247</v>
      </c>
      <c r="AU572" s="152" t="s">
        <v>83</v>
      </c>
      <c r="AV572" s="12" t="s">
        <v>83</v>
      </c>
      <c r="AW572" s="12" t="s">
        <v>30</v>
      </c>
      <c r="AX572" s="12" t="s">
        <v>73</v>
      </c>
      <c r="AY572" s="152" t="s">
        <v>236</v>
      </c>
    </row>
    <row r="573" spans="2:65" s="14" customFormat="1" ht="22.5">
      <c r="B573" s="167"/>
      <c r="D573" s="147" t="s">
        <v>247</v>
      </c>
      <c r="E573" s="168" t="s">
        <v>1</v>
      </c>
      <c r="F573" s="169" t="s">
        <v>6647</v>
      </c>
      <c r="H573" s="168" t="s">
        <v>1</v>
      </c>
      <c r="I573" s="170"/>
      <c r="L573" s="167"/>
      <c r="M573" s="171"/>
      <c r="T573" s="172"/>
      <c r="AT573" s="168" t="s">
        <v>247</v>
      </c>
      <c r="AU573" s="168" t="s">
        <v>83</v>
      </c>
      <c r="AV573" s="14" t="s">
        <v>81</v>
      </c>
      <c r="AW573" s="14" t="s">
        <v>30</v>
      </c>
      <c r="AX573" s="14" t="s">
        <v>73</v>
      </c>
      <c r="AY573" s="168" t="s">
        <v>236</v>
      </c>
    </row>
    <row r="574" spans="2:65" s="12" customFormat="1" ht="11.25">
      <c r="B574" s="151"/>
      <c r="D574" s="147" t="s">
        <v>247</v>
      </c>
      <c r="E574" s="152" t="s">
        <v>1</v>
      </c>
      <c r="F574" s="153" t="s">
        <v>6648</v>
      </c>
      <c r="H574" s="154">
        <v>114.444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2" customFormat="1" ht="11.25">
      <c r="B575" s="151"/>
      <c r="D575" s="147" t="s">
        <v>247</v>
      </c>
      <c r="E575" s="152" t="s">
        <v>1</v>
      </c>
      <c r="F575" s="153" t="s">
        <v>6649</v>
      </c>
      <c r="H575" s="154">
        <v>114.631</v>
      </c>
      <c r="I575" s="155"/>
      <c r="L575" s="151"/>
      <c r="M575" s="156"/>
      <c r="T575" s="157"/>
      <c r="AT575" s="152" t="s">
        <v>247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236</v>
      </c>
    </row>
    <row r="576" spans="2:65" s="14" customFormat="1" ht="11.25">
      <c r="B576" s="167"/>
      <c r="D576" s="147" t="s">
        <v>247</v>
      </c>
      <c r="E576" s="168" t="s">
        <v>1</v>
      </c>
      <c r="F576" s="169" t="s">
        <v>6650</v>
      </c>
      <c r="H576" s="168" t="s">
        <v>1</v>
      </c>
      <c r="I576" s="170"/>
      <c r="L576" s="167"/>
      <c r="M576" s="171"/>
      <c r="T576" s="172"/>
      <c r="AT576" s="168" t="s">
        <v>247</v>
      </c>
      <c r="AU576" s="168" t="s">
        <v>83</v>
      </c>
      <c r="AV576" s="14" t="s">
        <v>81</v>
      </c>
      <c r="AW576" s="14" t="s">
        <v>30</v>
      </c>
      <c r="AX576" s="14" t="s">
        <v>73</v>
      </c>
      <c r="AY576" s="168" t="s">
        <v>236</v>
      </c>
    </row>
    <row r="577" spans="2:65" s="12" customFormat="1" ht="11.25">
      <c r="B577" s="151"/>
      <c r="D577" s="147" t="s">
        <v>247</v>
      </c>
      <c r="E577" s="152" t="s">
        <v>1</v>
      </c>
      <c r="F577" s="153" t="s">
        <v>6651</v>
      </c>
      <c r="H577" s="154">
        <v>279.94200000000001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2" customFormat="1" ht="11.25">
      <c r="B578" s="151"/>
      <c r="D578" s="147" t="s">
        <v>247</v>
      </c>
      <c r="E578" s="152" t="s">
        <v>1</v>
      </c>
      <c r="F578" s="153" t="s">
        <v>6652</v>
      </c>
      <c r="H578" s="154">
        <v>280.36399999999998</v>
      </c>
      <c r="I578" s="155"/>
      <c r="L578" s="151"/>
      <c r="M578" s="156"/>
      <c r="T578" s="157"/>
      <c r="AT578" s="152" t="s">
        <v>247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236</v>
      </c>
    </row>
    <row r="579" spans="2:65" s="12" customFormat="1" ht="11.25">
      <c r="B579" s="151"/>
      <c r="D579" s="147" t="s">
        <v>247</v>
      </c>
      <c r="E579" s="152" t="s">
        <v>1</v>
      </c>
      <c r="F579" s="153" t="s">
        <v>6653</v>
      </c>
      <c r="H579" s="154">
        <v>323.80900000000003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65" s="12" customFormat="1" ht="11.25">
      <c r="B580" s="151"/>
      <c r="D580" s="147" t="s">
        <v>247</v>
      </c>
      <c r="E580" s="152" t="s">
        <v>1</v>
      </c>
      <c r="F580" s="153" t="s">
        <v>6654</v>
      </c>
      <c r="H580" s="154">
        <v>23.69</v>
      </c>
      <c r="I580" s="155"/>
      <c r="L580" s="151"/>
      <c r="M580" s="156"/>
      <c r="T580" s="157"/>
      <c r="AT580" s="152" t="s">
        <v>247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236</v>
      </c>
    </row>
    <row r="581" spans="2:65" s="14" customFormat="1" ht="11.25">
      <c r="B581" s="167"/>
      <c r="D581" s="147" t="s">
        <v>247</v>
      </c>
      <c r="E581" s="168" t="s">
        <v>1</v>
      </c>
      <c r="F581" s="169" t="s">
        <v>6631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2" customFormat="1" ht="11.25">
      <c r="B582" s="151"/>
      <c r="D582" s="147" t="s">
        <v>247</v>
      </c>
      <c r="E582" s="152" t="s">
        <v>1</v>
      </c>
      <c r="F582" s="153" t="s">
        <v>6632</v>
      </c>
      <c r="H582" s="154">
        <v>81.004999999999995</v>
      </c>
      <c r="I582" s="155"/>
      <c r="L582" s="151"/>
      <c r="M582" s="156"/>
      <c r="T582" s="157"/>
      <c r="AT582" s="152" t="s">
        <v>247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236</v>
      </c>
    </row>
    <row r="583" spans="2:65" s="12" customFormat="1" ht="11.25">
      <c r="B583" s="151"/>
      <c r="D583" s="147" t="s">
        <v>247</v>
      </c>
      <c r="E583" s="152" t="s">
        <v>1</v>
      </c>
      <c r="F583" s="153" t="s">
        <v>6633</v>
      </c>
      <c r="H583" s="154">
        <v>80.834999999999994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2" customFormat="1" ht="11.25">
      <c r="B584" s="151"/>
      <c r="D584" s="147" t="s">
        <v>247</v>
      </c>
      <c r="E584" s="152" t="s">
        <v>1</v>
      </c>
      <c r="F584" s="153" t="s">
        <v>6655</v>
      </c>
      <c r="H584" s="154">
        <v>369.8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5" customFormat="1" ht="11.25">
      <c r="B585" s="173"/>
      <c r="D585" s="147" t="s">
        <v>247</v>
      </c>
      <c r="E585" s="174" t="s">
        <v>1</v>
      </c>
      <c r="F585" s="175" t="s">
        <v>344</v>
      </c>
      <c r="H585" s="176">
        <v>1983.74</v>
      </c>
      <c r="I585" s="177"/>
      <c r="L585" s="173"/>
      <c r="M585" s="178"/>
      <c r="T585" s="179"/>
      <c r="AT585" s="174" t="s">
        <v>247</v>
      </c>
      <c r="AU585" s="174" t="s">
        <v>83</v>
      </c>
      <c r="AV585" s="15" t="s">
        <v>258</v>
      </c>
      <c r="AW585" s="15" t="s">
        <v>30</v>
      </c>
      <c r="AX585" s="15" t="s">
        <v>81</v>
      </c>
      <c r="AY585" s="174" t="s">
        <v>236</v>
      </c>
    </row>
    <row r="586" spans="2:65" s="1" customFormat="1" ht="24.2" customHeight="1">
      <c r="B586" s="133"/>
      <c r="C586" s="134" t="s">
        <v>2478</v>
      </c>
      <c r="D586" s="134" t="s">
        <v>239</v>
      </c>
      <c r="E586" s="135" t="s">
        <v>937</v>
      </c>
      <c r="F586" s="136" t="s">
        <v>938</v>
      </c>
      <c r="G586" s="137" t="s">
        <v>424</v>
      </c>
      <c r="H586" s="138">
        <v>13886.19</v>
      </c>
      <c r="I586" s="139"/>
      <c r="J586" s="140">
        <f>ROUND(I586*H586,2)</f>
        <v>0</v>
      </c>
      <c r="K586" s="136" t="s">
        <v>243</v>
      </c>
      <c r="L586" s="33"/>
      <c r="M586" s="141" t="s">
        <v>1</v>
      </c>
      <c r="N586" s="142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258</v>
      </c>
      <c r="AT586" s="145" t="s">
        <v>239</v>
      </c>
      <c r="AU586" s="145" t="s">
        <v>83</v>
      </c>
      <c r="AY586" s="18" t="s">
        <v>236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258</v>
      </c>
      <c r="BM586" s="145" t="s">
        <v>6656</v>
      </c>
    </row>
    <row r="587" spans="2:65" s="1" customFormat="1" ht="29.25">
      <c r="B587" s="33"/>
      <c r="D587" s="147" t="s">
        <v>246</v>
      </c>
      <c r="F587" s="148" t="s">
        <v>940</v>
      </c>
      <c r="I587" s="149"/>
      <c r="L587" s="33"/>
      <c r="M587" s="150"/>
      <c r="T587" s="57"/>
      <c r="AT587" s="18" t="s">
        <v>246</v>
      </c>
      <c r="AU587" s="18" t="s">
        <v>83</v>
      </c>
    </row>
    <row r="588" spans="2:65" s="14" customFormat="1" ht="22.5">
      <c r="B588" s="167"/>
      <c r="D588" s="147" t="s">
        <v>247</v>
      </c>
      <c r="E588" s="168" t="s">
        <v>1</v>
      </c>
      <c r="F588" s="169" t="s">
        <v>6643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65" s="14" customFormat="1" ht="22.5">
      <c r="B589" s="167"/>
      <c r="D589" s="147" t="s">
        <v>247</v>
      </c>
      <c r="E589" s="168" t="s">
        <v>1</v>
      </c>
      <c r="F589" s="169" t="s">
        <v>6644</v>
      </c>
      <c r="H589" s="168" t="s">
        <v>1</v>
      </c>
      <c r="I589" s="170"/>
      <c r="L589" s="167"/>
      <c r="M589" s="171"/>
      <c r="T589" s="172"/>
      <c r="AT589" s="168" t="s">
        <v>247</v>
      </c>
      <c r="AU589" s="168" t="s">
        <v>83</v>
      </c>
      <c r="AV589" s="14" t="s">
        <v>81</v>
      </c>
      <c r="AW589" s="14" t="s">
        <v>30</v>
      </c>
      <c r="AX589" s="14" t="s">
        <v>73</v>
      </c>
      <c r="AY589" s="168" t="s">
        <v>236</v>
      </c>
    </row>
    <row r="590" spans="2:65" s="12" customFormat="1" ht="11.25">
      <c r="B590" s="151"/>
      <c r="D590" s="147" t="s">
        <v>247</v>
      </c>
      <c r="E590" s="152" t="s">
        <v>1</v>
      </c>
      <c r="F590" s="153" t="s">
        <v>6657</v>
      </c>
      <c r="H590" s="154">
        <v>1097.5609999999999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2" customFormat="1" ht="11.25">
      <c r="B591" s="151"/>
      <c r="D591" s="147" t="s">
        <v>247</v>
      </c>
      <c r="E591" s="152" t="s">
        <v>1</v>
      </c>
      <c r="F591" s="153" t="s">
        <v>6658</v>
      </c>
      <c r="H591" s="154">
        <v>1108.9849999999999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65" s="14" customFormat="1" ht="22.5">
      <c r="B592" s="167"/>
      <c r="D592" s="147" t="s">
        <v>247</v>
      </c>
      <c r="E592" s="168" t="s">
        <v>1</v>
      </c>
      <c r="F592" s="169" t="s">
        <v>6647</v>
      </c>
      <c r="H592" s="168" t="s">
        <v>1</v>
      </c>
      <c r="I592" s="170"/>
      <c r="L592" s="167"/>
      <c r="M592" s="171"/>
      <c r="T592" s="172"/>
      <c r="AT592" s="168" t="s">
        <v>247</v>
      </c>
      <c r="AU592" s="168" t="s">
        <v>83</v>
      </c>
      <c r="AV592" s="14" t="s">
        <v>81</v>
      </c>
      <c r="AW592" s="14" t="s">
        <v>30</v>
      </c>
      <c r="AX592" s="14" t="s">
        <v>73</v>
      </c>
      <c r="AY592" s="168" t="s">
        <v>236</v>
      </c>
    </row>
    <row r="593" spans="2:65" s="12" customFormat="1" ht="11.25">
      <c r="B593" s="151"/>
      <c r="D593" s="147" t="s">
        <v>247</v>
      </c>
      <c r="E593" s="152" t="s">
        <v>1</v>
      </c>
      <c r="F593" s="153" t="s">
        <v>6659</v>
      </c>
      <c r="H593" s="154">
        <v>801.10799999999995</v>
      </c>
      <c r="I593" s="155"/>
      <c r="L593" s="151"/>
      <c r="M593" s="156"/>
      <c r="T593" s="157"/>
      <c r="AT593" s="152" t="s">
        <v>247</v>
      </c>
      <c r="AU593" s="152" t="s">
        <v>83</v>
      </c>
      <c r="AV593" s="12" t="s">
        <v>83</v>
      </c>
      <c r="AW593" s="12" t="s">
        <v>30</v>
      </c>
      <c r="AX593" s="12" t="s">
        <v>73</v>
      </c>
      <c r="AY593" s="152" t="s">
        <v>236</v>
      </c>
    </row>
    <row r="594" spans="2:65" s="12" customFormat="1" ht="11.25">
      <c r="B594" s="151"/>
      <c r="D594" s="147" t="s">
        <v>247</v>
      </c>
      <c r="E594" s="152" t="s">
        <v>1</v>
      </c>
      <c r="F594" s="153" t="s">
        <v>6660</v>
      </c>
      <c r="H594" s="154">
        <v>802.41700000000003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4" customFormat="1" ht="11.25">
      <c r="B595" s="167"/>
      <c r="D595" s="147" t="s">
        <v>247</v>
      </c>
      <c r="E595" s="168" t="s">
        <v>1</v>
      </c>
      <c r="F595" s="169" t="s">
        <v>6650</v>
      </c>
      <c r="H595" s="168" t="s">
        <v>1</v>
      </c>
      <c r="I595" s="170"/>
      <c r="L595" s="167"/>
      <c r="M595" s="171"/>
      <c r="T595" s="172"/>
      <c r="AT595" s="168" t="s">
        <v>247</v>
      </c>
      <c r="AU595" s="168" t="s">
        <v>83</v>
      </c>
      <c r="AV595" s="14" t="s">
        <v>81</v>
      </c>
      <c r="AW595" s="14" t="s">
        <v>30</v>
      </c>
      <c r="AX595" s="14" t="s">
        <v>73</v>
      </c>
      <c r="AY595" s="168" t="s">
        <v>236</v>
      </c>
    </row>
    <row r="596" spans="2:65" s="12" customFormat="1" ht="11.25">
      <c r="B596" s="151"/>
      <c r="D596" s="147" t="s">
        <v>247</v>
      </c>
      <c r="E596" s="152" t="s">
        <v>1</v>
      </c>
      <c r="F596" s="153" t="s">
        <v>6661</v>
      </c>
      <c r="H596" s="154">
        <v>1959.597</v>
      </c>
      <c r="I596" s="155"/>
      <c r="L596" s="151"/>
      <c r="M596" s="156"/>
      <c r="T596" s="157"/>
      <c r="AT596" s="152" t="s">
        <v>247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236</v>
      </c>
    </row>
    <row r="597" spans="2:65" s="12" customFormat="1" ht="11.25">
      <c r="B597" s="151"/>
      <c r="D597" s="147" t="s">
        <v>247</v>
      </c>
      <c r="E597" s="152" t="s">
        <v>1</v>
      </c>
      <c r="F597" s="153" t="s">
        <v>6662</v>
      </c>
      <c r="H597" s="154">
        <v>1962.548</v>
      </c>
      <c r="I597" s="155"/>
      <c r="L597" s="151"/>
      <c r="M597" s="156"/>
      <c r="T597" s="157"/>
      <c r="AT597" s="152" t="s">
        <v>247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236</v>
      </c>
    </row>
    <row r="598" spans="2:65" s="12" customFormat="1" ht="11.25">
      <c r="B598" s="151"/>
      <c r="D598" s="147" t="s">
        <v>247</v>
      </c>
      <c r="E598" s="152" t="s">
        <v>1</v>
      </c>
      <c r="F598" s="153" t="s">
        <v>6663</v>
      </c>
      <c r="H598" s="154">
        <v>2266.6640000000002</v>
      </c>
      <c r="I598" s="155"/>
      <c r="L598" s="151"/>
      <c r="M598" s="156"/>
      <c r="T598" s="157"/>
      <c r="AT598" s="152" t="s">
        <v>247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236</v>
      </c>
    </row>
    <row r="599" spans="2:65" s="12" customFormat="1" ht="11.25">
      <c r="B599" s="151"/>
      <c r="D599" s="147" t="s">
        <v>247</v>
      </c>
      <c r="E599" s="152" t="s">
        <v>1</v>
      </c>
      <c r="F599" s="153" t="s">
        <v>6664</v>
      </c>
      <c r="H599" s="154">
        <v>165.83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4" customFormat="1" ht="11.25">
      <c r="B600" s="167"/>
      <c r="D600" s="147" t="s">
        <v>247</v>
      </c>
      <c r="E600" s="168" t="s">
        <v>1</v>
      </c>
      <c r="F600" s="169" t="s">
        <v>6631</v>
      </c>
      <c r="H600" s="168" t="s">
        <v>1</v>
      </c>
      <c r="I600" s="170"/>
      <c r="L600" s="167"/>
      <c r="M600" s="171"/>
      <c r="T600" s="172"/>
      <c r="AT600" s="168" t="s">
        <v>247</v>
      </c>
      <c r="AU600" s="168" t="s">
        <v>83</v>
      </c>
      <c r="AV600" s="14" t="s">
        <v>81</v>
      </c>
      <c r="AW600" s="14" t="s">
        <v>30</v>
      </c>
      <c r="AX600" s="14" t="s">
        <v>73</v>
      </c>
      <c r="AY600" s="168" t="s">
        <v>236</v>
      </c>
    </row>
    <row r="601" spans="2:65" s="12" customFormat="1" ht="11.25">
      <c r="B601" s="151"/>
      <c r="D601" s="147" t="s">
        <v>247</v>
      </c>
      <c r="E601" s="152" t="s">
        <v>1</v>
      </c>
      <c r="F601" s="153" t="s">
        <v>6665</v>
      </c>
      <c r="H601" s="154">
        <v>567.03499999999997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2" customFormat="1" ht="11.25">
      <c r="B602" s="151"/>
      <c r="D602" s="147" t="s">
        <v>247</v>
      </c>
      <c r="E602" s="152" t="s">
        <v>1</v>
      </c>
      <c r="F602" s="153" t="s">
        <v>6666</v>
      </c>
      <c r="H602" s="154">
        <v>565.84500000000003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2" customFormat="1" ht="11.25">
      <c r="B603" s="151"/>
      <c r="D603" s="147" t="s">
        <v>247</v>
      </c>
      <c r="E603" s="152" t="s">
        <v>1</v>
      </c>
      <c r="F603" s="153" t="s">
        <v>6667</v>
      </c>
      <c r="H603" s="154">
        <v>2588.6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 ht="11.25">
      <c r="B604" s="173"/>
      <c r="D604" s="147" t="s">
        <v>247</v>
      </c>
      <c r="E604" s="174" t="s">
        <v>1</v>
      </c>
      <c r="F604" s="175" t="s">
        <v>344</v>
      </c>
      <c r="H604" s="176">
        <v>13886.19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81</v>
      </c>
      <c r="AY604" s="174" t="s">
        <v>236</v>
      </c>
    </row>
    <row r="605" spans="2:65" s="1" customFormat="1" ht="24.2" customHeight="1">
      <c r="B605" s="133"/>
      <c r="C605" s="134" t="s">
        <v>2255</v>
      </c>
      <c r="D605" s="134" t="s">
        <v>239</v>
      </c>
      <c r="E605" s="135" t="s">
        <v>442</v>
      </c>
      <c r="F605" s="136" t="s">
        <v>443</v>
      </c>
      <c r="G605" s="137" t="s">
        <v>424</v>
      </c>
      <c r="H605" s="138">
        <v>9.0640000000000001</v>
      </c>
      <c r="I605" s="139"/>
      <c r="J605" s="140">
        <f>ROUND(I605*H605,2)</f>
        <v>0</v>
      </c>
      <c r="K605" s="136" t="s">
        <v>243</v>
      </c>
      <c r="L605" s="33"/>
      <c r="M605" s="141" t="s">
        <v>1</v>
      </c>
      <c r="N605" s="142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258</v>
      </c>
      <c r="AT605" s="145" t="s">
        <v>239</v>
      </c>
      <c r="AU605" s="145" t="s">
        <v>83</v>
      </c>
      <c r="AY605" s="18" t="s">
        <v>236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258</v>
      </c>
      <c r="BM605" s="145" t="s">
        <v>6668</v>
      </c>
    </row>
    <row r="606" spans="2:65" s="1" customFormat="1" ht="11.25">
      <c r="B606" s="33"/>
      <c r="D606" s="147" t="s">
        <v>246</v>
      </c>
      <c r="F606" s="148" t="s">
        <v>445</v>
      </c>
      <c r="I606" s="149"/>
      <c r="L606" s="33"/>
      <c r="M606" s="150"/>
      <c r="T606" s="57"/>
      <c r="AT606" s="18" t="s">
        <v>246</v>
      </c>
      <c r="AU606" s="18" t="s">
        <v>83</v>
      </c>
    </row>
    <row r="607" spans="2:65" s="12" customFormat="1" ht="11.25">
      <c r="B607" s="151"/>
      <c r="D607" s="147" t="s">
        <v>247</v>
      </c>
      <c r="E607" s="152" t="s">
        <v>1</v>
      </c>
      <c r="F607" s="153" t="s">
        <v>6669</v>
      </c>
      <c r="H607" s="154">
        <v>9.0640000000000001</v>
      </c>
      <c r="I607" s="155"/>
      <c r="L607" s="151"/>
      <c r="M607" s="156"/>
      <c r="T607" s="157"/>
      <c r="AT607" s="152" t="s">
        <v>247</v>
      </c>
      <c r="AU607" s="152" t="s">
        <v>83</v>
      </c>
      <c r="AV607" s="12" t="s">
        <v>83</v>
      </c>
      <c r="AW607" s="12" t="s">
        <v>30</v>
      </c>
      <c r="AX607" s="12" t="s">
        <v>81</v>
      </c>
      <c r="AY607" s="152" t="s">
        <v>236</v>
      </c>
    </row>
    <row r="608" spans="2:65" s="1" customFormat="1" ht="24.2" customHeight="1">
      <c r="B608" s="133"/>
      <c r="C608" s="134" t="s">
        <v>2489</v>
      </c>
      <c r="D608" s="134" t="s">
        <v>239</v>
      </c>
      <c r="E608" s="135" t="s">
        <v>950</v>
      </c>
      <c r="F608" s="136" t="s">
        <v>951</v>
      </c>
      <c r="G608" s="137" t="s">
        <v>424</v>
      </c>
      <c r="H608" s="138">
        <v>870.55</v>
      </c>
      <c r="I608" s="139"/>
      <c r="J608" s="140">
        <f>ROUND(I608*H608,2)</f>
        <v>0</v>
      </c>
      <c r="K608" s="136" t="s">
        <v>243</v>
      </c>
      <c r="L608" s="33"/>
      <c r="M608" s="141" t="s">
        <v>1</v>
      </c>
      <c r="N608" s="142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258</v>
      </c>
      <c r="AT608" s="145" t="s">
        <v>239</v>
      </c>
      <c r="AU608" s="145" t="s">
        <v>83</v>
      </c>
      <c r="AY608" s="18" t="s">
        <v>236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258</v>
      </c>
      <c r="BM608" s="145" t="s">
        <v>6670</v>
      </c>
    </row>
    <row r="609" spans="2:65" s="1" customFormat="1" ht="19.5">
      <c r="B609" s="33"/>
      <c r="D609" s="147" t="s">
        <v>246</v>
      </c>
      <c r="F609" s="148" t="s">
        <v>953</v>
      </c>
      <c r="I609" s="149"/>
      <c r="L609" s="33"/>
      <c r="M609" s="150"/>
      <c r="T609" s="57"/>
      <c r="AT609" s="18" t="s">
        <v>246</v>
      </c>
      <c r="AU609" s="18" t="s">
        <v>83</v>
      </c>
    </row>
    <row r="610" spans="2:65" s="12" customFormat="1" ht="22.5">
      <c r="B610" s="151"/>
      <c r="D610" s="147" t="s">
        <v>247</v>
      </c>
      <c r="E610" s="152" t="s">
        <v>1</v>
      </c>
      <c r="F610" s="153" t="s">
        <v>6671</v>
      </c>
      <c r="H610" s="154">
        <v>23.69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4" customFormat="1" ht="22.5">
      <c r="B611" s="167"/>
      <c r="D611" s="147" t="s">
        <v>247</v>
      </c>
      <c r="E611" s="168" t="s">
        <v>1</v>
      </c>
      <c r="F611" s="169" t="s">
        <v>6644</v>
      </c>
      <c r="H611" s="168" t="s">
        <v>1</v>
      </c>
      <c r="I611" s="170"/>
      <c r="L611" s="167"/>
      <c r="M611" s="171"/>
      <c r="T611" s="172"/>
      <c r="AT611" s="168" t="s">
        <v>247</v>
      </c>
      <c r="AU611" s="168" t="s">
        <v>83</v>
      </c>
      <c r="AV611" s="14" t="s">
        <v>81</v>
      </c>
      <c r="AW611" s="14" t="s">
        <v>30</v>
      </c>
      <c r="AX611" s="14" t="s">
        <v>73</v>
      </c>
      <c r="AY611" s="168" t="s">
        <v>236</v>
      </c>
    </row>
    <row r="612" spans="2:65" s="12" customFormat="1" ht="11.25">
      <c r="B612" s="151"/>
      <c r="D612" s="147" t="s">
        <v>247</v>
      </c>
      <c r="E612" s="152" t="s">
        <v>1</v>
      </c>
      <c r="F612" s="153" t="s">
        <v>6645</v>
      </c>
      <c r="H612" s="154">
        <v>156.79400000000001</v>
      </c>
      <c r="I612" s="155"/>
      <c r="L612" s="151"/>
      <c r="M612" s="156"/>
      <c r="T612" s="157"/>
      <c r="AT612" s="152" t="s">
        <v>247</v>
      </c>
      <c r="AU612" s="152" t="s">
        <v>83</v>
      </c>
      <c r="AV612" s="12" t="s">
        <v>83</v>
      </c>
      <c r="AW612" s="12" t="s">
        <v>30</v>
      </c>
      <c r="AX612" s="12" t="s">
        <v>73</v>
      </c>
      <c r="AY612" s="152" t="s">
        <v>236</v>
      </c>
    </row>
    <row r="613" spans="2:65" s="12" customFormat="1" ht="11.25">
      <c r="B613" s="151"/>
      <c r="D613" s="147" t="s">
        <v>247</v>
      </c>
      <c r="E613" s="152" t="s">
        <v>1</v>
      </c>
      <c r="F613" s="153" t="s">
        <v>6646</v>
      </c>
      <c r="H613" s="154">
        <v>158.42599999999999</v>
      </c>
      <c r="I613" s="155"/>
      <c r="L613" s="151"/>
      <c r="M613" s="156"/>
      <c r="T613" s="157"/>
      <c r="AT613" s="152" t="s">
        <v>247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236</v>
      </c>
    </row>
    <row r="614" spans="2:65" s="14" customFormat="1" ht="11.25">
      <c r="B614" s="167"/>
      <c r="D614" s="147" t="s">
        <v>247</v>
      </c>
      <c r="E614" s="168" t="s">
        <v>1</v>
      </c>
      <c r="F614" s="169" t="s">
        <v>6631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 ht="11.25">
      <c r="B615" s="151"/>
      <c r="D615" s="147" t="s">
        <v>247</v>
      </c>
      <c r="E615" s="152" t="s">
        <v>1</v>
      </c>
      <c r="F615" s="153" t="s">
        <v>6632</v>
      </c>
      <c r="H615" s="154">
        <v>81.004999999999995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2" customFormat="1" ht="11.25">
      <c r="B616" s="151"/>
      <c r="D616" s="147" t="s">
        <v>247</v>
      </c>
      <c r="E616" s="152" t="s">
        <v>1</v>
      </c>
      <c r="F616" s="153" t="s">
        <v>6633</v>
      </c>
      <c r="H616" s="154">
        <v>80.834999999999994</v>
      </c>
      <c r="I616" s="155"/>
      <c r="L616" s="151"/>
      <c r="M616" s="156"/>
      <c r="T616" s="157"/>
      <c r="AT616" s="152" t="s">
        <v>247</v>
      </c>
      <c r="AU616" s="152" t="s">
        <v>83</v>
      </c>
      <c r="AV616" s="12" t="s">
        <v>83</v>
      </c>
      <c r="AW616" s="12" t="s">
        <v>30</v>
      </c>
      <c r="AX616" s="12" t="s">
        <v>73</v>
      </c>
      <c r="AY616" s="152" t="s">
        <v>236</v>
      </c>
    </row>
    <row r="617" spans="2:65" s="12" customFormat="1" ht="11.25">
      <c r="B617" s="151"/>
      <c r="D617" s="147" t="s">
        <v>247</v>
      </c>
      <c r="E617" s="152" t="s">
        <v>1</v>
      </c>
      <c r="F617" s="153" t="s">
        <v>6655</v>
      </c>
      <c r="H617" s="154">
        <v>369.8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5" customFormat="1" ht="11.25">
      <c r="B618" s="173"/>
      <c r="D618" s="147" t="s">
        <v>247</v>
      </c>
      <c r="E618" s="174" t="s">
        <v>1</v>
      </c>
      <c r="F618" s="175" t="s">
        <v>344</v>
      </c>
      <c r="H618" s="176">
        <v>870.55</v>
      </c>
      <c r="I618" s="177"/>
      <c r="L618" s="173"/>
      <c r="M618" s="178"/>
      <c r="T618" s="179"/>
      <c r="AT618" s="174" t="s">
        <v>247</v>
      </c>
      <c r="AU618" s="174" t="s">
        <v>83</v>
      </c>
      <c r="AV618" s="15" t="s">
        <v>258</v>
      </c>
      <c r="AW618" s="15" t="s">
        <v>30</v>
      </c>
      <c r="AX618" s="15" t="s">
        <v>81</v>
      </c>
      <c r="AY618" s="174" t="s">
        <v>236</v>
      </c>
    </row>
    <row r="619" spans="2:65" s="1" customFormat="1" ht="37.9" customHeight="1">
      <c r="B619" s="133"/>
      <c r="C619" s="134" t="s">
        <v>2260</v>
      </c>
      <c r="D619" s="134" t="s">
        <v>239</v>
      </c>
      <c r="E619" s="135" t="s">
        <v>1368</v>
      </c>
      <c r="F619" s="136" t="s">
        <v>1369</v>
      </c>
      <c r="G619" s="137" t="s">
        <v>424</v>
      </c>
      <c r="H619" s="138">
        <v>113.67400000000001</v>
      </c>
      <c r="I619" s="139"/>
      <c r="J619" s="140">
        <f>ROUND(I619*H619,2)</f>
        <v>0</v>
      </c>
      <c r="K619" s="136" t="s">
        <v>243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258</v>
      </c>
      <c r="AT619" s="145" t="s">
        <v>239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6672</v>
      </c>
    </row>
    <row r="620" spans="2:65" s="1" customFormat="1" ht="29.25">
      <c r="B620" s="33"/>
      <c r="D620" s="147" t="s">
        <v>246</v>
      </c>
      <c r="F620" s="148" t="s">
        <v>1371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2" customFormat="1" ht="22.5">
      <c r="B621" s="151"/>
      <c r="D621" s="147" t="s">
        <v>247</v>
      </c>
      <c r="E621" s="152" t="s">
        <v>1</v>
      </c>
      <c r="F621" s="153" t="s">
        <v>6636</v>
      </c>
      <c r="H621" s="154">
        <v>113.67400000000001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81</v>
      </c>
      <c r="AY621" s="152" t="s">
        <v>236</v>
      </c>
    </row>
    <row r="622" spans="2:65" s="1" customFormat="1" ht="37.9" customHeight="1">
      <c r="B622" s="133"/>
      <c r="C622" s="134" t="s">
        <v>2502</v>
      </c>
      <c r="D622" s="134" t="s">
        <v>239</v>
      </c>
      <c r="E622" s="135" t="s">
        <v>6673</v>
      </c>
      <c r="F622" s="136" t="s">
        <v>6674</v>
      </c>
      <c r="G622" s="137" t="s">
        <v>424</v>
      </c>
      <c r="H622" s="138">
        <v>7958.1639999999998</v>
      </c>
      <c r="I622" s="139"/>
      <c r="J622" s="140">
        <f>ROUND(I622*H622,2)</f>
        <v>0</v>
      </c>
      <c r="K622" s="136" t="s">
        <v>243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258</v>
      </c>
      <c r="AT622" s="145" t="s">
        <v>239</v>
      </c>
      <c r="AU622" s="145" t="s">
        <v>83</v>
      </c>
      <c r="AY622" s="18" t="s">
        <v>236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258</v>
      </c>
      <c r="BM622" s="145" t="s">
        <v>6675</v>
      </c>
    </row>
    <row r="623" spans="2:65" s="1" customFormat="1" ht="29.25">
      <c r="B623" s="33"/>
      <c r="D623" s="147" t="s">
        <v>246</v>
      </c>
      <c r="F623" s="148" t="s">
        <v>6676</v>
      </c>
      <c r="I623" s="149"/>
      <c r="L623" s="33"/>
      <c r="M623" s="150"/>
      <c r="T623" s="57"/>
      <c r="AT623" s="18" t="s">
        <v>246</v>
      </c>
      <c r="AU623" s="18" t="s">
        <v>83</v>
      </c>
    </row>
    <row r="624" spans="2:65" s="1" customFormat="1" ht="44.25" customHeight="1">
      <c r="B624" s="133"/>
      <c r="C624" s="134" t="s">
        <v>2268</v>
      </c>
      <c r="D624" s="134" t="s">
        <v>239</v>
      </c>
      <c r="E624" s="135" t="s">
        <v>1372</v>
      </c>
      <c r="F624" s="136" t="s">
        <v>1373</v>
      </c>
      <c r="G624" s="137" t="s">
        <v>424</v>
      </c>
      <c r="H624" s="138">
        <v>294.66000000000003</v>
      </c>
      <c r="I624" s="139"/>
      <c r="J624" s="140">
        <f>ROUND(I624*H624,2)</f>
        <v>0</v>
      </c>
      <c r="K624" s="136" t="s">
        <v>243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258</v>
      </c>
      <c r="AT624" s="145" t="s">
        <v>239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6677</v>
      </c>
    </row>
    <row r="625" spans="2:65" s="1" customFormat="1" ht="29.25">
      <c r="B625" s="33"/>
      <c r="D625" s="147" t="s">
        <v>246</v>
      </c>
      <c r="F625" s="148" t="s">
        <v>578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 ht="22.5">
      <c r="B626" s="151"/>
      <c r="D626" s="147" t="s">
        <v>247</v>
      </c>
      <c r="E626" s="152" t="s">
        <v>1</v>
      </c>
      <c r="F626" s="153" t="s">
        <v>6635</v>
      </c>
      <c r="H626" s="154">
        <v>294.66000000000003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81</v>
      </c>
      <c r="AY626" s="152" t="s">
        <v>236</v>
      </c>
    </row>
    <row r="627" spans="2:65" s="1" customFormat="1" ht="44.25" customHeight="1">
      <c r="B627" s="133"/>
      <c r="C627" s="134" t="s">
        <v>2514</v>
      </c>
      <c r="D627" s="134" t="s">
        <v>239</v>
      </c>
      <c r="E627" s="135" t="s">
        <v>6678</v>
      </c>
      <c r="F627" s="136" t="s">
        <v>6679</v>
      </c>
      <c r="G627" s="137" t="s">
        <v>424</v>
      </c>
      <c r="H627" s="138">
        <v>294.3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258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258</v>
      </c>
      <c r="BM627" s="145" t="s">
        <v>6680</v>
      </c>
    </row>
    <row r="628" spans="2:65" s="1" customFormat="1" ht="29.25">
      <c r="B628" s="33"/>
      <c r="D628" s="147" t="s">
        <v>246</v>
      </c>
      <c r="F628" s="148" t="s">
        <v>6681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2" customFormat="1" ht="22.5">
      <c r="B629" s="151"/>
      <c r="D629" s="147" t="s">
        <v>247</v>
      </c>
      <c r="E629" s="152" t="s">
        <v>1</v>
      </c>
      <c r="F629" s="153" t="s">
        <v>6637</v>
      </c>
      <c r="H629" s="154">
        <v>294.3</v>
      </c>
      <c r="I629" s="155"/>
      <c r="L629" s="151"/>
      <c r="M629" s="156"/>
      <c r="T629" s="157"/>
      <c r="AT629" s="152" t="s">
        <v>247</v>
      </c>
      <c r="AU629" s="152" t="s">
        <v>83</v>
      </c>
      <c r="AV629" s="12" t="s">
        <v>83</v>
      </c>
      <c r="AW629" s="12" t="s">
        <v>30</v>
      </c>
      <c r="AX629" s="12" t="s">
        <v>81</v>
      </c>
      <c r="AY629" s="152" t="s">
        <v>236</v>
      </c>
    </row>
    <row r="630" spans="2:65" s="11" customFormat="1" ht="22.9" customHeight="1">
      <c r="B630" s="121"/>
      <c r="D630" s="122" t="s">
        <v>72</v>
      </c>
      <c r="E630" s="131" t="s">
        <v>965</v>
      </c>
      <c r="F630" s="131" t="s">
        <v>966</v>
      </c>
      <c r="I630" s="124"/>
      <c r="J630" s="132">
        <f>BK630</f>
        <v>0</v>
      </c>
      <c r="L630" s="121"/>
      <c r="M630" s="126"/>
      <c r="P630" s="127">
        <f>SUM(P631:P632)</f>
        <v>0</v>
      </c>
      <c r="R630" s="127">
        <f>SUM(R631:R632)</f>
        <v>0</v>
      </c>
      <c r="T630" s="128">
        <f>SUM(T631:T632)</f>
        <v>0</v>
      </c>
      <c r="AR630" s="122" t="s">
        <v>81</v>
      </c>
      <c r="AT630" s="129" t="s">
        <v>72</v>
      </c>
      <c r="AU630" s="129" t="s">
        <v>81</v>
      </c>
      <c r="AY630" s="122" t="s">
        <v>236</v>
      </c>
      <c r="BK630" s="130">
        <f>SUM(BK631:BK632)</f>
        <v>0</v>
      </c>
    </row>
    <row r="631" spans="2:65" s="1" customFormat="1" ht="21.75" customHeight="1">
      <c r="B631" s="133"/>
      <c r="C631" s="134" t="s">
        <v>2273</v>
      </c>
      <c r="D631" s="134" t="s">
        <v>239</v>
      </c>
      <c r="E631" s="135" t="s">
        <v>6682</v>
      </c>
      <c r="F631" s="136" t="s">
        <v>6683</v>
      </c>
      <c r="G631" s="137" t="s">
        <v>424</v>
      </c>
      <c r="H631" s="138">
        <v>2637.9070000000002</v>
      </c>
      <c r="I631" s="139"/>
      <c r="J631" s="140">
        <f>ROUND(I631*H631,2)</f>
        <v>0</v>
      </c>
      <c r="K631" s="136" t="s">
        <v>243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258</v>
      </c>
      <c r="AT631" s="145" t="s">
        <v>239</v>
      </c>
      <c r="AU631" s="145" t="s">
        <v>83</v>
      </c>
      <c r="AY631" s="18" t="s">
        <v>236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258</v>
      </c>
      <c r="BM631" s="145" t="s">
        <v>6684</v>
      </c>
    </row>
    <row r="632" spans="2:65" s="1" customFormat="1" ht="19.5">
      <c r="B632" s="33"/>
      <c r="D632" s="147" t="s">
        <v>246</v>
      </c>
      <c r="F632" s="148" t="s">
        <v>6685</v>
      </c>
      <c r="I632" s="149"/>
      <c r="L632" s="33"/>
      <c r="M632" s="150"/>
      <c r="T632" s="57"/>
      <c r="AT632" s="18" t="s">
        <v>246</v>
      </c>
      <c r="AU632" s="18" t="s">
        <v>83</v>
      </c>
    </row>
    <row r="633" spans="2:65" s="11" customFormat="1" ht="25.9" customHeight="1">
      <c r="B633" s="121"/>
      <c r="D633" s="122" t="s">
        <v>72</v>
      </c>
      <c r="E633" s="123" t="s">
        <v>2058</v>
      </c>
      <c r="F633" s="123" t="s">
        <v>2059</v>
      </c>
      <c r="I633" s="124"/>
      <c r="J633" s="125">
        <f>BK633</f>
        <v>0</v>
      </c>
      <c r="L633" s="121"/>
      <c r="M633" s="126"/>
      <c r="P633" s="127">
        <f>P634</f>
        <v>0</v>
      </c>
      <c r="R633" s="127">
        <f>R634</f>
        <v>115.89965100000001</v>
      </c>
      <c r="T633" s="128">
        <f>T634</f>
        <v>0</v>
      </c>
      <c r="AR633" s="122" t="s">
        <v>83</v>
      </c>
      <c r="AT633" s="129" t="s">
        <v>72</v>
      </c>
      <c r="AU633" s="129" t="s">
        <v>73</v>
      </c>
      <c r="AY633" s="122" t="s">
        <v>236</v>
      </c>
      <c r="BK633" s="130">
        <f>BK634</f>
        <v>0</v>
      </c>
    </row>
    <row r="634" spans="2:65" s="11" customFormat="1" ht="22.9" customHeight="1">
      <c r="B634" s="121"/>
      <c r="D634" s="122" t="s">
        <v>72</v>
      </c>
      <c r="E634" s="131" t="s">
        <v>5136</v>
      </c>
      <c r="F634" s="131" t="s">
        <v>6686</v>
      </c>
      <c r="I634" s="124"/>
      <c r="J634" s="132">
        <f>BK634</f>
        <v>0</v>
      </c>
      <c r="L634" s="121"/>
      <c r="M634" s="126"/>
      <c r="P634" s="127">
        <f>SUM(P635:P640)</f>
        <v>0</v>
      </c>
      <c r="R634" s="127">
        <f>SUM(R635:R640)</f>
        <v>115.89965100000001</v>
      </c>
      <c r="T634" s="128">
        <f>SUM(T635:T640)</f>
        <v>0</v>
      </c>
      <c r="AR634" s="122" t="s">
        <v>83</v>
      </c>
      <c r="AT634" s="129" t="s">
        <v>72</v>
      </c>
      <c r="AU634" s="129" t="s">
        <v>81</v>
      </c>
      <c r="AY634" s="122" t="s">
        <v>236</v>
      </c>
      <c r="BK634" s="130">
        <f>SUM(BK635:BK640)</f>
        <v>0</v>
      </c>
    </row>
    <row r="635" spans="2:65" s="1" customFormat="1" ht="24.2" customHeight="1">
      <c r="B635" s="133"/>
      <c r="C635" s="134" t="s">
        <v>2522</v>
      </c>
      <c r="D635" s="134" t="s">
        <v>239</v>
      </c>
      <c r="E635" s="135" t="s">
        <v>6687</v>
      </c>
      <c r="F635" s="136" t="s">
        <v>6688</v>
      </c>
      <c r="G635" s="137" t="s">
        <v>467</v>
      </c>
      <c r="H635" s="138">
        <v>5256.22</v>
      </c>
      <c r="I635" s="139"/>
      <c r="J635" s="140">
        <f>ROUND(I635*H635,2)</f>
        <v>0</v>
      </c>
      <c r="K635" s="136" t="s">
        <v>243</v>
      </c>
      <c r="L635" s="33"/>
      <c r="M635" s="141" t="s">
        <v>1</v>
      </c>
      <c r="N635" s="142" t="s">
        <v>38</v>
      </c>
      <c r="P635" s="143">
        <f>O635*H635</f>
        <v>0</v>
      </c>
      <c r="Q635" s="143">
        <v>0</v>
      </c>
      <c r="R635" s="143">
        <f>Q635*H635</f>
        <v>0</v>
      </c>
      <c r="S635" s="143">
        <v>0</v>
      </c>
      <c r="T635" s="144">
        <f>S635*H635</f>
        <v>0</v>
      </c>
      <c r="AR635" s="145" t="s">
        <v>316</v>
      </c>
      <c r="AT635" s="145" t="s">
        <v>239</v>
      </c>
      <c r="AU635" s="145" t="s">
        <v>83</v>
      </c>
      <c r="AY635" s="18" t="s">
        <v>236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8" t="s">
        <v>81</v>
      </c>
      <c r="BK635" s="146">
        <f>ROUND(I635*H635,2)</f>
        <v>0</v>
      </c>
      <c r="BL635" s="18" t="s">
        <v>316</v>
      </c>
      <c r="BM635" s="145" t="s">
        <v>6689</v>
      </c>
    </row>
    <row r="636" spans="2:65" s="1" customFormat="1" ht="29.25">
      <c r="B636" s="33"/>
      <c r="D636" s="147" t="s">
        <v>246</v>
      </c>
      <c r="F636" s="148" t="s">
        <v>6690</v>
      </c>
      <c r="I636" s="149"/>
      <c r="L636" s="33"/>
      <c r="M636" s="150"/>
      <c r="T636" s="57"/>
      <c r="AT636" s="18" t="s">
        <v>246</v>
      </c>
      <c r="AU636" s="18" t="s">
        <v>83</v>
      </c>
    </row>
    <row r="637" spans="2:65" s="12" customFormat="1" ht="22.5">
      <c r="B637" s="151"/>
      <c r="D637" s="147" t="s">
        <v>247</v>
      </c>
      <c r="E637" s="152" t="s">
        <v>1</v>
      </c>
      <c r="F637" s="153" t="s">
        <v>6691</v>
      </c>
      <c r="H637" s="154">
        <v>5256.22</v>
      </c>
      <c r="I637" s="155"/>
      <c r="L637" s="151"/>
      <c r="M637" s="156"/>
      <c r="T637" s="157"/>
      <c r="AT637" s="152" t="s">
        <v>247</v>
      </c>
      <c r="AU637" s="152" t="s">
        <v>83</v>
      </c>
      <c r="AV637" s="12" t="s">
        <v>83</v>
      </c>
      <c r="AW637" s="12" t="s">
        <v>30</v>
      </c>
      <c r="AX637" s="12" t="s">
        <v>81</v>
      </c>
      <c r="AY637" s="152" t="s">
        <v>236</v>
      </c>
    </row>
    <row r="638" spans="2:65" s="1" customFormat="1" ht="16.5" customHeight="1">
      <c r="B638" s="133"/>
      <c r="C638" s="180" t="s">
        <v>2277</v>
      </c>
      <c r="D638" s="180" t="s">
        <v>333</v>
      </c>
      <c r="E638" s="181" t="s">
        <v>6692</v>
      </c>
      <c r="F638" s="182" t="s">
        <v>6693</v>
      </c>
      <c r="G638" s="183" t="s">
        <v>467</v>
      </c>
      <c r="H638" s="184">
        <v>5519.0309999999999</v>
      </c>
      <c r="I638" s="185"/>
      <c r="J638" s="186">
        <f>ROUND(I638*H638,2)</f>
        <v>0</v>
      </c>
      <c r="K638" s="182" t="s">
        <v>243</v>
      </c>
      <c r="L638" s="187"/>
      <c r="M638" s="188" t="s">
        <v>1</v>
      </c>
      <c r="N638" s="189" t="s">
        <v>38</v>
      </c>
      <c r="P638" s="143">
        <f>O638*H638</f>
        <v>0</v>
      </c>
      <c r="Q638" s="143">
        <v>2.1000000000000001E-2</v>
      </c>
      <c r="R638" s="143">
        <f>Q638*H638</f>
        <v>115.89965100000001</v>
      </c>
      <c r="S638" s="143">
        <v>0</v>
      </c>
      <c r="T638" s="144">
        <f>S638*H638</f>
        <v>0</v>
      </c>
      <c r="AR638" s="145" t="s">
        <v>643</v>
      </c>
      <c r="AT638" s="145" t="s">
        <v>333</v>
      </c>
      <c r="AU638" s="145" t="s">
        <v>83</v>
      </c>
      <c r="AY638" s="18" t="s">
        <v>236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8" t="s">
        <v>81</v>
      </c>
      <c r="BK638" s="146">
        <f>ROUND(I638*H638,2)</f>
        <v>0</v>
      </c>
      <c r="BL638" s="18" t="s">
        <v>316</v>
      </c>
      <c r="BM638" s="145" t="s">
        <v>6694</v>
      </c>
    </row>
    <row r="639" spans="2:65" s="1" customFormat="1" ht="11.25">
      <c r="B639" s="33"/>
      <c r="D639" s="147" t="s">
        <v>246</v>
      </c>
      <c r="F639" s="148" t="s">
        <v>6693</v>
      </c>
      <c r="I639" s="149"/>
      <c r="L639" s="33"/>
      <c r="M639" s="150"/>
      <c r="T639" s="57"/>
      <c r="AT639" s="18" t="s">
        <v>246</v>
      </c>
      <c r="AU639" s="18" t="s">
        <v>83</v>
      </c>
    </row>
    <row r="640" spans="2:65" s="12" customFormat="1" ht="11.25">
      <c r="B640" s="151"/>
      <c r="D640" s="147" t="s">
        <v>247</v>
      </c>
      <c r="F640" s="153" t="s">
        <v>6695</v>
      </c>
      <c r="H640" s="154">
        <v>5519.0309999999999</v>
      </c>
      <c r="I640" s="155"/>
      <c r="L640" s="151"/>
      <c r="M640" s="156"/>
      <c r="T640" s="157"/>
      <c r="AT640" s="152" t="s">
        <v>247</v>
      </c>
      <c r="AU640" s="152" t="s">
        <v>83</v>
      </c>
      <c r="AV640" s="12" t="s">
        <v>83</v>
      </c>
      <c r="AW640" s="12" t="s">
        <v>3</v>
      </c>
      <c r="AX640" s="12" t="s">
        <v>81</v>
      </c>
      <c r="AY640" s="152" t="s">
        <v>236</v>
      </c>
    </row>
    <row r="641" spans="2:65" s="11" customFormat="1" ht="25.9" customHeight="1">
      <c r="B641" s="121"/>
      <c r="D641" s="122" t="s">
        <v>72</v>
      </c>
      <c r="E641" s="123" t="s">
        <v>234</v>
      </c>
      <c r="F641" s="123" t="s">
        <v>79</v>
      </c>
      <c r="I641" s="124"/>
      <c r="J641" s="125">
        <f>BK641</f>
        <v>0</v>
      </c>
      <c r="L641" s="121"/>
      <c r="M641" s="126"/>
      <c r="P641" s="127">
        <f>P642</f>
        <v>0</v>
      </c>
      <c r="R641" s="127">
        <f>R642</f>
        <v>0</v>
      </c>
      <c r="T641" s="128">
        <f>T642</f>
        <v>0</v>
      </c>
      <c r="AR641" s="122" t="s">
        <v>235</v>
      </c>
      <c r="AT641" s="129" t="s">
        <v>72</v>
      </c>
      <c r="AU641" s="129" t="s">
        <v>73</v>
      </c>
      <c r="AY641" s="122" t="s">
        <v>236</v>
      </c>
      <c r="BK641" s="130">
        <f>BK642</f>
        <v>0</v>
      </c>
    </row>
    <row r="642" spans="2:65" s="11" customFormat="1" ht="22.9" customHeight="1">
      <c r="B642" s="121"/>
      <c r="D642" s="122" t="s">
        <v>72</v>
      </c>
      <c r="E642" s="131" t="s">
        <v>304</v>
      </c>
      <c r="F642" s="131" t="s">
        <v>305</v>
      </c>
      <c r="I642" s="124"/>
      <c r="J642" s="132">
        <f>BK642</f>
        <v>0</v>
      </c>
      <c r="L642" s="121"/>
      <c r="M642" s="126"/>
      <c r="P642" s="127">
        <f>SUM(P643:P647)</f>
        <v>0</v>
      </c>
      <c r="R642" s="127">
        <f>SUM(R643:R647)</f>
        <v>0</v>
      </c>
      <c r="T642" s="128">
        <f>SUM(T643:T647)</f>
        <v>0</v>
      </c>
      <c r="AR642" s="122" t="s">
        <v>235</v>
      </c>
      <c r="AT642" s="129" t="s">
        <v>72</v>
      </c>
      <c r="AU642" s="129" t="s">
        <v>81</v>
      </c>
      <c r="AY642" s="122" t="s">
        <v>236</v>
      </c>
      <c r="BK642" s="130">
        <f>SUM(BK643:BK647)</f>
        <v>0</v>
      </c>
    </row>
    <row r="643" spans="2:65" s="1" customFormat="1" ht="16.5" customHeight="1">
      <c r="B643" s="133"/>
      <c r="C643" s="134" t="s">
        <v>2531</v>
      </c>
      <c r="D643" s="134" t="s">
        <v>239</v>
      </c>
      <c r="E643" s="135" t="s">
        <v>6696</v>
      </c>
      <c r="F643" s="136" t="s">
        <v>6697</v>
      </c>
      <c r="G643" s="137" t="s">
        <v>242</v>
      </c>
      <c r="H643" s="138">
        <v>8</v>
      </c>
      <c r="I643" s="139"/>
      <c r="J643" s="140">
        <f>ROUND(I643*H643,2)</f>
        <v>0</v>
      </c>
      <c r="K643" s="136" t="s">
        <v>243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244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244</v>
      </c>
      <c r="BM643" s="145" t="s">
        <v>6698</v>
      </c>
    </row>
    <row r="644" spans="2:65" s="1" customFormat="1" ht="11.25">
      <c r="B644" s="33"/>
      <c r="D644" s="147" t="s">
        <v>246</v>
      </c>
      <c r="F644" s="148" t="s">
        <v>6697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2" customFormat="1" ht="11.25">
      <c r="B645" s="151"/>
      <c r="D645" s="147" t="s">
        <v>247</v>
      </c>
      <c r="E645" s="152" t="s">
        <v>1</v>
      </c>
      <c r="F645" s="153" t="s">
        <v>6699</v>
      </c>
      <c r="H645" s="154">
        <v>8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81</v>
      </c>
      <c r="AY645" s="152" t="s">
        <v>236</v>
      </c>
    </row>
    <row r="646" spans="2:65" s="1" customFormat="1" ht="16.5" customHeight="1">
      <c r="B646" s="133"/>
      <c r="C646" s="134" t="s">
        <v>2283</v>
      </c>
      <c r="D646" s="134" t="s">
        <v>239</v>
      </c>
      <c r="E646" s="135" t="s">
        <v>6700</v>
      </c>
      <c r="F646" s="136" t="s">
        <v>6701</v>
      </c>
      <c r="G646" s="137" t="s">
        <v>242</v>
      </c>
      <c r="H646" s="138">
        <v>3</v>
      </c>
      <c r="I646" s="139"/>
      <c r="J646" s="140">
        <f>ROUND(I646*H646,2)</f>
        <v>0</v>
      </c>
      <c r="K646" s="136" t="s">
        <v>243</v>
      </c>
      <c r="L646" s="33"/>
      <c r="M646" s="141" t="s">
        <v>1</v>
      </c>
      <c r="N646" s="142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244</v>
      </c>
      <c r="AT646" s="145" t="s">
        <v>239</v>
      </c>
      <c r="AU646" s="145" t="s">
        <v>83</v>
      </c>
      <c r="AY646" s="18" t="s">
        <v>236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244</v>
      </c>
      <c r="BM646" s="145" t="s">
        <v>6702</v>
      </c>
    </row>
    <row r="647" spans="2:65" s="1" customFormat="1" ht="11.25">
      <c r="B647" s="33"/>
      <c r="D647" s="147" t="s">
        <v>246</v>
      </c>
      <c r="F647" s="148" t="s">
        <v>6703</v>
      </c>
      <c r="I647" s="149"/>
      <c r="L647" s="33"/>
      <c r="M647" s="195"/>
      <c r="N647" s="196"/>
      <c r="O647" s="196"/>
      <c r="P647" s="196"/>
      <c r="Q647" s="196"/>
      <c r="R647" s="196"/>
      <c r="S647" s="196"/>
      <c r="T647" s="197"/>
      <c r="AT647" s="18" t="s">
        <v>246</v>
      </c>
      <c r="AU647" s="18" t="s">
        <v>83</v>
      </c>
    </row>
    <row r="648" spans="2:65" s="1" customFormat="1" ht="6.95" customHeight="1">
      <c r="B648" s="45"/>
      <c r="C648" s="46"/>
      <c r="D648" s="46"/>
      <c r="E648" s="46"/>
      <c r="F648" s="46"/>
      <c r="G648" s="46"/>
      <c r="H648" s="46"/>
      <c r="I648" s="46"/>
      <c r="J648" s="46"/>
      <c r="K648" s="46"/>
      <c r="L648" s="33"/>
    </row>
  </sheetData>
  <autoFilter ref="C129:K647" xr:uid="{00000000-0009-0000-0000-00001E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173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6704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ROUND((SUM(BE121:BE237)),  2)</f>
        <v>0</v>
      </c>
      <c r="I33" s="93">
        <v>0.21</v>
      </c>
      <c r="J33" s="92">
        <f>ROUND(((SUM(BE121:BE237))*I33),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ROUND((SUM(BF121:BF237)),  2)</f>
        <v>0</v>
      </c>
      <c r="I34" s="93">
        <v>0.15</v>
      </c>
      <c r="J34" s="92">
        <f>ROUND(((SUM(BF121:BF237))*I34),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ROUND((SUM(BG121:BG237)),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ROUND((SUM(BH121:BH237)),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ROUND((SUM(BI121:BI237)),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662.1 - Tramvajová trať - zastávky na ostrůvku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J235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662.1 - Tramvajová trať - zastávky na ostrůvku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147.3904182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P123+P130+P179+P235</f>
        <v>0</v>
      </c>
      <c r="R122" s="127">
        <f>R123+R130+R179+R235</f>
        <v>147.3904182</v>
      </c>
      <c r="T122" s="128">
        <f>T123+T130+T179+T235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BK123+BK130+BK179+BK235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SUM(P124:P129)</f>
        <v>0</v>
      </c>
      <c r="R123" s="127">
        <f>SUM(R124:R129)</f>
        <v>0</v>
      </c>
      <c r="T123" s="128">
        <f>SUM(T124:T129)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SUM(BK124:BK129)</f>
        <v>0</v>
      </c>
    </row>
    <row r="124" spans="2:65" s="1" customFormat="1" ht="24.2" customHeight="1">
      <c r="B124" s="133"/>
      <c r="C124" s="134" t="s">
        <v>81</v>
      </c>
      <c r="D124" s="134" t="s">
        <v>239</v>
      </c>
      <c r="E124" s="135" t="s">
        <v>592</v>
      </c>
      <c r="F124" s="136" t="s">
        <v>593</v>
      </c>
      <c r="G124" s="137" t="s">
        <v>467</v>
      </c>
      <c r="H124" s="138">
        <v>219.4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6705</v>
      </c>
    </row>
    <row r="125" spans="2:65" s="1" customFormat="1" ht="19.5">
      <c r="B125" s="33"/>
      <c r="D125" s="147" t="s">
        <v>246</v>
      </c>
      <c r="F125" s="148" t="s">
        <v>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22.5">
      <c r="B126" s="167"/>
      <c r="D126" s="147" t="s">
        <v>247</v>
      </c>
      <c r="E126" s="168" t="s">
        <v>1</v>
      </c>
      <c r="F126" s="169" t="s">
        <v>6706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6707</v>
      </c>
      <c r="H127" s="154">
        <v>128.5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 ht="11.25">
      <c r="B128" s="151"/>
      <c r="D128" s="147" t="s">
        <v>247</v>
      </c>
      <c r="E128" s="152" t="s">
        <v>1</v>
      </c>
      <c r="F128" s="153" t="s">
        <v>6708</v>
      </c>
      <c r="H128" s="154">
        <v>90.9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5" customFormat="1" ht="11.25">
      <c r="B129" s="173"/>
      <c r="D129" s="147" t="s">
        <v>247</v>
      </c>
      <c r="E129" s="174" t="s">
        <v>1</v>
      </c>
      <c r="F129" s="175" t="s">
        <v>344</v>
      </c>
      <c r="H129" s="176">
        <v>219.4</v>
      </c>
      <c r="I129" s="177"/>
      <c r="L129" s="173"/>
      <c r="M129" s="178"/>
      <c r="T129" s="179"/>
      <c r="AT129" s="174" t="s">
        <v>247</v>
      </c>
      <c r="AU129" s="174" t="s">
        <v>83</v>
      </c>
      <c r="AV129" s="15" t="s">
        <v>258</v>
      </c>
      <c r="AW129" s="15" t="s">
        <v>30</v>
      </c>
      <c r="AX129" s="15" t="s">
        <v>81</v>
      </c>
      <c r="AY129" s="174" t="s">
        <v>236</v>
      </c>
    </row>
    <row r="130" spans="2:65" s="11" customFormat="1" ht="22.9" customHeight="1">
      <c r="B130" s="121"/>
      <c r="D130" s="122" t="s">
        <v>72</v>
      </c>
      <c r="E130" s="131" t="s">
        <v>235</v>
      </c>
      <c r="F130" s="131" t="s">
        <v>636</v>
      </c>
      <c r="I130" s="124"/>
      <c r="J130" s="132">
        <f>BK130</f>
        <v>0</v>
      </c>
      <c r="L130" s="121"/>
      <c r="M130" s="126"/>
      <c r="P130" s="127">
        <f>SUM(P131:P178)</f>
        <v>0</v>
      </c>
      <c r="R130" s="127">
        <f>SUM(R131:R178)</f>
        <v>55.526105000000008</v>
      </c>
      <c r="T130" s="128">
        <f>SUM(T131:T178)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SUM(BK131:BK178)</f>
        <v>0</v>
      </c>
    </row>
    <row r="131" spans="2:65" s="1" customFormat="1" ht="24.2" customHeight="1">
      <c r="B131" s="133"/>
      <c r="C131" s="134" t="s">
        <v>83</v>
      </c>
      <c r="D131" s="134" t="s">
        <v>239</v>
      </c>
      <c r="E131" s="135" t="s">
        <v>1148</v>
      </c>
      <c r="F131" s="136" t="s">
        <v>1149</v>
      </c>
      <c r="G131" s="137" t="s">
        <v>467</v>
      </c>
      <c r="H131" s="138">
        <v>219.4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6709</v>
      </c>
    </row>
    <row r="132" spans="2:65" s="1" customFormat="1" ht="19.5">
      <c r="B132" s="33"/>
      <c r="D132" s="147" t="s">
        <v>246</v>
      </c>
      <c r="F132" s="148" t="s">
        <v>1151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6706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6707</v>
      </c>
      <c r="H134" s="154">
        <v>128.5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 ht="11.25">
      <c r="B135" s="151"/>
      <c r="D135" s="147" t="s">
        <v>247</v>
      </c>
      <c r="E135" s="152" t="s">
        <v>1</v>
      </c>
      <c r="F135" s="153" t="s">
        <v>6708</v>
      </c>
      <c r="H135" s="154">
        <v>90.9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 ht="11.25">
      <c r="B136" s="173"/>
      <c r="D136" s="147" t="s">
        <v>247</v>
      </c>
      <c r="E136" s="174" t="s">
        <v>1</v>
      </c>
      <c r="F136" s="175" t="s">
        <v>344</v>
      </c>
      <c r="H136" s="176">
        <v>219.4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253</v>
      </c>
      <c r="D137" s="134" t="s">
        <v>239</v>
      </c>
      <c r="E137" s="135" t="s">
        <v>1159</v>
      </c>
      <c r="F137" s="136" t="s">
        <v>1160</v>
      </c>
      <c r="G137" s="137" t="s">
        <v>467</v>
      </c>
      <c r="H137" s="138">
        <v>219.4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6710</v>
      </c>
    </row>
    <row r="138" spans="2:65" s="1" customFormat="1" ht="19.5">
      <c r="B138" s="33"/>
      <c r="D138" s="147" t="s">
        <v>246</v>
      </c>
      <c r="F138" s="148" t="s">
        <v>1162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4" customFormat="1" ht="22.5">
      <c r="B139" s="167"/>
      <c r="D139" s="147" t="s">
        <v>247</v>
      </c>
      <c r="E139" s="168" t="s">
        <v>1</v>
      </c>
      <c r="F139" s="169" t="s">
        <v>6706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 ht="11.25">
      <c r="B140" s="151"/>
      <c r="D140" s="147" t="s">
        <v>247</v>
      </c>
      <c r="E140" s="152" t="s">
        <v>1</v>
      </c>
      <c r="F140" s="153" t="s">
        <v>6707</v>
      </c>
      <c r="H140" s="154">
        <v>128.5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6708</v>
      </c>
      <c r="H141" s="154">
        <v>90.9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 ht="11.25">
      <c r="B142" s="173"/>
      <c r="D142" s="147" t="s">
        <v>247</v>
      </c>
      <c r="E142" s="174" t="s">
        <v>1</v>
      </c>
      <c r="F142" s="175" t="s">
        <v>344</v>
      </c>
      <c r="H142" s="176">
        <v>219.4</v>
      </c>
      <c r="I142" s="177"/>
      <c r="L142" s="173"/>
      <c r="M142" s="178"/>
      <c r="T142" s="179"/>
      <c r="AT142" s="174" t="s">
        <v>247</v>
      </c>
      <c r="AU142" s="174" t="s">
        <v>83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33" customHeight="1">
      <c r="B143" s="133"/>
      <c r="C143" s="134" t="s">
        <v>258</v>
      </c>
      <c r="D143" s="134" t="s">
        <v>239</v>
      </c>
      <c r="E143" s="135" t="s">
        <v>6711</v>
      </c>
      <c r="F143" s="136" t="s">
        <v>6712</v>
      </c>
      <c r="G143" s="137" t="s">
        <v>467</v>
      </c>
      <c r="H143" s="138">
        <v>90.9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8.9219999999999994E-2</v>
      </c>
      <c r="R143" s="143">
        <f>Q143*H143</f>
        <v>8.1100980000000007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6713</v>
      </c>
    </row>
    <row r="144" spans="2:65" s="1" customFormat="1" ht="48.75">
      <c r="B144" s="33"/>
      <c r="D144" s="147" t="s">
        <v>246</v>
      </c>
      <c r="F144" s="148" t="s">
        <v>6714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4" customFormat="1" ht="22.5">
      <c r="B145" s="167"/>
      <c r="D145" s="147" t="s">
        <v>247</v>
      </c>
      <c r="E145" s="168" t="s">
        <v>1</v>
      </c>
      <c r="F145" s="169" t="s">
        <v>6706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4" customFormat="1" ht="11.25">
      <c r="B146" s="167"/>
      <c r="D146" s="147" t="s">
        <v>247</v>
      </c>
      <c r="E146" s="168" t="s">
        <v>1</v>
      </c>
      <c r="F146" s="169" t="s">
        <v>1233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6715</v>
      </c>
      <c r="H147" s="154">
        <v>73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6716</v>
      </c>
      <c r="H148" s="154">
        <v>12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6717</v>
      </c>
      <c r="H149" s="154">
        <v>5.9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 ht="11.25">
      <c r="B150" s="173"/>
      <c r="D150" s="147" t="s">
        <v>247</v>
      </c>
      <c r="E150" s="174" t="s">
        <v>1</v>
      </c>
      <c r="F150" s="175" t="s">
        <v>344</v>
      </c>
      <c r="H150" s="176">
        <v>90.9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21.75" customHeight="1">
      <c r="B151" s="133"/>
      <c r="C151" s="180" t="s">
        <v>235</v>
      </c>
      <c r="D151" s="180" t="s">
        <v>333</v>
      </c>
      <c r="E151" s="181" t="s">
        <v>1238</v>
      </c>
      <c r="F151" s="182" t="s">
        <v>1239</v>
      </c>
      <c r="G151" s="183" t="s">
        <v>467</v>
      </c>
      <c r="H151" s="184">
        <v>75.19</v>
      </c>
      <c r="I151" s="185"/>
      <c r="J151" s="186">
        <f>ROUND(I151*H151,2)</f>
        <v>0</v>
      </c>
      <c r="K151" s="182" t="s">
        <v>243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0.13100000000000001</v>
      </c>
      <c r="R151" s="143">
        <f>Q151*H151</f>
        <v>9.8498900000000003</v>
      </c>
      <c r="S151" s="143">
        <v>0</v>
      </c>
      <c r="T151" s="144">
        <f>S151*H151</f>
        <v>0</v>
      </c>
      <c r="AR151" s="145" t="s">
        <v>273</v>
      </c>
      <c r="AT151" s="145" t="s">
        <v>333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6718</v>
      </c>
    </row>
    <row r="152" spans="2:65" s="1" customFormat="1" ht="11.25">
      <c r="B152" s="33"/>
      <c r="D152" s="147" t="s">
        <v>246</v>
      </c>
      <c r="F152" s="148" t="s">
        <v>1239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11.25">
      <c r="B153" s="151"/>
      <c r="D153" s="147" t="s">
        <v>247</v>
      </c>
      <c r="F153" s="153" t="s">
        <v>6719</v>
      </c>
      <c r="H153" s="154">
        <v>75.19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</v>
      </c>
      <c r="AX153" s="12" t="s">
        <v>81</v>
      </c>
      <c r="AY153" s="152" t="s">
        <v>236</v>
      </c>
    </row>
    <row r="154" spans="2:65" s="1" customFormat="1" ht="24.2" customHeight="1">
      <c r="B154" s="133"/>
      <c r="C154" s="180" t="s">
        <v>265</v>
      </c>
      <c r="D154" s="180" t="s">
        <v>333</v>
      </c>
      <c r="E154" s="181" t="s">
        <v>6720</v>
      </c>
      <c r="F154" s="182" t="s">
        <v>6721</v>
      </c>
      <c r="G154" s="183" t="s">
        <v>467</v>
      </c>
      <c r="H154" s="184">
        <v>6.077</v>
      </c>
      <c r="I154" s="185"/>
      <c r="J154" s="186">
        <f>ROUND(I154*H154,2)</f>
        <v>0</v>
      </c>
      <c r="K154" s="182" t="s">
        <v>243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0.13100000000000001</v>
      </c>
      <c r="R154" s="143">
        <f>Q154*H154</f>
        <v>0.79608699999999999</v>
      </c>
      <c r="S154" s="143">
        <v>0</v>
      </c>
      <c r="T154" s="144">
        <f>S154*H154</f>
        <v>0</v>
      </c>
      <c r="AR154" s="145" t="s">
        <v>273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6722</v>
      </c>
    </row>
    <row r="155" spans="2:65" s="1" customFormat="1" ht="19.5">
      <c r="B155" s="33"/>
      <c r="D155" s="147" t="s">
        <v>246</v>
      </c>
      <c r="F155" s="148" t="s">
        <v>6721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11.25">
      <c r="B156" s="151"/>
      <c r="D156" s="147" t="s">
        <v>247</v>
      </c>
      <c r="F156" s="153" t="s">
        <v>6723</v>
      </c>
      <c r="H156" s="154">
        <v>6.077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</v>
      </c>
      <c r="AX156" s="12" t="s">
        <v>81</v>
      </c>
      <c r="AY156" s="152" t="s">
        <v>236</v>
      </c>
    </row>
    <row r="157" spans="2:65" s="1" customFormat="1" ht="21.75" customHeight="1">
      <c r="B157" s="133"/>
      <c r="C157" s="180" t="s">
        <v>269</v>
      </c>
      <c r="D157" s="180" t="s">
        <v>333</v>
      </c>
      <c r="E157" s="181" t="s">
        <v>6724</v>
      </c>
      <c r="F157" s="182" t="s">
        <v>6725</v>
      </c>
      <c r="G157" s="183" t="s">
        <v>467</v>
      </c>
      <c r="H157" s="184">
        <v>12.36</v>
      </c>
      <c r="I157" s="185"/>
      <c r="J157" s="186">
        <f>ROUND(I157*H157,2)</f>
        <v>0</v>
      </c>
      <c r="K157" s="182" t="s">
        <v>1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0.125</v>
      </c>
      <c r="R157" s="143">
        <f>Q157*H157</f>
        <v>1.5449999999999999</v>
      </c>
      <c r="S157" s="143">
        <v>0</v>
      </c>
      <c r="T157" s="144">
        <f>S157*H157</f>
        <v>0</v>
      </c>
      <c r="AR157" s="145" t="s">
        <v>273</v>
      </c>
      <c r="AT157" s="145" t="s">
        <v>333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6726</v>
      </c>
    </row>
    <row r="158" spans="2:65" s="1" customFormat="1" ht="11.25">
      <c r="B158" s="33"/>
      <c r="D158" s="147" t="s">
        <v>246</v>
      </c>
      <c r="F158" s="148" t="s">
        <v>6725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19.5">
      <c r="B159" s="33"/>
      <c r="D159" s="147" t="s">
        <v>802</v>
      </c>
      <c r="F159" s="194" t="s">
        <v>6727</v>
      </c>
      <c r="I159" s="149"/>
      <c r="L159" s="33"/>
      <c r="M159" s="150"/>
      <c r="T159" s="57"/>
      <c r="AT159" s="18" t="s">
        <v>802</v>
      </c>
      <c r="AU159" s="18" t="s">
        <v>83</v>
      </c>
    </row>
    <row r="160" spans="2:65" s="12" customFormat="1" ht="11.25">
      <c r="B160" s="151"/>
      <c r="D160" s="147" t="s">
        <v>247</v>
      </c>
      <c r="F160" s="153" t="s">
        <v>6728</v>
      </c>
      <c r="H160" s="154">
        <v>12.36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</v>
      </c>
      <c r="AX160" s="12" t="s">
        <v>81</v>
      </c>
      <c r="AY160" s="152" t="s">
        <v>236</v>
      </c>
    </row>
    <row r="161" spans="2:65" s="1" customFormat="1" ht="33" customHeight="1">
      <c r="B161" s="133"/>
      <c r="C161" s="134" t="s">
        <v>273</v>
      </c>
      <c r="D161" s="134" t="s">
        <v>239</v>
      </c>
      <c r="E161" s="135" t="s">
        <v>6729</v>
      </c>
      <c r="F161" s="136" t="s">
        <v>6730</v>
      </c>
      <c r="G161" s="137" t="s">
        <v>467</v>
      </c>
      <c r="H161" s="138">
        <v>128.5</v>
      </c>
      <c r="I161" s="139"/>
      <c r="J161" s="140">
        <f>ROUND(I161*H161,2)</f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9.0620000000000006E-2</v>
      </c>
      <c r="R161" s="143">
        <f>Q161*H161</f>
        <v>11.644670000000001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6731</v>
      </c>
    </row>
    <row r="162" spans="2:65" s="1" customFormat="1" ht="48.75">
      <c r="B162" s="33"/>
      <c r="D162" s="147" t="s">
        <v>246</v>
      </c>
      <c r="F162" s="148" t="s">
        <v>6732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4" customFormat="1" ht="22.5">
      <c r="B163" s="167"/>
      <c r="D163" s="147" t="s">
        <v>247</v>
      </c>
      <c r="E163" s="168" t="s">
        <v>1</v>
      </c>
      <c r="F163" s="169" t="s">
        <v>6706</v>
      </c>
      <c r="H163" s="168" t="s">
        <v>1</v>
      </c>
      <c r="I163" s="170"/>
      <c r="L163" s="167"/>
      <c r="M163" s="171"/>
      <c r="T163" s="172"/>
      <c r="AT163" s="168" t="s">
        <v>247</v>
      </c>
      <c r="AU163" s="168" t="s">
        <v>83</v>
      </c>
      <c r="AV163" s="14" t="s">
        <v>81</v>
      </c>
      <c r="AW163" s="14" t="s">
        <v>30</v>
      </c>
      <c r="AX163" s="14" t="s">
        <v>73</v>
      </c>
      <c r="AY163" s="168" t="s">
        <v>236</v>
      </c>
    </row>
    <row r="164" spans="2:65" s="14" customFormat="1" ht="11.25">
      <c r="B164" s="167"/>
      <c r="D164" s="147" t="s">
        <v>247</v>
      </c>
      <c r="E164" s="168" t="s">
        <v>1</v>
      </c>
      <c r="F164" s="169" t="s">
        <v>1255</v>
      </c>
      <c r="H164" s="168" t="s">
        <v>1</v>
      </c>
      <c r="I164" s="170"/>
      <c r="L164" s="167"/>
      <c r="M164" s="171"/>
      <c r="T164" s="172"/>
      <c r="AT164" s="168" t="s">
        <v>247</v>
      </c>
      <c r="AU164" s="168" t="s">
        <v>83</v>
      </c>
      <c r="AV164" s="14" t="s">
        <v>81</v>
      </c>
      <c r="AW164" s="14" t="s">
        <v>30</v>
      </c>
      <c r="AX164" s="14" t="s">
        <v>73</v>
      </c>
      <c r="AY164" s="168" t="s">
        <v>236</v>
      </c>
    </row>
    <row r="165" spans="2:65" s="12" customFormat="1" ht="22.5">
      <c r="B165" s="151"/>
      <c r="D165" s="147" t="s">
        <v>247</v>
      </c>
      <c r="E165" s="152" t="s">
        <v>1</v>
      </c>
      <c r="F165" s="153" t="s">
        <v>6733</v>
      </c>
      <c r="H165" s="154">
        <v>91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2" customFormat="1" ht="11.25">
      <c r="B166" s="151"/>
      <c r="D166" s="147" t="s">
        <v>247</v>
      </c>
      <c r="E166" s="152" t="s">
        <v>1</v>
      </c>
      <c r="F166" s="153" t="s">
        <v>6734</v>
      </c>
      <c r="H166" s="154">
        <v>13.5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 ht="11.25">
      <c r="B167" s="151"/>
      <c r="D167" s="147" t="s">
        <v>247</v>
      </c>
      <c r="E167" s="152" t="s">
        <v>1</v>
      </c>
      <c r="F167" s="153" t="s">
        <v>6735</v>
      </c>
      <c r="H167" s="154">
        <v>24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5" customFormat="1" ht="11.25">
      <c r="B168" s="173"/>
      <c r="D168" s="147" t="s">
        <v>247</v>
      </c>
      <c r="E168" s="174" t="s">
        <v>1</v>
      </c>
      <c r="F168" s="175" t="s">
        <v>344</v>
      </c>
      <c r="H168" s="176">
        <v>128.5</v>
      </c>
      <c r="I168" s="177"/>
      <c r="L168" s="173"/>
      <c r="M168" s="178"/>
      <c r="T168" s="179"/>
      <c r="AT168" s="174" t="s">
        <v>247</v>
      </c>
      <c r="AU168" s="174" t="s">
        <v>83</v>
      </c>
      <c r="AV168" s="15" t="s">
        <v>258</v>
      </c>
      <c r="AW168" s="15" t="s">
        <v>30</v>
      </c>
      <c r="AX168" s="15" t="s">
        <v>81</v>
      </c>
      <c r="AY168" s="174" t="s">
        <v>236</v>
      </c>
    </row>
    <row r="169" spans="2:65" s="1" customFormat="1" ht="24.2" customHeight="1">
      <c r="B169" s="133"/>
      <c r="C169" s="180" t="s">
        <v>280</v>
      </c>
      <c r="D169" s="180" t="s">
        <v>333</v>
      </c>
      <c r="E169" s="181" t="s">
        <v>1275</v>
      </c>
      <c r="F169" s="182" t="s">
        <v>1276</v>
      </c>
      <c r="G169" s="183" t="s">
        <v>467</v>
      </c>
      <c r="H169" s="184">
        <v>24.48</v>
      </c>
      <c r="I169" s="185"/>
      <c r="J169" s="186">
        <f>ROUND(I169*H169,2)</f>
        <v>0</v>
      </c>
      <c r="K169" s="182" t="s">
        <v>243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0.17499999999999999</v>
      </c>
      <c r="R169" s="143">
        <f>Q169*H169</f>
        <v>4.2839999999999998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6736</v>
      </c>
    </row>
    <row r="170" spans="2:65" s="1" customFormat="1" ht="19.5">
      <c r="B170" s="33"/>
      <c r="D170" s="147" t="s">
        <v>246</v>
      </c>
      <c r="F170" s="148" t="s">
        <v>1276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 ht="11.25">
      <c r="B171" s="151"/>
      <c r="D171" s="147" t="s">
        <v>247</v>
      </c>
      <c r="F171" s="153" t="s">
        <v>6737</v>
      </c>
      <c r="H171" s="154">
        <v>24.48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236</v>
      </c>
    </row>
    <row r="172" spans="2:65" s="1" customFormat="1" ht="21.75" customHeight="1">
      <c r="B172" s="133"/>
      <c r="C172" s="180" t="s">
        <v>286</v>
      </c>
      <c r="D172" s="180" t="s">
        <v>333</v>
      </c>
      <c r="E172" s="181" t="s">
        <v>6738</v>
      </c>
      <c r="F172" s="182" t="s">
        <v>6739</v>
      </c>
      <c r="G172" s="183" t="s">
        <v>467</v>
      </c>
      <c r="H172" s="184">
        <v>13.77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0.188</v>
      </c>
      <c r="R172" s="143">
        <f>Q172*H172</f>
        <v>2.5887599999999997</v>
      </c>
      <c r="S172" s="143">
        <v>0</v>
      </c>
      <c r="T172" s="144">
        <f>S172*H172</f>
        <v>0</v>
      </c>
      <c r="AR172" s="145" t="s">
        <v>273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6740</v>
      </c>
    </row>
    <row r="173" spans="2:65" s="1" customFormat="1" ht="11.25">
      <c r="B173" s="33"/>
      <c r="D173" s="147" t="s">
        <v>246</v>
      </c>
      <c r="F173" s="148" t="s">
        <v>6739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19.5">
      <c r="B174" s="33"/>
      <c r="D174" s="147" t="s">
        <v>802</v>
      </c>
      <c r="F174" s="194" t="s">
        <v>6741</v>
      </c>
      <c r="I174" s="149"/>
      <c r="L174" s="33"/>
      <c r="M174" s="150"/>
      <c r="T174" s="57"/>
      <c r="AT174" s="18" t="s">
        <v>802</v>
      </c>
      <c r="AU174" s="18" t="s">
        <v>83</v>
      </c>
    </row>
    <row r="175" spans="2:65" s="12" customFormat="1" ht="11.25">
      <c r="B175" s="151"/>
      <c r="D175" s="147" t="s">
        <v>247</v>
      </c>
      <c r="F175" s="153" t="s">
        <v>6742</v>
      </c>
      <c r="H175" s="154">
        <v>13.77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236</v>
      </c>
    </row>
    <row r="176" spans="2:65" s="1" customFormat="1" ht="21.75" customHeight="1">
      <c r="B176" s="133"/>
      <c r="C176" s="180" t="s">
        <v>291</v>
      </c>
      <c r="D176" s="180" t="s">
        <v>333</v>
      </c>
      <c r="E176" s="181" t="s">
        <v>6743</v>
      </c>
      <c r="F176" s="182" t="s">
        <v>6744</v>
      </c>
      <c r="G176" s="183" t="s">
        <v>467</v>
      </c>
      <c r="H176" s="184">
        <v>92.82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0.18</v>
      </c>
      <c r="R176" s="143">
        <f>Q176*H176</f>
        <v>16.707599999999999</v>
      </c>
      <c r="S176" s="143">
        <v>0</v>
      </c>
      <c r="T176" s="144">
        <f>S176*H176</f>
        <v>0</v>
      </c>
      <c r="AR176" s="145" t="s">
        <v>273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6745</v>
      </c>
    </row>
    <row r="177" spans="2:65" s="1" customFormat="1" ht="11.25">
      <c r="B177" s="33"/>
      <c r="D177" s="147" t="s">
        <v>246</v>
      </c>
      <c r="F177" s="148" t="s">
        <v>6744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 ht="11.25">
      <c r="B178" s="151"/>
      <c r="D178" s="147" t="s">
        <v>247</v>
      </c>
      <c r="F178" s="153" t="s">
        <v>6746</v>
      </c>
      <c r="H178" s="154">
        <v>92.82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</v>
      </c>
      <c r="AX178" s="12" t="s">
        <v>81</v>
      </c>
      <c r="AY178" s="152" t="s">
        <v>236</v>
      </c>
    </row>
    <row r="179" spans="2:65" s="11" customFormat="1" ht="22.9" customHeight="1">
      <c r="B179" s="121"/>
      <c r="D179" s="122" t="s">
        <v>72</v>
      </c>
      <c r="E179" s="131" t="s">
        <v>280</v>
      </c>
      <c r="F179" s="131" t="s">
        <v>400</v>
      </c>
      <c r="I179" s="124"/>
      <c r="J179" s="132">
        <f>BK179</f>
        <v>0</v>
      </c>
      <c r="L179" s="121"/>
      <c r="M179" s="126"/>
      <c r="P179" s="127">
        <f>SUM(P180:P234)</f>
        <v>0</v>
      </c>
      <c r="R179" s="127">
        <f>SUM(R180:R234)</f>
        <v>91.864313199999998</v>
      </c>
      <c r="T179" s="128">
        <f>SUM(T180:T234)</f>
        <v>0</v>
      </c>
      <c r="AR179" s="122" t="s">
        <v>81</v>
      </c>
      <c r="AT179" s="129" t="s">
        <v>72</v>
      </c>
      <c r="AU179" s="129" t="s">
        <v>81</v>
      </c>
      <c r="AY179" s="122" t="s">
        <v>236</v>
      </c>
      <c r="BK179" s="130">
        <f>SUM(BK180:BK234)</f>
        <v>0</v>
      </c>
    </row>
    <row r="180" spans="2:65" s="1" customFormat="1" ht="24.2" customHeight="1">
      <c r="B180" s="133"/>
      <c r="C180" s="134" t="s">
        <v>295</v>
      </c>
      <c r="D180" s="134" t="s">
        <v>239</v>
      </c>
      <c r="E180" s="135" t="s">
        <v>1287</v>
      </c>
      <c r="F180" s="136" t="s">
        <v>1288</v>
      </c>
      <c r="G180" s="137" t="s">
        <v>528</v>
      </c>
      <c r="H180" s="138">
        <v>52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4.0079999999999998E-2</v>
      </c>
      <c r="R180" s="143">
        <f>Q180*H180</f>
        <v>2.0841599999999998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6747</v>
      </c>
    </row>
    <row r="181" spans="2:65" s="1" customFormat="1" ht="19.5">
      <c r="B181" s="33"/>
      <c r="D181" s="147" t="s">
        <v>246</v>
      </c>
      <c r="F181" s="148" t="s">
        <v>1288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 ht="33.75">
      <c r="B182" s="167"/>
      <c r="D182" s="147" t="s">
        <v>247</v>
      </c>
      <c r="E182" s="168" t="s">
        <v>1</v>
      </c>
      <c r="F182" s="169" t="s">
        <v>6748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 ht="11.25">
      <c r="B183" s="151"/>
      <c r="D183" s="147" t="s">
        <v>247</v>
      </c>
      <c r="E183" s="152" t="s">
        <v>1</v>
      </c>
      <c r="F183" s="153" t="s">
        <v>6749</v>
      </c>
      <c r="H183" s="154">
        <v>8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 ht="11.25">
      <c r="B184" s="151"/>
      <c r="D184" s="147" t="s">
        <v>247</v>
      </c>
      <c r="E184" s="152" t="s">
        <v>1</v>
      </c>
      <c r="F184" s="153" t="s">
        <v>6750</v>
      </c>
      <c r="H184" s="154">
        <v>44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 ht="11.25">
      <c r="B185" s="173"/>
      <c r="D185" s="147" t="s">
        <v>247</v>
      </c>
      <c r="E185" s="174" t="s">
        <v>1</v>
      </c>
      <c r="F185" s="175" t="s">
        <v>344</v>
      </c>
      <c r="H185" s="176">
        <v>52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24.2" customHeight="1">
      <c r="B186" s="133"/>
      <c r="C186" s="134" t="s">
        <v>300</v>
      </c>
      <c r="D186" s="134" t="s">
        <v>239</v>
      </c>
      <c r="E186" s="135" t="s">
        <v>746</v>
      </c>
      <c r="F186" s="136" t="s">
        <v>747</v>
      </c>
      <c r="G186" s="137" t="s">
        <v>528</v>
      </c>
      <c r="H186" s="138">
        <v>151.46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0.14066999999999999</v>
      </c>
      <c r="R186" s="143">
        <f>Q186*H186</f>
        <v>21.305878199999999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6751</v>
      </c>
    </row>
    <row r="187" spans="2:65" s="1" customFormat="1" ht="29.25">
      <c r="B187" s="33"/>
      <c r="D187" s="147" t="s">
        <v>246</v>
      </c>
      <c r="F187" s="148" t="s">
        <v>749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4" customFormat="1" ht="11.25">
      <c r="B188" s="167"/>
      <c r="D188" s="147" t="s">
        <v>247</v>
      </c>
      <c r="E188" s="168" t="s">
        <v>1</v>
      </c>
      <c r="F188" s="169" t="s">
        <v>6752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4" customFormat="1" ht="22.5">
      <c r="B189" s="167"/>
      <c r="D189" s="147" t="s">
        <v>247</v>
      </c>
      <c r="E189" s="168" t="s">
        <v>1</v>
      </c>
      <c r="F189" s="169" t="s">
        <v>751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 ht="11.25">
      <c r="B190" s="151"/>
      <c r="D190" s="147" t="s">
        <v>247</v>
      </c>
      <c r="E190" s="152" t="s">
        <v>1</v>
      </c>
      <c r="F190" s="153" t="s">
        <v>6753</v>
      </c>
      <c r="H190" s="154">
        <v>117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 ht="11.25">
      <c r="B191" s="151"/>
      <c r="D191" s="147" t="s">
        <v>247</v>
      </c>
      <c r="E191" s="152" t="s">
        <v>1</v>
      </c>
      <c r="F191" s="153" t="s">
        <v>6754</v>
      </c>
      <c r="H191" s="154">
        <v>1.5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2" customFormat="1" ht="11.25">
      <c r="B192" s="151"/>
      <c r="D192" s="147" t="s">
        <v>247</v>
      </c>
      <c r="E192" s="152" t="s">
        <v>1</v>
      </c>
      <c r="F192" s="153" t="s">
        <v>6755</v>
      </c>
      <c r="H192" s="154">
        <v>2.8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 ht="11.25">
      <c r="B193" s="151"/>
      <c r="D193" s="147" t="s">
        <v>247</v>
      </c>
      <c r="E193" s="152" t="s">
        <v>1</v>
      </c>
      <c r="F193" s="153" t="s">
        <v>6756</v>
      </c>
      <c r="H193" s="154">
        <v>2.5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 ht="11.25">
      <c r="B194" s="151"/>
      <c r="D194" s="147" t="s">
        <v>247</v>
      </c>
      <c r="E194" s="152" t="s">
        <v>1</v>
      </c>
      <c r="F194" s="153" t="s">
        <v>6757</v>
      </c>
      <c r="H194" s="154">
        <v>3.8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2" customFormat="1" ht="11.25">
      <c r="B195" s="151"/>
      <c r="D195" s="147" t="s">
        <v>247</v>
      </c>
      <c r="E195" s="152" t="s">
        <v>1</v>
      </c>
      <c r="F195" s="153" t="s">
        <v>6758</v>
      </c>
      <c r="H195" s="154">
        <v>2.66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2" customFormat="1" ht="11.25">
      <c r="B196" s="151"/>
      <c r="D196" s="147" t="s">
        <v>247</v>
      </c>
      <c r="E196" s="152" t="s">
        <v>1</v>
      </c>
      <c r="F196" s="153" t="s">
        <v>6759</v>
      </c>
      <c r="H196" s="154">
        <v>21.2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5" customFormat="1" ht="11.25">
      <c r="B197" s="173"/>
      <c r="D197" s="147" t="s">
        <v>247</v>
      </c>
      <c r="E197" s="174" t="s">
        <v>1</v>
      </c>
      <c r="F197" s="175" t="s">
        <v>344</v>
      </c>
      <c r="H197" s="176">
        <v>151.46</v>
      </c>
      <c r="I197" s="177"/>
      <c r="L197" s="173"/>
      <c r="M197" s="178"/>
      <c r="T197" s="179"/>
      <c r="AT197" s="174" t="s">
        <v>247</v>
      </c>
      <c r="AU197" s="174" t="s">
        <v>83</v>
      </c>
      <c r="AV197" s="15" t="s">
        <v>258</v>
      </c>
      <c r="AW197" s="15" t="s">
        <v>30</v>
      </c>
      <c r="AX197" s="15" t="s">
        <v>81</v>
      </c>
      <c r="AY197" s="174" t="s">
        <v>236</v>
      </c>
    </row>
    <row r="198" spans="2:65" s="1" customFormat="1" ht="24.2" customHeight="1">
      <c r="B198" s="133"/>
      <c r="C198" s="180" t="s">
        <v>306</v>
      </c>
      <c r="D198" s="180" t="s">
        <v>333</v>
      </c>
      <c r="E198" s="181" t="s">
        <v>773</v>
      </c>
      <c r="F198" s="182" t="s">
        <v>774</v>
      </c>
      <c r="G198" s="183" t="s">
        <v>528</v>
      </c>
      <c r="H198" s="184">
        <v>6.9359999999999999</v>
      </c>
      <c r="I198" s="185"/>
      <c r="J198" s="186">
        <f>ROUND(I198*H198,2)</f>
        <v>0</v>
      </c>
      <c r="K198" s="182" t="s">
        <v>1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0.125</v>
      </c>
      <c r="R198" s="143">
        <f>Q198*H198</f>
        <v>0.86699999999999999</v>
      </c>
      <c r="S198" s="143">
        <v>0</v>
      </c>
      <c r="T198" s="144">
        <f>S198*H198</f>
        <v>0</v>
      </c>
      <c r="AR198" s="145" t="s">
        <v>273</v>
      </c>
      <c r="AT198" s="145" t="s">
        <v>333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6760</v>
      </c>
    </row>
    <row r="199" spans="2:65" s="1" customFormat="1" ht="11.25">
      <c r="B199" s="33"/>
      <c r="D199" s="147" t="s">
        <v>246</v>
      </c>
      <c r="F199" s="148" t="s">
        <v>774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6761</v>
      </c>
      <c r="H200" s="154">
        <v>1.5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6755</v>
      </c>
      <c r="H201" s="154">
        <v>2.8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 ht="11.25">
      <c r="B202" s="151"/>
      <c r="D202" s="147" t="s">
        <v>247</v>
      </c>
      <c r="E202" s="152" t="s">
        <v>1</v>
      </c>
      <c r="F202" s="153" t="s">
        <v>6762</v>
      </c>
      <c r="H202" s="154">
        <v>2.5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 ht="11.25">
      <c r="B203" s="173"/>
      <c r="D203" s="147" t="s">
        <v>247</v>
      </c>
      <c r="E203" s="174" t="s">
        <v>1</v>
      </c>
      <c r="F203" s="175" t="s">
        <v>344</v>
      </c>
      <c r="H203" s="176">
        <v>6.8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2" customFormat="1" ht="11.25">
      <c r="B204" s="151"/>
      <c r="D204" s="147" t="s">
        <v>247</v>
      </c>
      <c r="F204" s="153" t="s">
        <v>6763</v>
      </c>
      <c r="H204" s="154">
        <v>6.9359999999999999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236</v>
      </c>
    </row>
    <row r="205" spans="2:65" s="1" customFormat="1" ht="24.2" customHeight="1">
      <c r="B205" s="133"/>
      <c r="C205" s="180" t="s">
        <v>8</v>
      </c>
      <c r="D205" s="180" t="s">
        <v>333</v>
      </c>
      <c r="E205" s="181" t="s">
        <v>778</v>
      </c>
      <c r="F205" s="182" t="s">
        <v>779</v>
      </c>
      <c r="G205" s="183" t="s">
        <v>528</v>
      </c>
      <c r="H205" s="184">
        <v>3.8759999999999999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0.125</v>
      </c>
      <c r="R205" s="143">
        <f>Q205*H205</f>
        <v>0.48449999999999999</v>
      </c>
      <c r="S205" s="143">
        <v>0</v>
      </c>
      <c r="T205" s="144">
        <f>S205*H205</f>
        <v>0</v>
      </c>
      <c r="AR205" s="145" t="s">
        <v>273</v>
      </c>
      <c r="AT205" s="145" t="s">
        <v>333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6764</v>
      </c>
    </row>
    <row r="206" spans="2:65" s="1" customFormat="1" ht="11.25">
      <c r="B206" s="33"/>
      <c r="D206" s="147" t="s">
        <v>246</v>
      </c>
      <c r="F206" s="148" t="s">
        <v>779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2" customFormat="1" ht="11.25">
      <c r="B207" s="151"/>
      <c r="D207" s="147" t="s">
        <v>247</v>
      </c>
      <c r="E207" s="152" t="s">
        <v>1</v>
      </c>
      <c r="F207" s="153" t="s">
        <v>6757</v>
      </c>
      <c r="H207" s="154">
        <v>3.8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236</v>
      </c>
    </row>
    <row r="208" spans="2:65" s="12" customFormat="1" ht="11.25">
      <c r="B208" s="151"/>
      <c r="D208" s="147" t="s">
        <v>247</v>
      </c>
      <c r="F208" s="153" t="s">
        <v>6765</v>
      </c>
      <c r="H208" s="154">
        <v>3.8759999999999999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</v>
      </c>
      <c r="AX208" s="12" t="s">
        <v>81</v>
      </c>
      <c r="AY208" s="152" t="s">
        <v>236</v>
      </c>
    </row>
    <row r="209" spans="2:65" s="1" customFormat="1" ht="24.2" customHeight="1">
      <c r="B209" s="133"/>
      <c r="C209" s="180" t="s">
        <v>316</v>
      </c>
      <c r="D209" s="180" t="s">
        <v>333</v>
      </c>
      <c r="E209" s="181" t="s">
        <v>783</v>
      </c>
      <c r="F209" s="182" t="s">
        <v>784</v>
      </c>
      <c r="G209" s="183" t="s">
        <v>528</v>
      </c>
      <c r="H209" s="184">
        <v>2.7130000000000001</v>
      </c>
      <c r="I209" s="185"/>
      <c r="J209" s="186">
        <f>ROUND(I209*H209,2)</f>
        <v>0</v>
      </c>
      <c r="K209" s="182" t="s">
        <v>1</v>
      </c>
      <c r="L209" s="187"/>
      <c r="M209" s="188" t="s">
        <v>1</v>
      </c>
      <c r="N209" s="189" t="s">
        <v>38</v>
      </c>
      <c r="P209" s="143">
        <f>O209*H209</f>
        <v>0</v>
      </c>
      <c r="Q209" s="143">
        <v>0.125</v>
      </c>
      <c r="R209" s="143">
        <f>Q209*H209</f>
        <v>0.33912500000000001</v>
      </c>
      <c r="S209" s="143">
        <v>0</v>
      </c>
      <c r="T209" s="144">
        <f>S209*H209</f>
        <v>0</v>
      </c>
      <c r="AR209" s="145" t="s">
        <v>273</v>
      </c>
      <c r="AT209" s="145" t="s">
        <v>333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6766</v>
      </c>
    </row>
    <row r="210" spans="2:65" s="1" customFormat="1" ht="11.25">
      <c r="B210" s="33"/>
      <c r="D210" s="147" t="s">
        <v>246</v>
      </c>
      <c r="F210" s="148" t="s">
        <v>784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2" customFormat="1" ht="11.25">
      <c r="B211" s="151"/>
      <c r="D211" s="147" t="s">
        <v>247</v>
      </c>
      <c r="E211" s="152" t="s">
        <v>1</v>
      </c>
      <c r="F211" s="153" t="s">
        <v>6758</v>
      </c>
      <c r="H211" s="154">
        <v>2.66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81</v>
      </c>
      <c r="AY211" s="152" t="s">
        <v>236</v>
      </c>
    </row>
    <row r="212" spans="2:65" s="12" customFormat="1" ht="11.25">
      <c r="B212" s="151"/>
      <c r="D212" s="147" t="s">
        <v>247</v>
      </c>
      <c r="F212" s="153" t="s">
        <v>6767</v>
      </c>
      <c r="H212" s="154">
        <v>2.7130000000000001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236</v>
      </c>
    </row>
    <row r="213" spans="2:65" s="1" customFormat="1" ht="16.5" customHeight="1">
      <c r="B213" s="133"/>
      <c r="C213" s="180" t="s">
        <v>323</v>
      </c>
      <c r="D213" s="180" t="s">
        <v>333</v>
      </c>
      <c r="E213" s="181" t="s">
        <v>799</v>
      </c>
      <c r="F213" s="182" t="s">
        <v>800</v>
      </c>
      <c r="G213" s="183" t="s">
        <v>528</v>
      </c>
      <c r="H213" s="184">
        <v>119.34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14.9175</v>
      </c>
      <c r="S213" s="143">
        <v>0</v>
      </c>
      <c r="T213" s="144">
        <f>S213*H213</f>
        <v>0</v>
      </c>
      <c r="AR213" s="145" t="s">
        <v>273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6768</v>
      </c>
    </row>
    <row r="214" spans="2:65" s="1" customFormat="1" ht="11.25">
      <c r="B214" s="33"/>
      <c r="D214" s="147" t="s">
        <v>246</v>
      </c>
      <c r="F214" s="148" t="s">
        <v>800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19.5">
      <c r="B215" s="33"/>
      <c r="D215" s="147" t="s">
        <v>802</v>
      </c>
      <c r="F215" s="194" t="s">
        <v>803</v>
      </c>
      <c r="I215" s="149"/>
      <c r="L215" s="33"/>
      <c r="M215" s="150"/>
      <c r="T215" s="57"/>
      <c r="AT215" s="18" t="s">
        <v>802</v>
      </c>
      <c r="AU215" s="18" t="s">
        <v>83</v>
      </c>
    </row>
    <row r="216" spans="2:65" s="12" customFormat="1" ht="11.25">
      <c r="B216" s="151"/>
      <c r="D216" s="147" t="s">
        <v>247</v>
      </c>
      <c r="E216" s="152" t="s">
        <v>1</v>
      </c>
      <c r="F216" s="153" t="s">
        <v>6753</v>
      </c>
      <c r="H216" s="154">
        <v>117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81</v>
      </c>
      <c r="AY216" s="152" t="s">
        <v>236</v>
      </c>
    </row>
    <row r="217" spans="2:65" s="12" customFormat="1" ht="11.25">
      <c r="B217" s="151"/>
      <c r="D217" s="147" t="s">
        <v>247</v>
      </c>
      <c r="F217" s="153" t="s">
        <v>6769</v>
      </c>
      <c r="H217" s="154">
        <v>119.34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236</v>
      </c>
    </row>
    <row r="218" spans="2:65" s="1" customFormat="1" ht="16.5" customHeight="1">
      <c r="B218" s="133"/>
      <c r="C218" s="180" t="s">
        <v>328</v>
      </c>
      <c r="D218" s="180" t="s">
        <v>333</v>
      </c>
      <c r="E218" s="181" t="s">
        <v>817</v>
      </c>
      <c r="F218" s="182" t="s">
        <v>818</v>
      </c>
      <c r="G218" s="183" t="s">
        <v>528</v>
      </c>
      <c r="H218" s="184">
        <v>21.623999999999999</v>
      </c>
      <c r="I218" s="185"/>
      <c r="J218" s="186">
        <f>ROUND(I218*H218,2)</f>
        <v>0</v>
      </c>
      <c r="K218" s="182" t="s">
        <v>1</v>
      </c>
      <c r="L218" s="187"/>
      <c r="M218" s="188" t="s">
        <v>1</v>
      </c>
      <c r="N218" s="189" t="s">
        <v>38</v>
      </c>
      <c r="P218" s="143">
        <f>O218*H218</f>
        <v>0</v>
      </c>
      <c r="Q218" s="143">
        <v>0.15</v>
      </c>
      <c r="R218" s="143">
        <f>Q218*H218</f>
        <v>3.2435999999999998</v>
      </c>
      <c r="S218" s="143">
        <v>0</v>
      </c>
      <c r="T218" s="144">
        <f>S218*H218</f>
        <v>0</v>
      </c>
      <c r="AR218" s="145" t="s">
        <v>273</v>
      </c>
      <c r="AT218" s="145" t="s">
        <v>333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6770</v>
      </c>
    </row>
    <row r="219" spans="2:65" s="1" customFormat="1" ht="11.25">
      <c r="B219" s="33"/>
      <c r="D219" s="147" t="s">
        <v>246</v>
      </c>
      <c r="F219" s="148" t="s">
        <v>818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" customFormat="1" ht="19.5">
      <c r="B220" s="33"/>
      <c r="D220" s="147" t="s">
        <v>802</v>
      </c>
      <c r="F220" s="194" t="s">
        <v>820</v>
      </c>
      <c r="I220" s="149"/>
      <c r="L220" s="33"/>
      <c r="M220" s="150"/>
      <c r="T220" s="57"/>
      <c r="AT220" s="18" t="s">
        <v>802</v>
      </c>
      <c r="AU220" s="18" t="s">
        <v>83</v>
      </c>
    </row>
    <row r="221" spans="2:65" s="12" customFormat="1" ht="11.25">
      <c r="B221" s="151"/>
      <c r="D221" s="147" t="s">
        <v>247</v>
      </c>
      <c r="E221" s="152" t="s">
        <v>1</v>
      </c>
      <c r="F221" s="153" t="s">
        <v>6759</v>
      </c>
      <c r="H221" s="154">
        <v>21.2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81</v>
      </c>
      <c r="AY221" s="152" t="s">
        <v>236</v>
      </c>
    </row>
    <row r="222" spans="2:65" s="12" customFormat="1" ht="11.25">
      <c r="B222" s="151"/>
      <c r="D222" s="147" t="s">
        <v>247</v>
      </c>
      <c r="F222" s="153" t="s">
        <v>6771</v>
      </c>
      <c r="H222" s="154">
        <v>21.623999999999999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</v>
      </c>
      <c r="AX222" s="12" t="s">
        <v>81</v>
      </c>
      <c r="AY222" s="152" t="s">
        <v>236</v>
      </c>
    </row>
    <row r="223" spans="2:65" s="1" customFormat="1" ht="24.2" customHeight="1">
      <c r="B223" s="133"/>
      <c r="C223" s="134" t="s">
        <v>337</v>
      </c>
      <c r="D223" s="134" t="s">
        <v>239</v>
      </c>
      <c r="E223" s="135" t="s">
        <v>829</v>
      </c>
      <c r="F223" s="136" t="s">
        <v>830</v>
      </c>
      <c r="G223" s="137" t="s">
        <v>528</v>
      </c>
      <c r="H223" s="138">
        <v>85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0.34612999999999999</v>
      </c>
      <c r="R223" s="143">
        <f>Q223*H223</f>
        <v>29.421050000000001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6772</v>
      </c>
    </row>
    <row r="224" spans="2:65" s="1" customFormat="1" ht="19.5">
      <c r="B224" s="33"/>
      <c r="D224" s="147" t="s">
        <v>246</v>
      </c>
      <c r="F224" s="148" t="s">
        <v>832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6706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 ht="11.25">
      <c r="B226" s="151"/>
      <c r="D226" s="147" t="s">
        <v>247</v>
      </c>
      <c r="E226" s="152" t="s">
        <v>1</v>
      </c>
      <c r="F226" s="153" t="s">
        <v>6773</v>
      </c>
      <c r="H226" s="154">
        <v>81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 ht="11.25">
      <c r="B227" s="151"/>
      <c r="D227" s="147" t="s">
        <v>247</v>
      </c>
      <c r="E227" s="152" t="s">
        <v>1</v>
      </c>
      <c r="F227" s="153" t="s">
        <v>6774</v>
      </c>
      <c r="H227" s="154">
        <v>4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 ht="11.25">
      <c r="B228" s="173"/>
      <c r="D228" s="147" t="s">
        <v>247</v>
      </c>
      <c r="E228" s="174" t="s">
        <v>1</v>
      </c>
      <c r="F228" s="175" t="s">
        <v>344</v>
      </c>
      <c r="H228" s="176">
        <v>85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80" t="s">
        <v>345</v>
      </c>
      <c r="D229" s="180" t="s">
        <v>333</v>
      </c>
      <c r="E229" s="181" t="s">
        <v>838</v>
      </c>
      <c r="F229" s="182" t="s">
        <v>6775</v>
      </c>
      <c r="G229" s="183" t="s">
        <v>528</v>
      </c>
      <c r="H229" s="184">
        <v>82.62</v>
      </c>
      <c r="I229" s="185"/>
      <c r="J229" s="186">
        <f>ROUND(I229*H229,2)</f>
        <v>0</v>
      </c>
      <c r="K229" s="182" t="s">
        <v>243</v>
      </c>
      <c r="L229" s="187"/>
      <c r="M229" s="188" t="s">
        <v>1</v>
      </c>
      <c r="N229" s="189" t="s">
        <v>38</v>
      </c>
      <c r="P229" s="143">
        <f>O229*H229</f>
        <v>0</v>
      </c>
      <c r="Q229" s="143">
        <v>0.22500000000000001</v>
      </c>
      <c r="R229" s="143">
        <f>Q229*H229</f>
        <v>18.589500000000001</v>
      </c>
      <c r="S229" s="143">
        <v>0</v>
      </c>
      <c r="T229" s="144">
        <f>S229*H229</f>
        <v>0</v>
      </c>
      <c r="AR229" s="145" t="s">
        <v>273</v>
      </c>
      <c r="AT229" s="145" t="s">
        <v>333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6776</v>
      </c>
    </row>
    <row r="230" spans="2:65" s="1" customFormat="1" ht="11.25">
      <c r="B230" s="33"/>
      <c r="D230" s="147" t="s">
        <v>246</v>
      </c>
      <c r="F230" s="148" t="s">
        <v>839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2" customFormat="1" ht="11.25">
      <c r="B231" s="151"/>
      <c r="D231" s="147" t="s">
        <v>247</v>
      </c>
      <c r="F231" s="153" t="s">
        <v>6777</v>
      </c>
      <c r="H231" s="154">
        <v>82.62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</v>
      </c>
      <c r="AX231" s="12" t="s">
        <v>81</v>
      </c>
      <c r="AY231" s="152" t="s">
        <v>236</v>
      </c>
    </row>
    <row r="232" spans="2:65" s="1" customFormat="1" ht="24.2" customHeight="1">
      <c r="B232" s="133"/>
      <c r="C232" s="180" t="s">
        <v>7</v>
      </c>
      <c r="D232" s="180" t="s">
        <v>333</v>
      </c>
      <c r="E232" s="181" t="s">
        <v>842</v>
      </c>
      <c r="F232" s="182" t="s">
        <v>6778</v>
      </c>
      <c r="G232" s="183" t="s">
        <v>528</v>
      </c>
      <c r="H232" s="184">
        <v>4.08</v>
      </c>
      <c r="I232" s="185"/>
      <c r="J232" s="186">
        <f>ROUND(I232*H232,2)</f>
        <v>0</v>
      </c>
      <c r="K232" s="182" t="s">
        <v>243</v>
      </c>
      <c r="L232" s="187"/>
      <c r="M232" s="188" t="s">
        <v>1</v>
      </c>
      <c r="N232" s="189" t="s">
        <v>38</v>
      </c>
      <c r="P232" s="143">
        <f>O232*H232</f>
        <v>0</v>
      </c>
      <c r="Q232" s="143">
        <v>0.15</v>
      </c>
      <c r="R232" s="143">
        <f>Q232*H232</f>
        <v>0.61199999999999999</v>
      </c>
      <c r="S232" s="143">
        <v>0</v>
      </c>
      <c r="T232" s="144">
        <f>S232*H232</f>
        <v>0</v>
      </c>
      <c r="AR232" s="145" t="s">
        <v>273</v>
      </c>
      <c r="AT232" s="145" t="s">
        <v>333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6779</v>
      </c>
    </row>
    <row r="233" spans="2:65" s="1" customFormat="1" ht="11.25">
      <c r="B233" s="33"/>
      <c r="D233" s="147" t="s">
        <v>246</v>
      </c>
      <c r="F233" s="148" t="s">
        <v>843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2" customFormat="1" ht="11.25">
      <c r="B234" s="151"/>
      <c r="D234" s="147" t="s">
        <v>247</v>
      </c>
      <c r="F234" s="153" t="s">
        <v>6780</v>
      </c>
      <c r="H234" s="154">
        <v>4.08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</v>
      </c>
      <c r="AX234" s="12" t="s">
        <v>81</v>
      </c>
      <c r="AY234" s="152" t="s">
        <v>236</v>
      </c>
    </row>
    <row r="235" spans="2:65" s="11" customFormat="1" ht="22.9" customHeight="1">
      <c r="B235" s="121"/>
      <c r="D235" s="122" t="s">
        <v>72</v>
      </c>
      <c r="E235" s="131" t="s">
        <v>965</v>
      </c>
      <c r="F235" s="131" t="s">
        <v>966</v>
      </c>
      <c r="I235" s="124"/>
      <c r="J235" s="132">
        <f>BK235</f>
        <v>0</v>
      </c>
      <c r="L235" s="121"/>
      <c r="M235" s="126"/>
      <c r="P235" s="127">
        <f>SUM(P236:P237)</f>
        <v>0</v>
      </c>
      <c r="R235" s="127">
        <f>SUM(R236:R237)</f>
        <v>0</v>
      </c>
      <c r="T235" s="128">
        <f>SUM(T236:T237)</f>
        <v>0</v>
      </c>
      <c r="AR235" s="122" t="s">
        <v>81</v>
      </c>
      <c r="AT235" s="129" t="s">
        <v>72</v>
      </c>
      <c r="AU235" s="129" t="s">
        <v>81</v>
      </c>
      <c r="AY235" s="122" t="s">
        <v>236</v>
      </c>
      <c r="BK235" s="130">
        <f>SUM(BK236:BK237)</f>
        <v>0</v>
      </c>
    </row>
    <row r="236" spans="2:65" s="1" customFormat="1" ht="24.2" customHeight="1">
      <c r="B236" s="133"/>
      <c r="C236" s="134" t="s">
        <v>583</v>
      </c>
      <c r="D236" s="134" t="s">
        <v>239</v>
      </c>
      <c r="E236" s="135" t="s">
        <v>968</v>
      </c>
      <c r="F236" s="136" t="s">
        <v>969</v>
      </c>
      <c r="G236" s="137" t="s">
        <v>424</v>
      </c>
      <c r="H236" s="138">
        <v>147.38999999999999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6781</v>
      </c>
    </row>
    <row r="237" spans="2:65" s="1" customFormat="1" ht="19.5">
      <c r="B237" s="33"/>
      <c r="D237" s="147" t="s">
        <v>246</v>
      </c>
      <c r="F237" s="148" t="s">
        <v>971</v>
      </c>
      <c r="I237" s="149"/>
      <c r="L237" s="33"/>
      <c r="M237" s="195"/>
      <c r="N237" s="196"/>
      <c r="O237" s="196"/>
      <c r="P237" s="196"/>
      <c r="Q237" s="196"/>
      <c r="R237" s="196"/>
      <c r="S237" s="196"/>
      <c r="T237" s="197"/>
      <c r="AT237" s="18" t="s">
        <v>246</v>
      </c>
      <c r="AU237" s="18" t="s">
        <v>83</v>
      </c>
    </row>
    <row r="238" spans="2:65" s="1" customFormat="1" ht="6.95" customHeight="1"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33"/>
    </row>
  </sheetData>
  <autoFilter ref="C120:K237" xr:uid="{00000000-0009-0000-0000-00001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176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6782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ROUND((SUM(BE121:BE245)),  2)</f>
        <v>0</v>
      </c>
      <c r="I33" s="93">
        <v>0.21</v>
      </c>
      <c r="J33" s="92">
        <f>ROUND(((SUM(BE121:BE245))*I33),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ROUND((SUM(BF121:BF245)),  2)</f>
        <v>0</v>
      </c>
      <c r="I34" s="93">
        <v>0.15</v>
      </c>
      <c r="J34" s="92">
        <f>ROUND(((SUM(BF121:BF245))*I34),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662.2 - Tramvajová trať - zastávky na chodníku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J141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J243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662.2 - Tramvajová trať - zastávky na chodníku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158.26053919999998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P123+P141+P190+P243</f>
        <v>0</v>
      </c>
      <c r="R122" s="127">
        <f>R123+R141+R190+R243</f>
        <v>158.26053919999998</v>
      </c>
      <c r="T122" s="128">
        <f>T123+T141+T190+T243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BK123+BK141+BK190+BK243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SUM(P124:P140)</f>
        <v>0</v>
      </c>
      <c r="R123" s="127">
        <f>SUM(R124:R140)</f>
        <v>0</v>
      </c>
      <c r="T123" s="128">
        <f>SUM(T124:T140)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SUM(BK124:BK140)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1433</v>
      </c>
      <c r="F124" s="136" t="s">
        <v>1434</v>
      </c>
      <c r="G124" s="137" t="s">
        <v>539</v>
      </c>
      <c r="H124" s="138">
        <v>16.475999999999999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6783</v>
      </c>
    </row>
    <row r="125" spans="2:65" s="1" customFormat="1" ht="19.5">
      <c r="B125" s="33"/>
      <c r="D125" s="147" t="s">
        <v>246</v>
      </c>
      <c r="F125" s="148" t="s">
        <v>1436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2" customFormat="1" ht="11.25">
      <c r="B126" s="151"/>
      <c r="D126" s="147" t="s">
        <v>247</v>
      </c>
      <c r="E126" s="152" t="s">
        <v>1</v>
      </c>
      <c r="F126" s="153" t="s">
        <v>6784</v>
      </c>
      <c r="H126" s="154">
        <v>16.475999999999999</v>
      </c>
      <c r="I126" s="155"/>
      <c r="L126" s="151"/>
      <c r="M126" s="156"/>
      <c r="T126" s="157"/>
      <c r="AT126" s="152" t="s">
        <v>247</v>
      </c>
      <c r="AU126" s="152" t="s">
        <v>83</v>
      </c>
      <c r="AV126" s="12" t="s">
        <v>83</v>
      </c>
      <c r="AW126" s="12" t="s">
        <v>30</v>
      </c>
      <c r="AX126" s="12" t="s">
        <v>81</v>
      </c>
      <c r="AY126" s="152" t="s">
        <v>236</v>
      </c>
    </row>
    <row r="127" spans="2:65" s="1" customFormat="1" ht="37.9" customHeight="1">
      <c r="B127" s="133"/>
      <c r="C127" s="134" t="s">
        <v>83</v>
      </c>
      <c r="D127" s="134" t="s">
        <v>239</v>
      </c>
      <c r="E127" s="135" t="s">
        <v>559</v>
      </c>
      <c r="F127" s="136" t="s">
        <v>560</v>
      </c>
      <c r="G127" s="137" t="s">
        <v>539</v>
      </c>
      <c r="H127" s="138">
        <v>16.475999999999999</v>
      </c>
      <c r="I127" s="139"/>
      <c r="J127" s="140">
        <f>ROUND(I127*H127,2)</f>
        <v>0</v>
      </c>
      <c r="K127" s="136" t="s">
        <v>243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83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6785</v>
      </c>
    </row>
    <row r="128" spans="2:65" s="1" customFormat="1" ht="39">
      <c r="B128" s="33"/>
      <c r="D128" s="147" t="s">
        <v>246</v>
      </c>
      <c r="F128" s="148" t="s">
        <v>562</v>
      </c>
      <c r="I128" s="149"/>
      <c r="L128" s="33"/>
      <c r="M128" s="150"/>
      <c r="T128" s="57"/>
      <c r="AT128" s="18" t="s">
        <v>246</v>
      </c>
      <c r="AU128" s="18" t="s">
        <v>83</v>
      </c>
    </row>
    <row r="129" spans="2:65" s="12" customFormat="1" ht="11.25">
      <c r="B129" s="151"/>
      <c r="D129" s="147" t="s">
        <v>247</v>
      </c>
      <c r="E129" s="152" t="s">
        <v>1</v>
      </c>
      <c r="F129" s="153" t="s">
        <v>6786</v>
      </c>
      <c r="H129" s="154">
        <v>16.475999999999999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81</v>
      </c>
      <c r="AY129" s="152" t="s">
        <v>236</v>
      </c>
    </row>
    <row r="130" spans="2:65" s="1" customFormat="1" ht="33" customHeight="1">
      <c r="B130" s="133"/>
      <c r="C130" s="134" t="s">
        <v>253</v>
      </c>
      <c r="D130" s="134" t="s">
        <v>239</v>
      </c>
      <c r="E130" s="135" t="s">
        <v>575</v>
      </c>
      <c r="F130" s="136" t="s">
        <v>576</v>
      </c>
      <c r="G130" s="137" t="s">
        <v>424</v>
      </c>
      <c r="H130" s="138">
        <v>31.303999999999998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6787</v>
      </c>
    </row>
    <row r="131" spans="2:65" s="1" customFormat="1" ht="29.25">
      <c r="B131" s="33"/>
      <c r="D131" s="147" t="s">
        <v>246</v>
      </c>
      <c r="F131" s="148" t="s">
        <v>578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2" customFormat="1" ht="11.25">
      <c r="B132" s="151"/>
      <c r="D132" s="147" t="s">
        <v>247</v>
      </c>
      <c r="F132" s="153" t="s">
        <v>6788</v>
      </c>
      <c r="H132" s="154">
        <v>31.303999999999998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</v>
      </c>
      <c r="AX132" s="12" t="s">
        <v>81</v>
      </c>
      <c r="AY132" s="152" t="s">
        <v>236</v>
      </c>
    </row>
    <row r="133" spans="2:65" s="1" customFormat="1" ht="16.5" customHeight="1">
      <c r="B133" s="133"/>
      <c r="C133" s="134" t="s">
        <v>258</v>
      </c>
      <c r="D133" s="134" t="s">
        <v>239</v>
      </c>
      <c r="E133" s="135" t="s">
        <v>584</v>
      </c>
      <c r="F133" s="136" t="s">
        <v>585</v>
      </c>
      <c r="G133" s="137" t="s">
        <v>539</v>
      </c>
      <c r="H133" s="138">
        <v>16.475999999999999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6789</v>
      </c>
    </row>
    <row r="134" spans="2:65" s="1" customFormat="1" ht="19.5">
      <c r="B134" s="33"/>
      <c r="D134" s="147" t="s">
        <v>246</v>
      </c>
      <c r="F134" s="148" t="s">
        <v>587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" customFormat="1" ht="24.2" customHeight="1">
      <c r="B135" s="133"/>
      <c r="C135" s="134" t="s">
        <v>235</v>
      </c>
      <c r="D135" s="134" t="s">
        <v>239</v>
      </c>
      <c r="E135" s="135" t="s">
        <v>592</v>
      </c>
      <c r="F135" s="136" t="s">
        <v>593</v>
      </c>
      <c r="G135" s="137" t="s">
        <v>467</v>
      </c>
      <c r="H135" s="138">
        <v>266.89999999999998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6705</v>
      </c>
    </row>
    <row r="136" spans="2:65" s="1" customFormat="1" ht="19.5">
      <c r="B136" s="33"/>
      <c r="D136" s="147" t="s">
        <v>246</v>
      </c>
      <c r="F136" s="148" t="s">
        <v>595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4" customFormat="1" ht="22.5">
      <c r="B137" s="167"/>
      <c r="D137" s="147" t="s">
        <v>247</v>
      </c>
      <c r="E137" s="168" t="s">
        <v>1</v>
      </c>
      <c r="F137" s="169" t="s">
        <v>6706</v>
      </c>
      <c r="H137" s="168" t="s">
        <v>1</v>
      </c>
      <c r="I137" s="170"/>
      <c r="L137" s="167"/>
      <c r="M137" s="171"/>
      <c r="T137" s="172"/>
      <c r="AT137" s="168" t="s">
        <v>247</v>
      </c>
      <c r="AU137" s="168" t="s">
        <v>83</v>
      </c>
      <c r="AV137" s="14" t="s">
        <v>81</v>
      </c>
      <c r="AW137" s="14" t="s">
        <v>30</v>
      </c>
      <c r="AX137" s="14" t="s">
        <v>73</v>
      </c>
      <c r="AY137" s="168" t="s">
        <v>236</v>
      </c>
    </row>
    <row r="138" spans="2:65" s="12" customFormat="1" ht="11.25">
      <c r="B138" s="151"/>
      <c r="D138" s="147" t="s">
        <v>247</v>
      </c>
      <c r="E138" s="152" t="s">
        <v>1</v>
      </c>
      <c r="F138" s="153" t="s">
        <v>6790</v>
      </c>
      <c r="H138" s="154">
        <v>137.30000000000001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 ht="11.25">
      <c r="B139" s="151"/>
      <c r="D139" s="147" t="s">
        <v>247</v>
      </c>
      <c r="E139" s="152" t="s">
        <v>1</v>
      </c>
      <c r="F139" s="153" t="s">
        <v>6791</v>
      </c>
      <c r="H139" s="154">
        <v>129.6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5" customFormat="1" ht="11.25">
      <c r="B140" s="173"/>
      <c r="D140" s="147" t="s">
        <v>247</v>
      </c>
      <c r="E140" s="174" t="s">
        <v>1</v>
      </c>
      <c r="F140" s="175" t="s">
        <v>344</v>
      </c>
      <c r="H140" s="176">
        <v>266.89999999999998</v>
      </c>
      <c r="I140" s="177"/>
      <c r="L140" s="173"/>
      <c r="M140" s="178"/>
      <c r="T140" s="179"/>
      <c r="AT140" s="174" t="s">
        <v>247</v>
      </c>
      <c r="AU140" s="174" t="s">
        <v>83</v>
      </c>
      <c r="AV140" s="15" t="s">
        <v>258</v>
      </c>
      <c r="AW140" s="15" t="s">
        <v>30</v>
      </c>
      <c r="AX140" s="15" t="s">
        <v>81</v>
      </c>
      <c r="AY140" s="174" t="s">
        <v>236</v>
      </c>
    </row>
    <row r="141" spans="2:65" s="11" customFormat="1" ht="22.9" customHeight="1">
      <c r="B141" s="121"/>
      <c r="D141" s="122" t="s">
        <v>72</v>
      </c>
      <c r="E141" s="131" t="s">
        <v>235</v>
      </c>
      <c r="F141" s="131" t="s">
        <v>636</v>
      </c>
      <c r="I141" s="124"/>
      <c r="J141" s="132">
        <f>BK141</f>
        <v>0</v>
      </c>
      <c r="L141" s="121"/>
      <c r="M141" s="126"/>
      <c r="P141" s="127">
        <f>SUM(P142:P189)</f>
        <v>0</v>
      </c>
      <c r="R141" s="127">
        <f>SUM(R142:R189)</f>
        <v>66.716865999999996</v>
      </c>
      <c r="T141" s="128">
        <f>SUM(T142:T189)</f>
        <v>0</v>
      </c>
      <c r="AR141" s="122" t="s">
        <v>81</v>
      </c>
      <c r="AT141" s="129" t="s">
        <v>72</v>
      </c>
      <c r="AU141" s="129" t="s">
        <v>81</v>
      </c>
      <c r="AY141" s="122" t="s">
        <v>236</v>
      </c>
      <c r="BK141" s="130">
        <f>SUM(BK142:BK189)</f>
        <v>0</v>
      </c>
    </row>
    <row r="142" spans="2:65" s="1" customFormat="1" ht="24.2" customHeight="1">
      <c r="B142" s="133"/>
      <c r="C142" s="134" t="s">
        <v>265</v>
      </c>
      <c r="D142" s="134" t="s">
        <v>239</v>
      </c>
      <c r="E142" s="135" t="s">
        <v>1148</v>
      </c>
      <c r="F142" s="136" t="s">
        <v>1149</v>
      </c>
      <c r="G142" s="137" t="s">
        <v>467</v>
      </c>
      <c r="H142" s="138">
        <v>266.89999999999998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6709</v>
      </c>
    </row>
    <row r="143" spans="2:65" s="1" customFormat="1" ht="19.5">
      <c r="B143" s="33"/>
      <c r="D143" s="147" t="s">
        <v>246</v>
      </c>
      <c r="F143" s="148" t="s">
        <v>1151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4" customFormat="1" ht="22.5">
      <c r="B144" s="167"/>
      <c r="D144" s="147" t="s">
        <v>247</v>
      </c>
      <c r="E144" s="168" t="s">
        <v>1</v>
      </c>
      <c r="F144" s="169" t="s">
        <v>6706</v>
      </c>
      <c r="H144" s="168" t="s">
        <v>1</v>
      </c>
      <c r="I144" s="170"/>
      <c r="L144" s="167"/>
      <c r="M144" s="171"/>
      <c r="T144" s="172"/>
      <c r="AT144" s="168" t="s">
        <v>247</v>
      </c>
      <c r="AU144" s="168" t="s">
        <v>83</v>
      </c>
      <c r="AV144" s="14" t="s">
        <v>81</v>
      </c>
      <c r="AW144" s="14" t="s">
        <v>30</v>
      </c>
      <c r="AX144" s="14" t="s">
        <v>73</v>
      </c>
      <c r="AY144" s="168" t="s">
        <v>236</v>
      </c>
    </row>
    <row r="145" spans="2:65" s="12" customFormat="1" ht="11.25">
      <c r="B145" s="151"/>
      <c r="D145" s="147" t="s">
        <v>247</v>
      </c>
      <c r="E145" s="152" t="s">
        <v>1</v>
      </c>
      <c r="F145" s="153" t="s">
        <v>6790</v>
      </c>
      <c r="H145" s="154">
        <v>137.30000000000001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2" customFormat="1" ht="11.25">
      <c r="B146" s="151"/>
      <c r="D146" s="147" t="s">
        <v>247</v>
      </c>
      <c r="E146" s="152" t="s">
        <v>1</v>
      </c>
      <c r="F146" s="153" t="s">
        <v>6791</v>
      </c>
      <c r="H146" s="154">
        <v>129.6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 ht="11.25">
      <c r="B147" s="173"/>
      <c r="D147" s="147" t="s">
        <v>247</v>
      </c>
      <c r="E147" s="174" t="s">
        <v>1</v>
      </c>
      <c r="F147" s="175" t="s">
        <v>344</v>
      </c>
      <c r="H147" s="176">
        <v>266.89999999999998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24.2" customHeight="1">
      <c r="B148" s="133"/>
      <c r="C148" s="134" t="s">
        <v>269</v>
      </c>
      <c r="D148" s="134" t="s">
        <v>239</v>
      </c>
      <c r="E148" s="135" t="s">
        <v>1159</v>
      </c>
      <c r="F148" s="136" t="s">
        <v>1160</v>
      </c>
      <c r="G148" s="137" t="s">
        <v>467</v>
      </c>
      <c r="H148" s="138">
        <v>266.89999999999998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6710</v>
      </c>
    </row>
    <row r="149" spans="2:65" s="1" customFormat="1" ht="19.5">
      <c r="B149" s="33"/>
      <c r="D149" s="147" t="s">
        <v>246</v>
      </c>
      <c r="F149" s="148" t="s">
        <v>1162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 ht="22.5">
      <c r="B150" s="167"/>
      <c r="D150" s="147" t="s">
        <v>247</v>
      </c>
      <c r="E150" s="168" t="s">
        <v>1</v>
      </c>
      <c r="F150" s="169" t="s">
        <v>6706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2" customFormat="1" ht="11.25">
      <c r="B151" s="151"/>
      <c r="D151" s="147" t="s">
        <v>247</v>
      </c>
      <c r="E151" s="152" t="s">
        <v>1</v>
      </c>
      <c r="F151" s="153" t="s">
        <v>6790</v>
      </c>
      <c r="H151" s="154">
        <v>137.30000000000001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73</v>
      </c>
      <c r="AY151" s="152" t="s">
        <v>236</v>
      </c>
    </row>
    <row r="152" spans="2:65" s="12" customFormat="1" ht="11.25">
      <c r="B152" s="151"/>
      <c r="D152" s="147" t="s">
        <v>247</v>
      </c>
      <c r="E152" s="152" t="s">
        <v>1</v>
      </c>
      <c r="F152" s="153" t="s">
        <v>6791</v>
      </c>
      <c r="H152" s="154">
        <v>129.6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5" customFormat="1" ht="11.25">
      <c r="B153" s="173"/>
      <c r="D153" s="147" t="s">
        <v>247</v>
      </c>
      <c r="E153" s="174" t="s">
        <v>1</v>
      </c>
      <c r="F153" s="175" t="s">
        <v>344</v>
      </c>
      <c r="H153" s="176">
        <v>266.89999999999998</v>
      </c>
      <c r="I153" s="177"/>
      <c r="L153" s="173"/>
      <c r="M153" s="178"/>
      <c r="T153" s="179"/>
      <c r="AT153" s="174" t="s">
        <v>247</v>
      </c>
      <c r="AU153" s="174" t="s">
        <v>83</v>
      </c>
      <c r="AV153" s="15" t="s">
        <v>258</v>
      </c>
      <c r="AW153" s="15" t="s">
        <v>30</v>
      </c>
      <c r="AX153" s="15" t="s">
        <v>81</v>
      </c>
      <c r="AY153" s="174" t="s">
        <v>236</v>
      </c>
    </row>
    <row r="154" spans="2:65" s="1" customFormat="1" ht="33" customHeight="1">
      <c r="B154" s="133"/>
      <c r="C154" s="134" t="s">
        <v>273</v>
      </c>
      <c r="D154" s="134" t="s">
        <v>239</v>
      </c>
      <c r="E154" s="135" t="s">
        <v>6711</v>
      </c>
      <c r="F154" s="136" t="s">
        <v>6712</v>
      </c>
      <c r="G154" s="137" t="s">
        <v>467</v>
      </c>
      <c r="H154" s="138">
        <v>129.6</v>
      </c>
      <c r="I154" s="139"/>
      <c r="J154" s="140">
        <f>ROUND(I154*H154,2)</f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8.9219999999999994E-2</v>
      </c>
      <c r="R154" s="143">
        <f>Q154*H154</f>
        <v>11.562911999999999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6713</v>
      </c>
    </row>
    <row r="155" spans="2:65" s="1" customFormat="1" ht="48.75">
      <c r="B155" s="33"/>
      <c r="D155" s="147" t="s">
        <v>246</v>
      </c>
      <c r="F155" s="148" t="s">
        <v>6714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4" customFormat="1" ht="22.5">
      <c r="B156" s="167"/>
      <c r="D156" s="147" t="s">
        <v>247</v>
      </c>
      <c r="E156" s="168" t="s">
        <v>1</v>
      </c>
      <c r="F156" s="169" t="s">
        <v>6706</v>
      </c>
      <c r="H156" s="168" t="s">
        <v>1</v>
      </c>
      <c r="I156" s="170"/>
      <c r="L156" s="167"/>
      <c r="M156" s="171"/>
      <c r="T156" s="172"/>
      <c r="AT156" s="168" t="s">
        <v>247</v>
      </c>
      <c r="AU156" s="168" t="s">
        <v>83</v>
      </c>
      <c r="AV156" s="14" t="s">
        <v>81</v>
      </c>
      <c r="AW156" s="14" t="s">
        <v>30</v>
      </c>
      <c r="AX156" s="14" t="s">
        <v>73</v>
      </c>
      <c r="AY156" s="168" t="s">
        <v>236</v>
      </c>
    </row>
    <row r="157" spans="2:65" s="14" customFormat="1" ht="11.25">
      <c r="B157" s="167"/>
      <c r="D157" s="147" t="s">
        <v>247</v>
      </c>
      <c r="E157" s="168" t="s">
        <v>1</v>
      </c>
      <c r="F157" s="169" t="s">
        <v>1233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6792</v>
      </c>
      <c r="H158" s="154">
        <v>115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2" customFormat="1" ht="11.25">
      <c r="B159" s="151"/>
      <c r="D159" s="147" t="s">
        <v>247</v>
      </c>
      <c r="E159" s="152" t="s">
        <v>1</v>
      </c>
      <c r="F159" s="153" t="s">
        <v>6716</v>
      </c>
      <c r="H159" s="154">
        <v>12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 ht="11.25">
      <c r="B160" s="151"/>
      <c r="D160" s="147" t="s">
        <v>247</v>
      </c>
      <c r="E160" s="152" t="s">
        <v>1</v>
      </c>
      <c r="F160" s="153" t="s">
        <v>6793</v>
      </c>
      <c r="H160" s="154">
        <v>2.6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 ht="11.25">
      <c r="B161" s="173"/>
      <c r="D161" s="147" t="s">
        <v>247</v>
      </c>
      <c r="E161" s="174" t="s">
        <v>1</v>
      </c>
      <c r="F161" s="175" t="s">
        <v>344</v>
      </c>
      <c r="H161" s="176">
        <v>129.6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1.75" customHeight="1">
      <c r="B162" s="133"/>
      <c r="C162" s="180" t="s">
        <v>280</v>
      </c>
      <c r="D162" s="180" t="s">
        <v>333</v>
      </c>
      <c r="E162" s="181" t="s">
        <v>1238</v>
      </c>
      <c r="F162" s="182" t="s">
        <v>1239</v>
      </c>
      <c r="G162" s="183" t="s">
        <v>467</v>
      </c>
      <c r="H162" s="184">
        <v>118.45</v>
      </c>
      <c r="I162" s="185"/>
      <c r="J162" s="186">
        <f>ROUND(I162*H162,2)</f>
        <v>0</v>
      </c>
      <c r="K162" s="182" t="s">
        <v>243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0.13100000000000001</v>
      </c>
      <c r="R162" s="143">
        <f>Q162*H162</f>
        <v>15.516950000000001</v>
      </c>
      <c r="S162" s="143">
        <v>0</v>
      </c>
      <c r="T162" s="144">
        <f>S162*H162</f>
        <v>0</v>
      </c>
      <c r="AR162" s="145" t="s">
        <v>273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6718</v>
      </c>
    </row>
    <row r="163" spans="2:65" s="1" customFormat="1" ht="11.25">
      <c r="B163" s="33"/>
      <c r="D163" s="147" t="s">
        <v>246</v>
      </c>
      <c r="F163" s="148" t="s">
        <v>1239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 ht="11.25">
      <c r="B164" s="151"/>
      <c r="D164" s="147" t="s">
        <v>247</v>
      </c>
      <c r="F164" s="153" t="s">
        <v>6794</v>
      </c>
      <c r="H164" s="154">
        <v>118.45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</v>
      </c>
      <c r="AX164" s="12" t="s">
        <v>81</v>
      </c>
      <c r="AY164" s="152" t="s">
        <v>236</v>
      </c>
    </row>
    <row r="165" spans="2:65" s="1" customFormat="1" ht="24.2" customHeight="1">
      <c r="B165" s="133"/>
      <c r="C165" s="180" t="s">
        <v>286</v>
      </c>
      <c r="D165" s="180" t="s">
        <v>333</v>
      </c>
      <c r="E165" s="181" t="s">
        <v>6720</v>
      </c>
      <c r="F165" s="182" t="s">
        <v>6721</v>
      </c>
      <c r="G165" s="183" t="s">
        <v>467</v>
      </c>
      <c r="H165" s="184">
        <v>2.6779999999999999</v>
      </c>
      <c r="I165" s="185"/>
      <c r="J165" s="186">
        <f>ROUND(I165*H165,2)</f>
        <v>0</v>
      </c>
      <c r="K165" s="182" t="s">
        <v>243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0.13100000000000001</v>
      </c>
      <c r="R165" s="143">
        <f>Q165*H165</f>
        <v>0.35081800000000002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6722</v>
      </c>
    </row>
    <row r="166" spans="2:65" s="1" customFormat="1" ht="19.5">
      <c r="B166" s="33"/>
      <c r="D166" s="147" t="s">
        <v>246</v>
      </c>
      <c r="F166" s="148" t="s">
        <v>6721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2" customFormat="1" ht="11.25">
      <c r="B167" s="151"/>
      <c r="D167" s="147" t="s">
        <v>247</v>
      </c>
      <c r="F167" s="153" t="s">
        <v>6795</v>
      </c>
      <c r="H167" s="154">
        <v>2.6779999999999999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</v>
      </c>
      <c r="AX167" s="12" t="s">
        <v>81</v>
      </c>
      <c r="AY167" s="152" t="s">
        <v>236</v>
      </c>
    </row>
    <row r="168" spans="2:65" s="1" customFormat="1" ht="21.75" customHeight="1">
      <c r="B168" s="133"/>
      <c r="C168" s="180" t="s">
        <v>291</v>
      </c>
      <c r="D168" s="180" t="s">
        <v>333</v>
      </c>
      <c r="E168" s="181" t="s">
        <v>6724</v>
      </c>
      <c r="F168" s="182" t="s">
        <v>6725</v>
      </c>
      <c r="G168" s="183" t="s">
        <v>467</v>
      </c>
      <c r="H168" s="184">
        <v>12.36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0.125</v>
      </c>
      <c r="R168" s="143">
        <f>Q168*H168</f>
        <v>1.5449999999999999</v>
      </c>
      <c r="S168" s="143">
        <v>0</v>
      </c>
      <c r="T168" s="144">
        <f>S168*H168</f>
        <v>0</v>
      </c>
      <c r="AR168" s="145" t="s">
        <v>273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6726</v>
      </c>
    </row>
    <row r="169" spans="2:65" s="1" customFormat="1" ht="11.25">
      <c r="B169" s="33"/>
      <c r="D169" s="147" t="s">
        <v>246</v>
      </c>
      <c r="F169" s="148" t="s">
        <v>6725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19.5">
      <c r="B170" s="33"/>
      <c r="D170" s="147" t="s">
        <v>802</v>
      </c>
      <c r="F170" s="194" t="s">
        <v>6727</v>
      </c>
      <c r="I170" s="149"/>
      <c r="L170" s="33"/>
      <c r="M170" s="150"/>
      <c r="T170" s="57"/>
      <c r="AT170" s="18" t="s">
        <v>802</v>
      </c>
      <c r="AU170" s="18" t="s">
        <v>83</v>
      </c>
    </row>
    <row r="171" spans="2:65" s="12" customFormat="1" ht="11.25">
      <c r="B171" s="151"/>
      <c r="D171" s="147" t="s">
        <v>247</v>
      </c>
      <c r="F171" s="153" t="s">
        <v>6728</v>
      </c>
      <c r="H171" s="154">
        <v>12.36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236</v>
      </c>
    </row>
    <row r="172" spans="2:65" s="1" customFormat="1" ht="33" customHeight="1">
      <c r="B172" s="133"/>
      <c r="C172" s="134" t="s">
        <v>295</v>
      </c>
      <c r="D172" s="134" t="s">
        <v>239</v>
      </c>
      <c r="E172" s="135" t="s">
        <v>6729</v>
      </c>
      <c r="F172" s="136" t="s">
        <v>6730</v>
      </c>
      <c r="G172" s="137" t="s">
        <v>467</v>
      </c>
      <c r="H172" s="138">
        <v>137.30000000000001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9.0620000000000006E-2</v>
      </c>
      <c r="R172" s="143">
        <f>Q172*H172</f>
        <v>12.442126000000002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6731</v>
      </c>
    </row>
    <row r="173" spans="2:65" s="1" customFormat="1" ht="48.75">
      <c r="B173" s="33"/>
      <c r="D173" s="147" t="s">
        <v>246</v>
      </c>
      <c r="F173" s="148" t="s">
        <v>6732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4" customFormat="1" ht="22.5">
      <c r="B174" s="167"/>
      <c r="D174" s="147" t="s">
        <v>247</v>
      </c>
      <c r="E174" s="168" t="s">
        <v>1</v>
      </c>
      <c r="F174" s="169" t="s">
        <v>6706</v>
      </c>
      <c r="H174" s="168" t="s">
        <v>1</v>
      </c>
      <c r="I174" s="170"/>
      <c r="L174" s="167"/>
      <c r="M174" s="171"/>
      <c r="T174" s="172"/>
      <c r="AT174" s="168" t="s">
        <v>247</v>
      </c>
      <c r="AU174" s="168" t="s">
        <v>83</v>
      </c>
      <c r="AV174" s="14" t="s">
        <v>81</v>
      </c>
      <c r="AW174" s="14" t="s">
        <v>30</v>
      </c>
      <c r="AX174" s="14" t="s">
        <v>73</v>
      </c>
      <c r="AY174" s="168" t="s">
        <v>236</v>
      </c>
    </row>
    <row r="175" spans="2:65" s="14" customFormat="1" ht="11.25">
      <c r="B175" s="167"/>
      <c r="D175" s="147" t="s">
        <v>247</v>
      </c>
      <c r="E175" s="168" t="s">
        <v>1</v>
      </c>
      <c r="F175" s="169" t="s">
        <v>1255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 ht="22.5">
      <c r="B176" s="151"/>
      <c r="D176" s="147" t="s">
        <v>247</v>
      </c>
      <c r="E176" s="152" t="s">
        <v>1</v>
      </c>
      <c r="F176" s="153" t="s">
        <v>6796</v>
      </c>
      <c r="H176" s="154">
        <v>120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6734</v>
      </c>
      <c r="H177" s="154">
        <v>13.5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 ht="11.25">
      <c r="B178" s="151"/>
      <c r="D178" s="147" t="s">
        <v>247</v>
      </c>
      <c r="E178" s="152" t="s">
        <v>1</v>
      </c>
      <c r="F178" s="153" t="s">
        <v>6797</v>
      </c>
      <c r="H178" s="154">
        <v>3.8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 ht="11.25">
      <c r="B179" s="173"/>
      <c r="D179" s="147" t="s">
        <v>247</v>
      </c>
      <c r="E179" s="174" t="s">
        <v>1</v>
      </c>
      <c r="F179" s="175" t="s">
        <v>344</v>
      </c>
      <c r="H179" s="176">
        <v>137.30000000000001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24.2" customHeight="1">
      <c r="B180" s="133"/>
      <c r="C180" s="180" t="s">
        <v>300</v>
      </c>
      <c r="D180" s="180" t="s">
        <v>333</v>
      </c>
      <c r="E180" s="181" t="s">
        <v>1275</v>
      </c>
      <c r="F180" s="182" t="s">
        <v>1276</v>
      </c>
      <c r="G180" s="183" t="s">
        <v>467</v>
      </c>
      <c r="H180" s="184">
        <v>3.8759999999999999</v>
      </c>
      <c r="I180" s="185"/>
      <c r="J180" s="186">
        <f>ROUND(I180*H180,2)</f>
        <v>0</v>
      </c>
      <c r="K180" s="182" t="s">
        <v>243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0.17499999999999999</v>
      </c>
      <c r="R180" s="143">
        <f>Q180*H180</f>
        <v>0.6782999999999999</v>
      </c>
      <c r="S180" s="143">
        <v>0</v>
      </c>
      <c r="T180" s="144">
        <f>S180*H180</f>
        <v>0</v>
      </c>
      <c r="AR180" s="145" t="s">
        <v>273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6736</v>
      </c>
    </row>
    <row r="181" spans="2:65" s="1" customFormat="1" ht="19.5">
      <c r="B181" s="33"/>
      <c r="D181" s="147" t="s">
        <v>246</v>
      </c>
      <c r="F181" s="148" t="s">
        <v>1276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2" customFormat="1" ht="11.25">
      <c r="B182" s="151"/>
      <c r="D182" s="147" t="s">
        <v>247</v>
      </c>
      <c r="F182" s="153" t="s">
        <v>6765</v>
      </c>
      <c r="H182" s="154">
        <v>3.8759999999999999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</v>
      </c>
      <c r="AX182" s="12" t="s">
        <v>81</v>
      </c>
      <c r="AY182" s="152" t="s">
        <v>236</v>
      </c>
    </row>
    <row r="183" spans="2:65" s="1" customFormat="1" ht="21.75" customHeight="1">
      <c r="B183" s="133"/>
      <c r="C183" s="180" t="s">
        <v>306</v>
      </c>
      <c r="D183" s="180" t="s">
        <v>333</v>
      </c>
      <c r="E183" s="181" t="s">
        <v>6738</v>
      </c>
      <c r="F183" s="182" t="s">
        <v>6739</v>
      </c>
      <c r="G183" s="183" t="s">
        <v>467</v>
      </c>
      <c r="H183" s="184">
        <v>13.77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0.188</v>
      </c>
      <c r="R183" s="143">
        <f>Q183*H183</f>
        <v>2.5887599999999997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6740</v>
      </c>
    </row>
    <row r="184" spans="2:65" s="1" customFormat="1" ht="11.25">
      <c r="B184" s="33"/>
      <c r="D184" s="147" t="s">
        <v>246</v>
      </c>
      <c r="F184" s="148" t="s">
        <v>6739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19.5">
      <c r="B185" s="33"/>
      <c r="D185" s="147" t="s">
        <v>802</v>
      </c>
      <c r="F185" s="194" t="s">
        <v>6741</v>
      </c>
      <c r="I185" s="149"/>
      <c r="L185" s="33"/>
      <c r="M185" s="150"/>
      <c r="T185" s="57"/>
      <c r="AT185" s="18" t="s">
        <v>802</v>
      </c>
      <c r="AU185" s="18" t="s">
        <v>83</v>
      </c>
    </row>
    <row r="186" spans="2:65" s="12" customFormat="1" ht="11.25">
      <c r="B186" s="151"/>
      <c r="D186" s="147" t="s">
        <v>247</v>
      </c>
      <c r="F186" s="153" t="s">
        <v>6742</v>
      </c>
      <c r="H186" s="154">
        <v>13.77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236</v>
      </c>
    </row>
    <row r="187" spans="2:65" s="1" customFormat="1" ht="21.75" customHeight="1">
      <c r="B187" s="133"/>
      <c r="C187" s="180" t="s">
        <v>8</v>
      </c>
      <c r="D187" s="180" t="s">
        <v>333</v>
      </c>
      <c r="E187" s="181" t="s">
        <v>6743</v>
      </c>
      <c r="F187" s="182" t="s">
        <v>6744</v>
      </c>
      <c r="G187" s="183" t="s">
        <v>467</v>
      </c>
      <c r="H187" s="184">
        <v>122.4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0.18</v>
      </c>
      <c r="R187" s="143">
        <f>Q187*H187</f>
        <v>22.032</v>
      </c>
      <c r="S187" s="143">
        <v>0</v>
      </c>
      <c r="T187" s="144">
        <f>S187*H187</f>
        <v>0</v>
      </c>
      <c r="AR187" s="145" t="s">
        <v>273</v>
      </c>
      <c r="AT187" s="145" t="s">
        <v>333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6745</v>
      </c>
    </row>
    <row r="188" spans="2:65" s="1" customFormat="1" ht="11.25">
      <c r="B188" s="33"/>
      <c r="D188" s="147" t="s">
        <v>246</v>
      </c>
      <c r="F188" s="148" t="s">
        <v>6744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2" customFormat="1" ht="11.25">
      <c r="B189" s="151"/>
      <c r="D189" s="147" t="s">
        <v>247</v>
      </c>
      <c r="F189" s="153" t="s">
        <v>6798</v>
      </c>
      <c r="H189" s="154">
        <v>122.4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</v>
      </c>
      <c r="AX189" s="12" t="s">
        <v>81</v>
      </c>
      <c r="AY189" s="152" t="s">
        <v>236</v>
      </c>
    </row>
    <row r="190" spans="2:65" s="11" customFormat="1" ht="22.9" customHeight="1">
      <c r="B190" s="121"/>
      <c r="D190" s="122" t="s">
        <v>72</v>
      </c>
      <c r="E190" s="131" t="s">
        <v>280</v>
      </c>
      <c r="F190" s="131" t="s">
        <v>400</v>
      </c>
      <c r="I190" s="124"/>
      <c r="J190" s="132">
        <f>BK190</f>
        <v>0</v>
      </c>
      <c r="L190" s="121"/>
      <c r="M190" s="126"/>
      <c r="P190" s="127">
        <f>SUM(P191:P242)</f>
        <v>0</v>
      </c>
      <c r="R190" s="127">
        <f>SUM(R191:R242)</f>
        <v>91.543673199999986</v>
      </c>
      <c r="T190" s="128">
        <f>SUM(T191:T242)</f>
        <v>0</v>
      </c>
      <c r="AR190" s="122" t="s">
        <v>81</v>
      </c>
      <c r="AT190" s="129" t="s">
        <v>72</v>
      </c>
      <c r="AU190" s="129" t="s">
        <v>81</v>
      </c>
      <c r="AY190" s="122" t="s">
        <v>236</v>
      </c>
      <c r="BK190" s="130">
        <f>SUM(BK191:BK242)</f>
        <v>0</v>
      </c>
    </row>
    <row r="191" spans="2:65" s="1" customFormat="1" ht="24.2" customHeight="1">
      <c r="B191" s="133"/>
      <c r="C191" s="134" t="s">
        <v>316</v>
      </c>
      <c r="D191" s="134" t="s">
        <v>239</v>
      </c>
      <c r="E191" s="135" t="s">
        <v>1287</v>
      </c>
      <c r="F191" s="136" t="s">
        <v>1288</v>
      </c>
      <c r="G191" s="137" t="s">
        <v>528</v>
      </c>
      <c r="H191" s="138">
        <v>44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4.0079999999999998E-2</v>
      </c>
      <c r="R191" s="143">
        <f>Q191*H191</f>
        <v>1.76352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6747</v>
      </c>
    </row>
    <row r="192" spans="2:65" s="1" customFormat="1" ht="19.5">
      <c r="B192" s="33"/>
      <c r="D192" s="147" t="s">
        <v>246</v>
      </c>
      <c r="F192" s="148" t="s">
        <v>1288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33.75">
      <c r="B193" s="151"/>
      <c r="D193" s="147" t="s">
        <v>247</v>
      </c>
      <c r="E193" s="152" t="s">
        <v>1</v>
      </c>
      <c r="F193" s="153" t="s">
        <v>6799</v>
      </c>
      <c r="H193" s="154">
        <v>44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24.2" customHeight="1">
      <c r="B194" s="133"/>
      <c r="C194" s="134" t="s">
        <v>323</v>
      </c>
      <c r="D194" s="134" t="s">
        <v>239</v>
      </c>
      <c r="E194" s="135" t="s">
        <v>746</v>
      </c>
      <c r="F194" s="136" t="s">
        <v>747</v>
      </c>
      <c r="G194" s="137" t="s">
        <v>528</v>
      </c>
      <c r="H194" s="138">
        <v>151.46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0.14066999999999999</v>
      </c>
      <c r="R194" s="143">
        <f>Q194*H194</f>
        <v>21.305878199999999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6751</v>
      </c>
    </row>
    <row r="195" spans="2:65" s="1" customFormat="1" ht="29.25">
      <c r="B195" s="33"/>
      <c r="D195" s="147" t="s">
        <v>246</v>
      </c>
      <c r="F195" s="148" t="s">
        <v>749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 ht="11.25">
      <c r="B196" s="167"/>
      <c r="D196" s="147" t="s">
        <v>247</v>
      </c>
      <c r="E196" s="168" t="s">
        <v>1</v>
      </c>
      <c r="F196" s="169" t="s">
        <v>6752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4" customFormat="1" ht="22.5">
      <c r="B197" s="167"/>
      <c r="D197" s="147" t="s">
        <v>247</v>
      </c>
      <c r="E197" s="168" t="s">
        <v>1</v>
      </c>
      <c r="F197" s="169" t="s">
        <v>751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 ht="11.25">
      <c r="B198" s="151"/>
      <c r="D198" s="147" t="s">
        <v>247</v>
      </c>
      <c r="E198" s="152" t="s">
        <v>1</v>
      </c>
      <c r="F198" s="153" t="s">
        <v>6753</v>
      </c>
      <c r="H198" s="154">
        <v>117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2" customFormat="1" ht="11.25">
      <c r="B199" s="151"/>
      <c r="D199" s="147" t="s">
        <v>247</v>
      </c>
      <c r="E199" s="152" t="s">
        <v>1</v>
      </c>
      <c r="F199" s="153" t="s">
        <v>6754</v>
      </c>
      <c r="H199" s="154">
        <v>1.5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6755</v>
      </c>
      <c r="H200" s="154">
        <v>2.8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 ht="11.25">
      <c r="B201" s="151"/>
      <c r="D201" s="147" t="s">
        <v>247</v>
      </c>
      <c r="E201" s="152" t="s">
        <v>1</v>
      </c>
      <c r="F201" s="153" t="s">
        <v>6756</v>
      </c>
      <c r="H201" s="154">
        <v>2.5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 ht="11.25">
      <c r="B202" s="151"/>
      <c r="D202" s="147" t="s">
        <v>247</v>
      </c>
      <c r="E202" s="152" t="s">
        <v>1</v>
      </c>
      <c r="F202" s="153" t="s">
        <v>6757</v>
      </c>
      <c r="H202" s="154">
        <v>3.8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2" customFormat="1" ht="11.25">
      <c r="B203" s="151"/>
      <c r="D203" s="147" t="s">
        <v>247</v>
      </c>
      <c r="E203" s="152" t="s">
        <v>1</v>
      </c>
      <c r="F203" s="153" t="s">
        <v>6758</v>
      </c>
      <c r="H203" s="154">
        <v>2.66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236</v>
      </c>
    </row>
    <row r="204" spans="2:65" s="12" customFormat="1" ht="11.25">
      <c r="B204" s="151"/>
      <c r="D204" s="147" t="s">
        <v>247</v>
      </c>
      <c r="E204" s="152" t="s">
        <v>1</v>
      </c>
      <c r="F204" s="153" t="s">
        <v>6759</v>
      </c>
      <c r="H204" s="154">
        <v>21.2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5" customFormat="1" ht="11.25">
      <c r="B205" s="173"/>
      <c r="D205" s="147" t="s">
        <v>247</v>
      </c>
      <c r="E205" s="174" t="s">
        <v>1</v>
      </c>
      <c r="F205" s="175" t="s">
        <v>344</v>
      </c>
      <c r="H205" s="176">
        <v>151.46</v>
      </c>
      <c r="I205" s="177"/>
      <c r="L205" s="173"/>
      <c r="M205" s="178"/>
      <c r="T205" s="179"/>
      <c r="AT205" s="174" t="s">
        <v>247</v>
      </c>
      <c r="AU205" s="174" t="s">
        <v>83</v>
      </c>
      <c r="AV205" s="15" t="s">
        <v>258</v>
      </c>
      <c r="AW205" s="15" t="s">
        <v>30</v>
      </c>
      <c r="AX205" s="15" t="s">
        <v>81</v>
      </c>
      <c r="AY205" s="174" t="s">
        <v>236</v>
      </c>
    </row>
    <row r="206" spans="2:65" s="1" customFormat="1" ht="24.2" customHeight="1">
      <c r="B206" s="133"/>
      <c r="C206" s="180" t="s">
        <v>328</v>
      </c>
      <c r="D206" s="180" t="s">
        <v>333</v>
      </c>
      <c r="E206" s="181" t="s">
        <v>773</v>
      </c>
      <c r="F206" s="182" t="s">
        <v>774</v>
      </c>
      <c r="G206" s="183" t="s">
        <v>528</v>
      </c>
      <c r="H206" s="184">
        <v>6.9359999999999999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0.125</v>
      </c>
      <c r="R206" s="143">
        <f>Q206*H206</f>
        <v>0.86699999999999999</v>
      </c>
      <c r="S206" s="143">
        <v>0</v>
      </c>
      <c r="T206" s="144">
        <f>S206*H206</f>
        <v>0</v>
      </c>
      <c r="AR206" s="145" t="s">
        <v>273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6760</v>
      </c>
    </row>
    <row r="207" spans="2:65" s="1" customFormat="1" ht="11.25">
      <c r="B207" s="33"/>
      <c r="D207" s="147" t="s">
        <v>246</v>
      </c>
      <c r="F207" s="148" t="s">
        <v>774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2" customFormat="1" ht="11.25">
      <c r="B208" s="151"/>
      <c r="D208" s="147" t="s">
        <v>247</v>
      </c>
      <c r="E208" s="152" t="s">
        <v>1</v>
      </c>
      <c r="F208" s="153" t="s">
        <v>6761</v>
      </c>
      <c r="H208" s="154">
        <v>1.5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2" customFormat="1" ht="11.25">
      <c r="B209" s="151"/>
      <c r="D209" s="147" t="s">
        <v>247</v>
      </c>
      <c r="E209" s="152" t="s">
        <v>1</v>
      </c>
      <c r="F209" s="153" t="s">
        <v>6755</v>
      </c>
      <c r="H209" s="154">
        <v>2.8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 ht="11.25">
      <c r="B210" s="151"/>
      <c r="D210" s="147" t="s">
        <v>247</v>
      </c>
      <c r="E210" s="152" t="s">
        <v>1</v>
      </c>
      <c r="F210" s="153" t="s">
        <v>6762</v>
      </c>
      <c r="H210" s="154">
        <v>2.5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 ht="11.25">
      <c r="B211" s="173"/>
      <c r="D211" s="147" t="s">
        <v>247</v>
      </c>
      <c r="E211" s="174" t="s">
        <v>1</v>
      </c>
      <c r="F211" s="175" t="s">
        <v>344</v>
      </c>
      <c r="H211" s="176">
        <v>6.8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2" customFormat="1" ht="11.25">
      <c r="B212" s="151"/>
      <c r="D212" s="147" t="s">
        <v>247</v>
      </c>
      <c r="F212" s="153" t="s">
        <v>6763</v>
      </c>
      <c r="H212" s="154">
        <v>6.9359999999999999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236</v>
      </c>
    </row>
    <row r="213" spans="2:65" s="1" customFormat="1" ht="24.2" customHeight="1">
      <c r="B213" s="133"/>
      <c r="C213" s="180" t="s">
        <v>337</v>
      </c>
      <c r="D213" s="180" t="s">
        <v>333</v>
      </c>
      <c r="E213" s="181" t="s">
        <v>778</v>
      </c>
      <c r="F213" s="182" t="s">
        <v>779</v>
      </c>
      <c r="G213" s="183" t="s">
        <v>528</v>
      </c>
      <c r="H213" s="184">
        <v>3.8759999999999999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0.48449999999999999</v>
      </c>
      <c r="S213" s="143">
        <v>0</v>
      </c>
      <c r="T213" s="144">
        <f>S213*H213</f>
        <v>0</v>
      </c>
      <c r="AR213" s="145" t="s">
        <v>273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6764</v>
      </c>
    </row>
    <row r="214" spans="2:65" s="1" customFormat="1" ht="11.25">
      <c r="B214" s="33"/>
      <c r="D214" s="147" t="s">
        <v>246</v>
      </c>
      <c r="F214" s="148" t="s">
        <v>779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 ht="11.25">
      <c r="B215" s="151"/>
      <c r="D215" s="147" t="s">
        <v>247</v>
      </c>
      <c r="E215" s="152" t="s">
        <v>1</v>
      </c>
      <c r="F215" s="153" t="s">
        <v>6757</v>
      </c>
      <c r="H215" s="154">
        <v>3.8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81</v>
      </c>
      <c r="AY215" s="152" t="s">
        <v>236</v>
      </c>
    </row>
    <row r="216" spans="2:65" s="12" customFormat="1" ht="11.25">
      <c r="B216" s="151"/>
      <c r="D216" s="147" t="s">
        <v>247</v>
      </c>
      <c r="F216" s="153" t="s">
        <v>6765</v>
      </c>
      <c r="H216" s="154">
        <v>3.8759999999999999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</v>
      </c>
      <c r="AX216" s="12" t="s">
        <v>81</v>
      </c>
      <c r="AY216" s="152" t="s">
        <v>236</v>
      </c>
    </row>
    <row r="217" spans="2:65" s="1" customFormat="1" ht="24.2" customHeight="1">
      <c r="B217" s="133"/>
      <c r="C217" s="180" t="s">
        <v>345</v>
      </c>
      <c r="D217" s="180" t="s">
        <v>333</v>
      </c>
      <c r="E217" s="181" t="s">
        <v>783</v>
      </c>
      <c r="F217" s="182" t="s">
        <v>784</v>
      </c>
      <c r="G217" s="183" t="s">
        <v>528</v>
      </c>
      <c r="H217" s="184">
        <v>2.7130000000000001</v>
      </c>
      <c r="I217" s="185"/>
      <c r="J217" s="186">
        <f>ROUND(I217*H217,2)</f>
        <v>0</v>
      </c>
      <c r="K217" s="182" t="s">
        <v>1</v>
      </c>
      <c r="L217" s="187"/>
      <c r="M217" s="188" t="s">
        <v>1</v>
      </c>
      <c r="N217" s="189" t="s">
        <v>38</v>
      </c>
      <c r="P217" s="143">
        <f>O217*H217</f>
        <v>0</v>
      </c>
      <c r="Q217" s="143">
        <v>0.125</v>
      </c>
      <c r="R217" s="143">
        <f>Q217*H217</f>
        <v>0.33912500000000001</v>
      </c>
      <c r="S217" s="143">
        <v>0</v>
      </c>
      <c r="T217" s="144">
        <f>S217*H217</f>
        <v>0</v>
      </c>
      <c r="AR217" s="145" t="s">
        <v>273</v>
      </c>
      <c r="AT217" s="145" t="s">
        <v>333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6766</v>
      </c>
    </row>
    <row r="218" spans="2:65" s="1" customFormat="1" ht="11.25">
      <c r="B218" s="33"/>
      <c r="D218" s="147" t="s">
        <v>246</v>
      </c>
      <c r="F218" s="148" t="s">
        <v>784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 ht="11.25">
      <c r="B219" s="151"/>
      <c r="D219" s="147" t="s">
        <v>247</v>
      </c>
      <c r="E219" s="152" t="s">
        <v>1</v>
      </c>
      <c r="F219" s="153" t="s">
        <v>6758</v>
      </c>
      <c r="H219" s="154">
        <v>2.66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236</v>
      </c>
    </row>
    <row r="220" spans="2:65" s="12" customFormat="1" ht="11.25">
      <c r="B220" s="151"/>
      <c r="D220" s="147" t="s">
        <v>247</v>
      </c>
      <c r="F220" s="153" t="s">
        <v>6767</v>
      </c>
      <c r="H220" s="154">
        <v>2.7130000000000001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</v>
      </c>
      <c r="AX220" s="12" t="s">
        <v>81</v>
      </c>
      <c r="AY220" s="152" t="s">
        <v>236</v>
      </c>
    </row>
    <row r="221" spans="2:65" s="1" customFormat="1" ht="16.5" customHeight="1">
      <c r="B221" s="133"/>
      <c r="C221" s="180" t="s">
        <v>7</v>
      </c>
      <c r="D221" s="180" t="s">
        <v>333</v>
      </c>
      <c r="E221" s="181" t="s">
        <v>799</v>
      </c>
      <c r="F221" s="182" t="s">
        <v>800</v>
      </c>
      <c r="G221" s="183" t="s">
        <v>528</v>
      </c>
      <c r="H221" s="184">
        <v>119.34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0.125</v>
      </c>
      <c r="R221" s="143">
        <f>Q221*H221</f>
        <v>14.9175</v>
      </c>
      <c r="S221" s="143">
        <v>0</v>
      </c>
      <c r="T221" s="144">
        <f>S221*H221</f>
        <v>0</v>
      </c>
      <c r="AR221" s="145" t="s">
        <v>273</v>
      </c>
      <c r="AT221" s="145" t="s">
        <v>333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6768</v>
      </c>
    </row>
    <row r="222" spans="2:65" s="1" customFormat="1" ht="11.25">
      <c r="B222" s="33"/>
      <c r="D222" s="147" t="s">
        <v>246</v>
      </c>
      <c r="F222" s="148" t="s">
        <v>800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19.5">
      <c r="B223" s="33"/>
      <c r="D223" s="147" t="s">
        <v>802</v>
      </c>
      <c r="F223" s="194" t="s">
        <v>803</v>
      </c>
      <c r="I223" s="149"/>
      <c r="L223" s="33"/>
      <c r="M223" s="150"/>
      <c r="T223" s="57"/>
      <c r="AT223" s="18" t="s">
        <v>802</v>
      </c>
      <c r="AU223" s="18" t="s">
        <v>83</v>
      </c>
    </row>
    <row r="224" spans="2:65" s="12" customFormat="1" ht="11.25">
      <c r="B224" s="151"/>
      <c r="D224" s="147" t="s">
        <v>247</v>
      </c>
      <c r="E224" s="152" t="s">
        <v>1</v>
      </c>
      <c r="F224" s="153" t="s">
        <v>6753</v>
      </c>
      <c r="H224" s="154">
        <v>117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236</v>
      </c>
    </row>
    <row r="225" spans="2:65" s="12" customFormat="1" ht="11.25">
      <c r="B225" s="151"/>
      <c r="D225" s="147" t="s">
        <v>247</v>
      </c>
      <c r="F225" s="153" t="s">
        <v>6769</v>
      </c>
      <c r="H225" s="154">
        <v>119.34</v>
      </c>
      <c r="I225" s="155"/>
      <c r="L225" s="151"/>
      <c r="M225" s="156"/>
      <c r="T225" s="157"/>
      <c r="AT225" s="152" t="s">
        <v>247</v>
      </c>
      <c r="AU225" s="152" t="s">
        <v>83</v>
      </c>
      <c r="AV225" s="12" t="s">
        <v>83</v>
      </c>
      <c r="AW225" s="12" t="s">
        <v>3</v>
      </c>
      <c r="AX225" s="12" t="s">
        <v>81</v>
      </c>
      <c r="AY225" s="152" t="s">
        <v>236</v>
      </c>
    </row>
    <row r="226" spans="2:65" s="1" customFormat="1" ht="16.5" customHeight="1">
      <c r="B226" s="133"/>
      <c r="C226" s="180" t="s">
        <v>583</v>
      </c>
      <c r="D226" s="180" t="s">
        <v>333</v>
      </c>
      <c r="E226" s="181" t="s">
        <v>817</v>
      </c>
      <c r="F226" s="182" t="s">
        <v>818</v>
      </c>
      <c r="G226" s="183" t="s">
        <v>528</v>
      </c>
      <c r="H226" s="184">
        <v>21.623999999999999</v>
      </c>
      <c r="I226" s="185"/>
      <c r="J226" s="186">
        <f>ROUND(I226*H226,2)</f>
        <v>0</v>
      </c>
      <c r="K226" s="182" t="s">
        <v>1</v>
      </c>
      <c r="L226" s="187"/>
      <c r="M226" s="188" t="s">
        <v>1</v>
      </c>
      <c r="N226" s="189" t="s">
        <v>38</v>
      </c>
      <c r="P226" s="143">
        <f>O226*H226</f>
        <v>0</v>
      </c>
      <c r="Q226" s="143">
        <v>0.15</v>
      </c>
      <c r="R226" s="143">
        <f>Q226*H226</f>
        <v>3.2435999999999998</v>
      </c>
      <c r="S226" s="143">
        <v>0</v>
      </c>
      <c r="T226" s="144">
        <f>S226*H226</f>
        <v>0</v>
      </c>
      <c r="AR226" s="145" t="s">
        <v>273</v>
      </c>
      <c r="AT226" s="145" t="s">
        <v>333</v>
      </c>
      <c r="AU226" s="145" t="s">
        <v>83</v>
      </c>
      <c r="AY226" s="18" t="s">
        <v>236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258</v>
      </c>
      <c r="BM226" s="145" t="s">
        <v>6770</v>
      </c>
    </row>
    <row r="227" spans="2:65" s="1" customFormat="1" ht="11.25">
      <c r="B227" s="33"/>
      <c r="D227" s="147" t="s">
        <v>246</v>
      </c>
      <c r="F227" s="148" t="s">
        <v>818</v>
      </c>
      <c r="I227" s="149"/>
      <c r="L227" s="33"/>
      <c r="M227" s="150"/>
      <c r="T227" s="57"/>
      <c r="AT227" s="18" t="s">
        <v>246</v>
      </c>
      <c r="AU227" s="18" t="s">
        <v>83</v>
      </c>
    </row>
    <row r="228" spans="2:65" s="1" customFormat="1" ht="19.5">
      <c r="B228" s="33"/>
      <c r="D228" s="147" t="s">
        <v>802</v>
      </c>
      <c r="F228" s="194" t="s">
        <v>820</v>
      </c>
      <c r="I228" s="149"/>
      <c r="L228" s="33"/>
      <c r="M228" s="150"/>
      <c r="T228" s="57"/>
      <c r="AT228" s="18" t="s">
        <v>802</v>
      </c>
      <c r="AU228" s="18" t="s">
        <v>83</v>
      </c>
    </row>
    <row r="229" spans="2:65" s="12" customFormat="1" ht="11.25">
      <c r="B229" s="151"/>
      <c r="D229" s="147" t="s">
        <v>247</v>
      </c>
      <c r="E229" s="152" t="s">
        <v>1</v>
      </c>
      <c r="F229" s="153" t="s">
        <v>6759</v>
      </c>
      <c r="H229" s="154">
        <v>21.2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81</v>
      </c>
      <c r="AY229" s="152" t="s">
        <v>236</v>
      </c>
    </row>
    <row r="230" spans="2:65" s="12" customFormat="1" ht="11.25">
      <c r="B230" s="151"/>
      <c r="D230" s="147" t="s">
        <v>247</v>
      </c>
      <c r="F230" s="153" t="s">
        <v>6771</v>
      </c>
      <c r="H230" s="154">
        <v>21.623999999999999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236</v>
      </c>
    </row>
    <row r="231" spans="2:65" s="1" customFormat="1" ht="24.2" customHeight="1">
      <c r="B231" s="133"/>
      <c r="C231" s="134" t="s">
        <v>588</v>
      </c>
      <c r="D231" s="134" t="s">
        <v>239</v>
      </c>
      <c r="E231" s="135" t="s">
        <v>829</v>
      </c>
      <c r="F231" s="136" t="s">
        <v>830</v>
      </c>
      <c r="G231" s="137" t="s">
        <v>528</v>
      </c>
      <c r="H231" s="138">
        <v>85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0.34612999999999999</v>
      </c>
      <c r="R231" s="143">
        <f>Q231*H231</f>
        <v>29.421050000000001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6772</v>
      </c>
    </row>
    <row r="232" spans="2:65" s="1" customFormat="1" ht="19.5">
      <c r="B232" s="33"/>
      <c r="D232" s="147" t="s">
        <v>246</v>
      </c>
      <c r="F232" s="148" t="s">
        <v>832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 ht="22.5">
      <c r="B233" s="167"/>
      <c r="D233" s="147" t="s">
        <v>247</v>
      </c>
      <c r="E233" s="168" t="s">
        <v>1</v>
      </c>
      <c r="F233" s="169" t="s">
        <v>6706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2" customFormat="1" ht="11.25">
      <c r="B234" s="151"/>
      <c r="D234" s="147" t="s">
        <v>247</v>
      </c>
      <c r="E234" s="152" t="s">
        <v>1</v>
      </c>
      <c r="F234" s="153" t="s">
        <v>6773</v>
      </c>
      <c r="H234" s="154">
        <v>81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 ht="11.25">
      <c r="B235" s="151"/>
      <c r="D235" s="147" t="s">
        <v>247</v>
      </c>
      <c r="E235" s="152" t="s">
        <v>1</v>
      </c>
      <c r="F235" s="153" t="s">
        <v>6774</v>
      </c>
      <c r="H235" s="154">
        <v>4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 ht="11.25">
      <c r="B236" s="173"/>
      <c r="D236" s="147" t="s">
        <v>247</v>
      </c>
      <c r="E236" s="174" t="s">
        <v>1</v>
      </c>
      <c r="F236" s="175" t="s">
        <v>344</v>
      </c>
      <c r="H236" s="176">
        <v>85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80" t="s">
        <v>591</v>
      </c>
      <c r="D237" s="180" t="s">
        <v>333</v>
      </c>
      <c r="E237" s="181" t="s">
        <v>838</v>
      </c>
      <c r="F237" s="182" t="s">
        <v>6775</v>
      </c>
      <c r="G237" s="183" t="s">
        <v>528</v>
      </c>
      <c r="H237" s="184">
        <v>82.62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0.22500000000000001</v>
      </c>
      <c r="R237" s="143">
        <f>Q237*H237</f>
        <v>18.589500000000001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6776</v>
      </c>
    </row>
    <row r="238" spans="2:65" s="1" customFormat="1" ht="11.25">
      <c r="B238" s="33"/>
      <c r="D238" s="147" t="s">
        <v>246</v>
      </c>
      <c r="F238" s="148" t="s">
        <v>839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 ht="11.25">
      <c r="B239" s="151"/>
      <c r="D239" s="147" t="s">
        <v>247</v>
      </c>
      <c r="F239" s="153" t="s">
        <v>6777</v>
      </c>
      <c r="H239" s="154">
        <v>82.62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24.2" customHeight="1">
      <c r="B240" s="133"/>
      <c r="C240" s="180" t="s">
        <v>600</v>
      </c>
      <c r="D240" s="180" t="s">
        <v>333</v>
      </c>
      <c r="E240" s="181" t="s">
        <v>842</v>
      </c>
      <c r="F240" s="182" t="s">
        <v>6778</v>
      </c>
      <c r="G240" s="183" t="s">
        <v>528</v>
      </c>
      <c r="H240" s="184">
        <v>4.08</v>
      </c>
      <c r="I240" s="185"/>
      <c r="J240" s="186">
        <f>ROUND(I240*H240,2)</f>
        <v>0</v>
      </c>
      <c r="K240" s="182" t="s">
        <v>243</v>
      </c>
      <c r="L240" s="187"/>
      <c r="M240" s="188" t="s">
        <v>1</v>
      </c>
      <c r="N240" s="189" t="s">
        <v>38</v>
      </c>
      <c r="P240" s="143">
        <f>O240*H240</f>
        <v>0</v>
      </c>
      <c r="Q240" s="143">
        <v>0.15</v>
      </c>
      <c r="R240" s="143">
        <f>Q240*H240</f>
        <v>0.61199999999999999</v>
      </c>
      <c r="S240" s="143">
        <v>0</v>
      </c>
      <c r="T240" s="144">
        <f>S240*H240</f>
        <v>0</v>
      </c>
      <c r="AR240" s="145" t="s">
        <v>273</v>
      </c>
      <c r="AT240" s="145" t="s">
        <v>333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6779</v>
      </c>
    </row>
    <row r="241" spans="2:65" s="1" customFormat="1" ht="11.25">
      <c r="B241" s="33"/>
      <c r="D241" s="147" t="s">
        <v>246</v>
      </c>
      <c r="F241" s="148" t="s">
        <v>843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2" customFormat="1" ht="11.25">
      <c r="B242" s="151"/>
      <c r="D242" s="147" t="s">
        <v>247</v>
      </c>
      <c r="F242" s="153" t="s">
        <v>6780</v>
      </c>
      <c r="H242" s="154">
        <v>4.08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</v>
      </c>
      <c r="AX242" s="12" t="s">
        <v>81</v>
      </c>
      <c r="AY242" s="152" t="s">
        <v>236</v>
      </c>
    </row>
    <row r="243" spans="2:65" s="11" customFormat="1" ht="22.9" customHeight="1">
      <c r="B243" s="121"/>
      <c r="D243" s="122" t="s">
        <v>72</v>
      </c>
      <c r="E243" s="131" t="s">
        <v>965</v>
      </c>
      <c r="F243" s="131" t="s">
        <v>966</v>
      </c>
      <c r="I243" s="124"/>
      <c r="J243" s="132">
        <f>BK243</f>
        <v>0</v>
      </c>
      <c r="L243" s="121"/>
      <c r="M243" s="126"/>
      <c r="P243" s="127">
        <f>SUM(P244:P245)</f>
        <v>0</v>
      </c>
      <c r="R243" s="127">
        <f>SUM(R244:R245)</f>
        <v>0</v>
      </c>
      <c r="T243" s="128">
        <f>SUM(T244:T245)</f>
        <v>0</v>
      </c>
      <c r="AR243" s="122" t="s">
        <v>81</v>
      </c>
      <c r="AT243" s="129" t="s">
        <v>72</v>
      </c>
      <c r="AU243" s="129" t="s">
        <v>81</v>
      </c>
      <c r="AY243" s="122" t="s">
        <v>236</v>
      </c>
      <c r="BK243" s="130">
        <f>SUM(BK244:BK245)</f>
        <v>0</v>
      </c>
    </row>
    <row r="244" spans="2:65" s="1" customFormat="1" ht="24.2" customHeight="1">
      <c r="B244" s="133"/>
      <c r="C244" s="134" t="s">
        <v>607</v>
      </c>
      <c r="D244" s="134" t="s">
        <v>239</v>
      </c>
      <c r="E244" s="135" t="s">
        <v>968</v>
      </c>
      <c r="F244" s="136" t="s">
        <v>969</v>
      </c>
      <c r="G244" s="137" t="s">
        <v>424</v>
      </c>
      <c r="H244" s="138">
        <v>158.261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6781</v>
      </c>
    </row>
    <row r="245" spans="2:65" s="1" customFormat="1" ht="19.5">
      <c r="B245" s="33"/>
      <c r="D245" s="147" t="s">
        <v>246</v>
      </c>
      <c r="F245" s="148" t="s">
        <v>971</v>
      </c>
      <c r="I245" s="149"/>
      <c r="L245" s="33"/>
      <c r="M245" s="195"/>
      <c r="N245" s="196"/>
      <c r="O245" s="196"/>
      <c r="P245" s="196"/>
      <c r="Q245" s="196"/>
      <c r="R245" s="196"/>
      <c r="S245" s="196"/>
      <c r="T245" s="197"/>
      <c r="AT245" s="18" t="s">
        <v>246</v>
      </c>
      <c r="AU245" s="18" t="s">
        <v>83</v>
      </c>
    </row>
    <row r="246" spans="2:65" s="1" customFormat="1" ht="6.95" customHeight="1"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33"/>
    </row>
  </sheetData>
  <autoFilter ref="C120:K245" xr:uid="{00000000-0009-0000-0000-000020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179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6800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6801</v>
      </c>
      <c r="I21" s="28" t="s">
        <v>26</v>
      </c>
      <c r="J21" s="26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6802</v>
      </c>
      <c r="I24" s="28" t="s">
        <v>26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ROUND((SUM(BE123:BE222)),  2)</f>
        <v>0</v>
      </c>
      <c r="I33" s="93">
        <v>0.21</v>
      </c>
      <c r="J33" s="92">
        <f>ROUND(((SUM(BE123:BE222))*I33),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ROUND((SUM(BF123:BF222)),  2)</f>
        <v>0</v>
      </c>
      <c r="I34" s="93">
        <v>0.15</v>
      </c>
      <c r="J34" s="92">
        <f>ROUND(((SUM(BF123:BF222))*I34),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ROUND((SUM(BG123:BG222)),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ROUND((SUM(BH123:BH222)),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ROUND((SUM(BI123:BI222)),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663 - Tramvajová trať - napájecí a zpětné vedení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>Ing. Martin Kružík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Puttner, s.r.o.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J123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J131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9" customFormat="1" ht="19.899999999999999" customHeight="1">
      <c r="B101" s="109"/>
      <c r="D101" s="110" t="s">
        <v>6803</v>
      </c>
      <c r="E101" s="111"/>
      <c r="F101" s="111"/>
      <c r="G101" s="111"/>
      <c r="H101" s="111"/>
      <c r="I101" s="111"/>
      <c r="J101" s="112">
        <f>J162</f>
        <v>0</v>
      </c>
      <c r="L101" s="109"/>
    </row>
    <row r="102" spans="2:12" s="9" customFormat="1" ht="19.899999999999999" customHeight="1">
      <c r="B102" s="109"/>
      <c r="D102" s="110" t="s">
        <v>2015</v>
      </c>
      <c r="E102" s="111"/>
      <c r="F102" s="111"/>
      <c r="G102" s="111"/>
      <c r="H102" s="111"/>
      <c r="I102" s="111"/>
      <c r="J102" s="112">
        <f>J178</f>
        <v>0</v>
      </c>
      <c r="L102" s="109"/>
    </row>
    <row r="103" spans="2:12" s="9" customFormat="1" ht="19.899999999999999" customHeight="1">
      <c r="B103" s="109"/>
      <c r="D103" s="110" t="s">
        <v>6804</v>
      </c>
      <c r="E103" s="111"/>
      <c r="F103" s="111"/>
      <c r="G103" s="111"/>
      <c r="H103" s="111"/>
      <c r="I103" s="111"/>
      <c r="J103" s="112">
        <f>J206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221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56" t="str">
        <f>E7</f>
        <v>Rekonstrukce Údolní od Husovy po Úvoz</v>
      </c>
      <c r="F113" s="257"/>
      <c r="G113" s="257"/>
      <c r="H113" s="257"/>
      <c r="L113" s="33"/>
    </row>
    <row r="114" spans="2:65" s="1" customFormat="1" ht="12" customHeight="1">
      <c r="B114" s="33"/>
      <c r="C114" s="28" t="s">
        <v>205</v>
      </c>
      <c r="L114" s="33"/>
    </row>
    <row r="115" spans="2:65" s="1" customFormat="1" ht="16.5" customHeight="1">
      <c r="B115" s="33"/>
      <c r="E115" s="253" t="str">
        <f>E9</f>
        <v>SO 663 - Tramvajová trať - napájecí a zpětné vedení</v>
      </c>
      <c r="F115" s="258"/>
      <c r="G115" s="258"/>
      <c r="H115" s="258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>Ing. Martin Kružík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>Puttner, s.r.o.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222</v>
      </c>
      <c r="D122" s="115" t="s">
        <v>58</v>
      </c>
      <c r="E122" s="115" t="s">
        <v>54</v>
      </c>
      <c r="F122" s="115" t="s">
        <v>55</v>
      </c>
      <c r="G122" s="115" t="s">
        <v>223</v>
      </c>
      <c r="H122" s="115" t="s">
        <v>224</v>
      </c>
      <c r="I122" s="115" t="s">
        <v>225</v>
      </c>
      <c r="J122" s="115" t="s">
        <v>209</v>
      </c>
      <c r="K122" s="116" t="s">
        <v>226</v>
      </c>
      <c r="L122" s="113"/>
      <c r="M122" s="60" t="s">
        <v>1</v>
      </c>
      <c r="N122" s="61" t="s">
        <v>37</v>
      </c>
      <c r="O122" s="61" t="s">
        <v>227</v>
      </c>
      <c r="P122" s="61" t="s">
        <v>228</v>
      </c>
      <c r="Q122" s="61" t="s">
        <v>229</v>
      </c>
      <c r="R122" s="61" t="s">
        <v>230</v>
      </c>
      <c r="S122" s="61" t="s">
        <v>231</v>
      </c>
      <c r="T122" s="62" t="s">
        <v>232</v>
      </c>
    </row>
    <row r="123" spans="2:65" s="1" customFormat="1" ht="22.9" customHeight="1">
      <c r="B123" s="33"/>
      <c r="C123" s="65" t="s">
        <v>233</v>
      </c>
      <c r="J123" s="117">
        <f>BK123</f>
        <v>0</v>
      </c>
      <c r="L123" s="33"/>
      <c r="M123" s="63"/>
      <c r="N123" s="54"/>
      <c r="O123" s="54"/>
      <c r="P123" s="118">
        <f>P124+P131</f>
        <v>0</v>
      </c>
      <c r="Q123" s="54"/>
      <c r="R123" s="118">
        <f>R124+R131</f>
        <v>313.87515000000008</v>
      </c>
      <c r="S123" s="54"/>
      <c r="T123" s="119">
        <f>T124+T131</f>
        <v>247.17275000000006</v>
      </c>
      <c r="AT123" s="18" t="s">
        <v>72</v>
      </c>
      <c r="AU123" s="18" t="s">
        <v>211</v>
      </c>
      <c r="BK123" s="120">
        <f>BK124+BK131</f>
        <v>0</v>
      </c>
    </row>
    <row r="124" spans="2:65" s="11" customFormat="1" ht="25.9" customHeight="1">
      <c r="B124" s="121"/>
      <c r="D124" s="122" t="s">
        <v>72</v>
      </c>
      <c r="E124" s="123" t="s">
        <v>356</v>
      </c>
      <c r="F124" s="123" t="s">
        <v>357</v>
      </c>
      <c r="I124" s="124"/>
      <c r="J124" s="125">
        <f>BK124</f>
        <v>0</v>
      </c>
      <c r="L124" s="121"/>
      <c r="M124" s="126"/>
      <c r="P124" s="127">
        <f>P125</f>
        <v>0</v>
      </c>
      <c r="R124" s="127">
        <f>R125</f>
        <v>0</v>
      </c>
      <c r="T124" s="128">
        <f>T125</f>
        <v>0</v>
      </c>
      <c r="AR124" s="122" t="s">
        <v>81</v>
      </c>
      <c r="AT124" s="129" t="s">
        <v>72</v>
      </c>
      <c r="AU124" s="129" t="s">
        <v>73</v>
      </c>
      <c r="AY124" s="122" t="s">
        <v>236</v>
      </c>
      <c r="BK124" s="130">
        <f>BK125</f>
        <v>0</v>
      </c>
    </row>
    <row r="125" spans="2:65" s="11" customFormat="1" ht="22.9" customHeight="1">
      <c r="B125" s="121"/>
      <c r="D125" s="122" t="s">
        <v>72</v>
      </c>
      <c r="E125" s="131" t="s">
        <v>420</v>
      </c>
      <c r="F125" s="131" t="s">
        <v>421</v>
      </c>
      <c r="I125" s="124"/>
      <c r="J125" s="132">
        <f>BK125</f>
        <v>0</v>
      </c>
      <c r="L125" s="121"/>
      <c r="M125" s="126"/>
      <c r="P125" s="127">
        <f>SUM(P126:P130)</f>
        <v>0</v>
      </c>
      <c r="R125" s="127">
        <f>SUM(R126:R130)</f>
        <v>0</v>
      </c>
      <c r="T125" s="128">
        <f>SUM(T126:T130)</f>
        <v>0</v>
      </c>
      <c r="AR125" s="122" t="s">
        <v>81</v>
      </c>
      <c r="AT125" s="129" t="s">
        <v>72</v>
      </c>
      <c r="AU125" s="129" t="s">
        <v>81</v>
      </c>
      <c r="AY125" s="122" t="s">
        <v>236</v>
      </c>
      <c r="BK125" s="130">
        <f>SUM(BK126:BK130)</f>
        <v>0</v>
      </c>
    </row>
    <row r="126" spans="2:65" s="1" customFormat="1" ht="33" customHeight="1">
      <c r="B126" s="133"/>
      <c r="C126" s="134" t="s">
        <v>81</v>
      </c>
      <c r="D126" s="134" t="s">
        <v>239</v>
      </c>
      <c r="E126" s="135" t="s">
        <v>5592</v>
      </c>
      <c r="F126" s="136" t="s">
        <v>5593</v>
      </c>
      <c r="G126" s="137" t="s">
        <v>424</v>
      </c>
      <c r="H126" s="138">
        <v>59.006999999999998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6805</v>
      </c>
    </row>
    <row r="127" spans="2:65" s="1" customFormat="1" ht="33" customHeight="1">
      <c r="B127" s="133"/>
      <c r="C127" s="134" t="s">
        <v>83</v>
      </c>
      <c r="D127" s="134" t="s">
        <v>239</v>
      </c>
      <c r="E127" s="135" t="s">
        <v>956</v>
      </c>
      <c r="F127" s="136" t="s">
        <v>957</v>
      </c>
      <c r="G127" s="137" t="s">
        <v>424</v>
      </c>
      <c r="H127" s="138">
        <v>9.5619999999999994</v>
      </c>
      <c r="I127" s="139"/>
      <c r="J127" s="140">
        <f>ROUND(I127*H127,2)</f>
        <v>0</v>
      </c>
      <c r="K127" s="136" t="s">
        <v>243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83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6806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363.18299999999999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6807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5594</v>
      </c>
      <c r="F129" s="136" t="s">
        <v>5595</v>
      </c>
      <c r="G129" s="137" t="s">
        <v>424</v>
      </c>
      <c r="H129" s="138">
        <v>431.75200000000001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6808</v>
      </c>
    </row>
    <row r="130" spans="2:65" s="1" customFormat="1" ht="24.2" customHeight="1">
      <c r="B130" s="133"/>
      <c r="C130" s="134" t="s">
        <v>235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4317.5200000000004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6809</v>
      </c>
    </row>
    <row r="131" spans="2:65" s="11" customFormat="1" ht="25.9" customHeight="1">
      <c r="B131" s="121"/>
      <c r="D131" s="122" t="s">
        <v>72</v>
      </c>
      <c r="E131" s="123" t="s">
        <v>333</v>
      </c>
      <c r="F131" s="123" t="s">
        <v>334</v>
      </c>
      <c r="I131" s="124"/>
      <c r="J131" s="125">
        <f>BK131</f>
        <v>0</v>
      </c>
      <c r="L131" s="121"/>
      <c r="M131" s="126"/>
      <c r="P131" s="127">
        <f>P132+P162+P178+P206</f>
        <v>0</v>
      </c>
      <c r="R131" s="127">
        <f>R132+R162+R178+R206</f>
        <v>313.87515000000008</v>
      </c>
      <c r="T131" s="128">
        <f>T132+T162+T178+T206</f>
        <v>247.17275000000006</v>
      </c>
      <c r="AR131" s="122" t="s">
        <v>253</v>
      </c>
      <c r="AT131" s="129" t="s">
        <v>72</v>
      </c>
      <c r="AU131" s="129" t="s">
        <v>73</v>
      </c>
      <c r="AY131" s="122" t="s">
        <v>236</v>
      </c>
      <c r="BK131" s="130">
        <f>BK132+BK162+BK178+BK206</f>
        <v>0</v>
      </c>
    </row>
    <row r="132" spans="2:65" s="11" customFormat="1" ht="22.9" customHeight="1">
      <c r="B132" s="121"/>
      <c r="D132" s="122" t="s">
        <v>72</v>
      </c>
      <c r="E132" s="131" t="s">
        <v>1986</v>
      </c>
      <c r="F132" s="131" t="s">
        <v>1987</v>
      </c>
      <c r="I132" s="124"/>
      <c r="J132" s="132">
        <f>BK132</f>
        <v>0</v>
      </c>
      <c r="L132" s="121"/>
      <c r="M132" s="126"/>
      <c r="P132" s="127">
        <f>SUM(P133:P161)</f>
        <v>0</v>
      </c>
      <c r="R132" s="127">
        <f>SUM(R133:R161)</f>
        <v>15.922409999999998</v>
      </c>
      <c r="T132" s="128">
        <f>SUM(T133:T161)</f>
        <v>0</v>
      </c>
      <c r="AR132" s="122" t="s">
        <v>253</v>
      </c>
      <c r="AT132" s="129" t="s">
        <v>72</v>
      </c>
      <c r="AU132" s="129" t="s">
        <v>81</v>
      </c>
      <c r="AY132" s="122" t="s">
        <v>236</v>
      </c>
      <c r="BK132" s="130">
        <f>SUM(BK133:BK161)</f>
        <v>0</v>
      </c>
    </row>
    <row r="133" spans="2:65" s="1" customFormat="1" ht="37.9" customHeight="1">
      <c r="B133" s="133"/>
      <c r="C133" s="134" t="s">
        <v>265</v>
      </c>
      <c r="D133" s="134" t="s">
        <v>239</v>
      </c>
      <c r="E133" s="135" t="s">
        <v>6810</v>
      </c>
      <c r="F133" s="136" t="s">
        <v>6811</v>
      </c>
      <c r="G133" s="137" t="s">
        <v>528</v>
      </c>
      <c r="H133" s="138">
        <v>1974</v>
      </c>
      <c r="I133" s="139"/>
      <c r="J133" s="140">
        <f t="shared" ref="J133:J161" si="0"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 t="shared" ref="P133:P161" si="1">O133*H133</f>
        <v>0</v>
      </c>
      <c r="Q133" s="143">
        <v>0</v>
      </c>
      <c r="R133" s="143">
        <f t="shared" ref="R133:R161" si="2">Q133*H133</f>
        <v>0</v>
      </c>
      <c r="S133" s="143">
        <v>0</v>
      </c>
      <c r="T133" s="144">
        <f t="shared" ref="T133:T161" si="3">S133*H133</f>
        <v>0</v>
      </c>
      <c r="AR133" s="145" t="s">
        <v>341</v>
      </c>
      <c r="AT133" s="145" t="s">
        <v>239</v>
      </c>
      <c r="AU133" s="145" t="s">
        <v>83</v>
      </c>
      <c r="AY133" s="18" t="s">
        <v>236</v>
      </c>
      <c r="BE133" s="146">
        <f t="shared" ref="BE133:BE161" si="4">IF(N133="základní",J133,0)</f>
        <v>0</v>
      </c>
      <c r="BF133" s="146">
        <f t="shared" ref="BF133:BF161" si="5">IF(N133="snížená",J133,0)</f>
        <v>0</v>
      </c>
      <c r="BG133" s="146">
        <f t="shared" ref="BG133:BG161" si="6">IF(N133="zákl. přenesená",J133,0)</f>
        <v>0</v>
      </c>
      <c r="BH133" s="146">
        <f t="shared" ref="BH133:BH161" si="7">IF(N133="sníž. přenesená",J133,0)</f>
        <v>0</v>
      </c>
      <c r="BI133" s="146">
        <f t="shared" ref="BI133:BI161" si="8">IF(N133="nulová",J133,0)</f>
        <v>0</v>
      </c>
      <c r="BJ133" s="18" t="s">
        <v>81</v>
      </c>
      <c r="BK133" s="146">
        <f t="shared" ref="BK133:BK161" si="9">ROUND(I133*H133,2)</f>
        <v>0</v>
      </c>
      <c r="BL133" s="18" t="s">
        <v>341</v>
      </c>
      <c r="BM133" s="145" t="s">
        <v>6812</v>
      </c>
    </row>
    <row r="134" spans="2:65" s="1" customFormat="1" ht="24.2" customHeight="1">
      <c r="B134" s="133"/>
      <c r="C134" s="134" t="s">
        <v>269</v>
      </c>
      <c r="D134" s="134" t="s">
        <v>239</v>
      </c>
      <c r="E134" s="135" t="s">
        <v>6813</v>
      </c>
      <c r="F134" s="136" t="s">
        <v>6814</v>
      </c>
      <c r="G134" s="137" t="s">
        <v>5728</v>
      </c>
      <c r="H134" s="138">
        <v>2</v>
      </c>
      <c r="I134" s="139"/>
      <c r="J134" s="140">
        <f t="shared" si="0"/>
        <v>0</v>
      </c>
      <c r="K134" s="136" t="s">
        <v>1</v>
      </c>
      <c r="L134" s="33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341</v>
      </c>
      <c r="AT134" s="145" t="s">
        <v>239</v>
      </c>
      <c r="AU134" s="145" t="s">
        <v>83</v>
      </c>
      <c r="AY134" s="18" t="s">
        <v>236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81</v>
      </c>
      <c r="BK134" s="146">
        <f t="shared" si="9"/>
        <v>0</v>
      </c>
      <c r="BL134" s="18" t="s">
        <v>341</v>
      </c>
      <c r="BM134" s="145" t="s">
        <v>6815</v>
      </c>
    </row>
    <row r="135" spans="2:65" s="1" customFormat="1" ht="16.5" customHeight="1">
      <c r="B135" s="133"/>
      <c r="C135" s="134" t="s">
        <v>273</v>
      </c>
      <c r="D135" s="134" t="s">
        <v>239</v>
      </c>
      <c r="E135" s="135" t="s">
        <v>6816</v>
      </c>
      <c r="F135" s="136" t="s">
        <v>6817</v>
      </c>
      <c r="G135" s="137" t="s">
        <v>340</v>
      </c>
      <c r="H135" s="138">
        <v>4</v>
      </c>
      <c r="I135" s="139"/>
      <c r="J135" s="140">
        <f t="shared" si="0"/>
        <v>0</v>
      </c>
      <c r="K135" s="136" t="s">
        <v>1</v>
      </c>
      <c r="L135" s="33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341</v>
      </c>
      <c r="AT135" s="145" t="s">
        <v>239</v>
      </c>
      <c r="AU135" s="145" t="s">
        <v>83</v>
      </c>
      <c r="AY135" s="18" t="s">
        <v>236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81</v>
      </c>
      <c r="BK135" s="146">
        <f t="shared" si="9"/>
        <v>0</v>
      </c>
      <c r="BL135" s="18" t="s">
        <v>341</v>
      </c>
      <c r="BM135" s="145" t="s">
        <v>6818</v>
      </c>
    </row>
    <row r="136" spans="2:65" s="1" customFormat="1" ht="24.2" customHeight="1">
      <c r="B136" s="133"/>
      <c r="C136" s="180" t="s">
        <v>280</v>
      </c>
      <c r="D136" s="180" t="s">
        <v>333</v>
      </c>
      <c r="E136" s="181" t="s">
        <v>6819</v>
      </c>
      <c r="F136" s="182" t="s">
        <v>6820</v>
      </c>
      <c r="G136" s="183" t="s">
        <v>528</v>
      </c>
      <c r="H136" s="184">
        <v>12</v>
      </c>
      <c r="I136" s="185"/>
      <c r="J136" s="186">
        <f t="shared" si="0"/>
        <v>0</v>
      </c>
      <c r="K136" s="182" t="s">
        <v>243</v>
      </c>
      <c r="L136" s="187"/>
      <c r="M136" s="188" t="s">
        <v>1</v>
      </c>
      <c r="N136" s="189" t="s">
        <v>38</v>
      </c>
      <c r="P136" s="143">
        <f t="shared" si="1"/>
        <v>0</v>
      </c>
      <c r="Q136" s="143">
        <v>7.1000000000000002E-4</v>
      </c>
      <c r="R136" s="143">
        <f t="shared" si="2"/>
        <v>8.5199999999999998E-3</v>
      </c>
      <c r="S136" s="143">
        <v>0</v>
      </c>
      <c r="T136" s="144">
        <f t="shared" si="3"/>
        <v>0</v>
      </c>
      <c r="AR136" s="145" t="s">
        <v>348</v>
      </c>
      <c r="AT136" s="145" t="s">
        <v>333</v>
      </c>
      <c r="AU136" s="145" t="s">
        <v>83</v>
      </c>
      <c r="AY136" s="18" t="s">
        <v>236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81</v>
      </c>
      <c r="BK136" s="146">
        <f t="shared" si="9"/>
        <v>0</v>
      </c>
      <c r="BL136" s="18" t="s">
        <v>341</v>
      </c>
      <c r="BM136" s="145" t="s">
        <v>6821</v>
      </c>
    </row>
    <row r="137" spans="2:65" s="1" customFormat="1" ht="16.5" customHeight="1">
      <c r="B137" s="133"/>
      <c r="C137" s="180" t="s">
        <v>286</v>
      </c>
      <c r="D137" s="180" t="s">
        <v>333</v>
      </c>
      <c r="E137" s="181" t="s">
        <v>6822</v>
      </c>
      <c r="F137" s="182" t="s">
        <v>2361</v>
      </c>
      <c r="G137" s="183" t="s">
        <v>528</v>
      </c>
      <c r="H137" s="184">
        <v>8</v>
      </c>
      <c r="I137" s="185"/>
      <c r="J137" s="186">
        <f t="shared" si="0"/>
        <v>0</v>
      </c>
      <c r="K137" s="182" t="s">
        <v>243</v>
      </c>
      <c r="L137" s="187"/>
      <c r="M137" s="188" t="s">
        <v>1</v>
      </c>
      <c r="N137" s="189" t="s">
        <v>38</v>
      </c>
      <c r="P137" s="143">
        <f t="shared" si="1"/>
        <v>0</v>
      </c>
      <c r="Q137" s="143">
        <v>8.0000000000000007E-5</v>
      </c>
      <c r="R137" s="143">
        <f t="shared" si="2"/>
        <v>6.4000000000000005E-4</v>
      </c>
      <c r="S137" s="143">
        <v>0</v>
      </c>
      <c r="T137" s="144">
        <f t="shared" si="3"/>
        <v>0</v>
      </c>
      <c r="AR137" s="145" t="s">
        <v>348</v>
      </c>
      <c r="AT137" s="145" t="s">
        <v>333</v>
      </c>
      <c r="AU137" s="145" t="s">
        <v>83</v>
      </c>
      <c r="AY137" s="18" t="s">
        <v>236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81</v>
      </c>
      <c r="BK137" s="146">
        <f t="shared" si="9"/>
        <v>0</v>
      </c>
      <c r="BL137" s="18" t="s">
        <v>341</v>
      </c>
      <c r="BM137" s="145" t="s">
        <v>6823</v>
      </c>
    </row>
    <row r="138" spans="2:65" s="1" customFormat="1" ht="24.2" customHeight="1">
      <c r="B138" s="133"/>
      <c r="C138" s="180" t="s">
        <v>291</v>
      </c>
      <c r="D138" s="180" t="s">
        <v>333</v>
      </c>
      <c r="E138" s="181" t="s">
        <v>6824</v>
      </c>
      <c r="F138" s="182" t="s">
        <v>2367</v>
      </c>
      <c r="G138" s="183" t="s">
        <v>2368</v>
      </c>
      <c r="H138" s="184">
        <v>0.08</v>
      </c>
      <c r="I138" s="185"/>
      <c r="J138" s="186">
        <f t="shared" si="0"/>
        <v>0</v>
      </c>
      <c r="K138" s="182" t="s">
        <v>243</v>
      </c>
      <c r="L138" s="187"/>
      <c r="M138" s="188" t="s">
        <v>1</v>
      </c>
      <c r="N138" s="189" t="s">
        <v>38</v>
      </c>
      <c r="P138" s="143">
        <f t="shared" si="1"/>
        <v>0</v>
      </c>
      <c r="Q138" s="143">
        <v>5.0000000000000001E-4</v>
      </c>
      <c r="R138" s="143">
        <f t="shared" si="2"/>
        <v>4.0000000000000003E-5</v>
      </c>
      <c r="S138" s="143">
        <v>0</v>
      </c>
      <c r="T138" s="144">
        <f t="shared" si="3"/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81</v>
      </c>
      <c r="BK138" s="146">
        <f t="shared" si="9"/>
        <v>0</v>
      </c>
      <c r="BL138" s="18" t="s">
        <v>341</v>
      </c>
      <c r="BM138" s="145" t="s">
        <v>6825</v>
      </c>
    </row>
    <row r="139" spans="2:65" s="1" customFormat="1" ht="33" customHeight="1">
      <c r="B139" s="133"/>
      <c r="C139" s="134" t="s">
        <v>295</v>
      </c>
      <c r="D139" s="134" t="s">
        <v>239</v>
      </c>
      <c r="E139" s="135" t="s">
        <v>6826</v>
      </c>
      <c r="F139" s="136" t="s">
        <v>6827</v>
      </c>
      <c r="G139" s="137" t="s">
        <v>340</v>
      </c>
      <c r="H139" s="138">
        <v>8</v>
      </c>
      <c r="I139" s="139"/>
      <c r="J139" s="140">
        <f t="shared" si="0"/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341</v>
      </c>
      <c r="AT139" s="145" t="s">
        <v>239</v>
      </c>
      <c r="AU139" s="145" t="s">
        <v>83</v>
      </c>
      <c r="AY139" s="18" t="s">
        <v>236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81</v>
      </c>
      <c r="BK139" s="146">
        <f t="shared" si="9"/>
        <v>0</v>
      </c>
      <c r="BL139" s="18" t="s">
        <v>341</v>
      </c>
      <c r="BM139" s="145" t="s">
        <v>6828</v>
      </c>
    </row>
    <row r="140" spans="2:65" s="1" customFormat="1" ht="16.5" customHeight="1">
      <c r="B140" s="133"/>
      <c r="C140" s="180" t="s">
        <v>300</v>
      </c>
      <c r="D140" s="180" t="s">
        <v>333</v>
      </c>
      <c r="E140" s="181" t="s">
        <v>5705</v>
      </c>
      <c r="F140" s="182" t="s">
        <v>6829</v>
      </c>
      <c r="G140" s="183" t="s">
        <v>340</v>
      </c>
      <c r="H140" s="184">
        <v>8</v>
      </c>
      <c r="I140" s="185"/>
      <c r="J140" s="186">
        <f t="shared" si="0"/>
        <v>0</v>
      </c>
      <c r="K140" s="182" t="s">
        <v>1</v>
      </c>
      <c r="L140" s="187"/>
      <c r="M140" s="188" t="s">
        <v>1</v>
      </c>
      <c r="N140" s="189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348</v>
      </c>
      <c r="AT140" s="145" t="s">
        <v>333</v>
      </c>
      <c r="AU140" s="145" t="s">
        <v>83</v>
      </c>
      <c r="AY140" s="18" t="s">
        <v>236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81</v>
      </c>
      <c r="BK140" s="146">
        <f t="shared" si="9"/>
        <v>0</v>
      </c>
      <c r="BL140" s="18" t="s">
        <v>341</v>
      </c>
      <c r="BM140" s="145" t="s">
        <v>6830</v>
      </c>
    </row>
    <row r="141" spans="2:65" s="1" customFormat="1" ht="33" customHeight="1">
      <c r="B141" s="133"/>
      <c r="C141" s="134" t="s">
        <v>306</v>
      </c>
      <c r="D141" s="134" t="s">
        <v>239</v>
      </c>
      <c r="E141" s="135" t="s">
        <v>6831</v>
      </c>
      <c r="F141" s="136" t="s">
        <v>6832</v>
      </c>
      <c r="G141" s="137" t="s">
        <v>340</v>
      </c>
      <c r="H141" s="138">
        <v>12</v>
      </c>
      <c r="I141" s="139"/>
      <c r="J141" s="140">
        <f t="shared" si="0"/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341</v>
      </c>
      <c r="AT141" s="145" t="s">
        <v>239</v>
      </c>
      <c r="AU141" s="145" t="s">
        <v>83</v>
      </c>
      <c r="AY141" s="18" t="s">
        <v>236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81</v>
      </c>
      <c r="BK141" s="146">
        <f t="shared" si="9"/>
        <v>0</v>
      </c>
      <c r="BL141" s="18" t="s">
        <v>341</v>
      </c>
      <c r="BM141" s="145" t="s">
        <v>6833</v>
      </c>
    </row>
    <row r="142" spans="2:65" s="1" customFormat="1" ht="16.5" customHeight="1">
      <c r="B142" s="133"/>
      <c r="C142" s="180" t="s">
        <v>8</v>
      </c>
      <c r="D142" s="180" t="s">
        <v>333</v>
      </c>
      <c r="E142" s="181" t="s">
        <v>5707</v>
      </c>
      <c r="F142" s="182" t="s">
        <v>6834</v>
      </c>
      <c r="G142" s="183" t="s">
        <v>340</v>
      </c>
      <c r="H142" s="184">
        <v>12</v>
      </c>
      <c r="I142" s="185"/>
      <c r="J142" s="186">
        <f t="shared" si="0"/>
        <v>0</v>
      </c>
      <c r="K142" s="182" t="s">
        <v>1</v>
      </c>
      <c r="L142" s="187"/>
      <c r="M142" s="188" t="s">
        <v>1</v>
      </c>
      <c r="N142" s="189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81</v>
      </c>
      <c r="BK142" s="146">
        <f t="shared" si="9"/>
        <v>0</v>
      </c>
      <c r="BL142" s="18" t="s">
        <v>341</v>
      </c>
      <c r="BM142" s="145" t="s">
        <v>6835</v>
      </c>
    </row>
    <row r="143" spans="2:65" s="1" customFormat="1" ht="33" customHeight="1">
      <c r="B143" s="133"/>
      <c r="C143" s="134" t="s">
        <v>316</v>
      </c>
      <c r="D143" s="134" t="s">
        <v>239</v>
      </c>
      <c r="E143" s="135" t="s">
        <v>6836</v>
      </c>
      <c r="F143" s="136" t="s">
        <v>6837</v>
      </c>
      <c r="G143" s="137" t="s">
        <v>340</v>
      </c>
      <c r="H143" s="138">
        <v>36</v>
      </c>
      <c r="I143" s="139"/>
      <c r="J143" s="140">
        <f t="shared" si="0"/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341</v>
      </c>
      <c r="AT143" s="145" t="s">
        <v>239</v>
      </c>
      <c r="AU143" s="145" t="s">
        <v>83</v>
      </c>
      <c r="AY143" s="18" t="s">
        <v>236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81</v>
      </c>
      <c r="BK143" s="146">
        <f t="shared" si="9"/>
        <v>0</v>
      </c>
      <c r="BL143" s="18" t="s">
        <v>341</v>
      </c>
      <c r="BM143" s="145" t="s">
        <v>6838</v>
      </c>
    </row>
    <row r="144" spans="2:65" s="1" customFormat="1" ht="16.5" customHeight="1">
      <c r="B144" s="133"/>
      <c r="C144" s="180" t="s">
        <v>323</v>
      </c>
      <c r="D144" s="180" t="s">
        <v>333</v>
      </c>
      <c r="E144" s="181" t="s">
        <v>5722</v>
      </c>
      <c r="F144" s="182" t="s">
        <v>6839</v>
      </c>
      <c r="G144" s="183" t="s">
        <v>340</v>
      </c>
      <c r="H144" s="184">
        <v>36</v>
      </c>
      <c r="I144" s="185"/>
      <c r="J144" s="186">
        <f t="shared" si="0"/>
        <v>0</v>
      </c>
      <c r="K144" s="182" t="s">
        <v>1</v>
      </c>
      <c r="L144" s="187"/>
      <c r="M144" s="188" t="s">
        <v>1</v>
      </c>
      <c r="N144" s="189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81</v>
      </c>
      <c r="BK144" s="146">
        <f t="shared" si="9"/>
        <v>0</v>
      </c>
      <c r="BL144" s="18" t="s">
        <v>341</v>
      </c>
      <c r="BM144" s="145" t="s">
        <v>6840</v>
      </c>
    </row>
    <row r="145" spans="2:65" s="1" customFormat="1" ht="24.2" customHeight="1">
      <c r="B145" s="133"/>
      <c r="C145" s="134" t="s">
        <v>328</v>
      </c>
      <c r="D145" s="134" t="s">
        <v>239</v>
      </c>
      <c r="E145" s="135" t="s">
        <v>6841</v>
      </c>
      <c r="F145" s="136" t="s">
        <v>6842</v>
      </c>
      <c r="G145" s="137" t="s">
        <v>340</v>
      </c>
      <c r="H145" s="138">
        <v>2</v>
      </c>
      <c r="I145" s="139"/>
      <c r="J145" s="140">
        <f t="shared" si="0"/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341</v>
      </c>
      <c r="AT145" s="145" t="s">
        <v>239</v>
      </c>
      <c r="AU145" s="145" t="s">
        <v>83</v>
      </c>
      <c r="AY145" s="18" t="s">
        <v>236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81</v>
      </c>
      <c r="BK145" s="146">
        <f t="shared" si="9"/>
        <v>0</v>
      </c>
      <c r="BL145" s="18" t="s">
        <v>341</v>
      </c>
      <c r="BM145" s="145" t="s">
        <v>6843</v>
      </c>
    </row>
    <row r="146" spans="2:65" s="1" customFormat="1" ht="37.9" customHeight="1">
      <c r="B146" s="133"/>
      <c r="C146" s="134" t="s">
        <v>337</v>
      </c>
      <c r="D146" s="134" t="s">
        <v>239</v>
      </c>
      <c r="E146" s="135" t="s">
        <v>6844</v>
      </c>
      <c r="F146" s="136" t="s">
        <v>6845</v>
      </c>
      <c r="G146" s="137" t="s">
        <v>528</v>
      </c>
      <c r="H146" s="138">
        <v>1657</v>
      </c>
      <c r="I146" s="139"/>
      <c r="J146" s="140">
        <f t="shared" si="0"/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81</v>
      </c>
      <c r="BK146" s="146">
        <f t="shared" si="9"/>
        <v>0</v>
      </c>
      <c r="BL146" s="18" t="s">
        <v>341</v>
      </c>
      <c r="BM146" s="145" t="s">
        <v>6846</v>
      </c>
    </row>
    <row r="147" spans="2:65" s="1" customFormat="1" ht="24.2" customHeight="1">
      <c r="B147" s="133"/>
      <c r="C147" s="180" t="s">
        <v>345</v>
      </c>
      <c r="D147" s="180" t="s">
        <v>333</v>
      </c>
      <c r="E147" s="181" t="s">
        <v>6847</v>
      </c>
      <c r="F147" s="182" t="s">
        <v>6848</v>
      </c>
      <c r="G147" s="183" t="s">
        <v>528</v>
      </c>
      <c r="H147" s="184">
        <v>1657</v>
      </c>
      <c r="I147" s="185"/>
      <c r="J147" s="186">
        <f t="shared" si="0"/>
        <v>0</v>
      </c>
      <c r="K147" s="182" t="s">
        <v>243</v>
      </c>
      <c r="L147" s="187"/>
      <c r="M147" s="188" t="s">
        <v>1</v>
      </c>
      <c r="N147" s="189" t="s">
        <v>38</v>
      </c>
      <c r="P147" s="143">
        <f t="shared" si="1"/>
        <v>0</v>
      </c>
      <c r="Q147" s="143">
        <v>2.0400000000000001E-3</v>
      </c>
      <c r="R147" s="143">
        <f t="shared" si="2"/>
        <v>3.3802800000000004</v>
      </c>
      <c r="S147" s="143">
        <v>0</v>
      </c>
      <c r="T147" s="144">
        <f t="shared" si="3"/>
        <v>0</v>
      </c>
      <c r="AR147" s="145" t="s">
        <v>348</v>
      </c>
      <c r="AT147" s="145" t="s">
        <v>333</v>
      </c>
      <c r="AU147" s="145" t="s">
        <v>83</v>
      </c>
      <c r="AY147" s="18" t="s">
        <v>236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81</v>
      </c>
      <c r="BK147" s="146">
        <f t="shared" si="9"/>
        <v>0</v>
      </c>
      <c r="BL147" s="18" t="s">
        <v>341</v>
      </c>
      <c r="BM147" s="145" t="s">
        <v>6849</v>
      </c>
    </row>
    <row r="148" spans="2:65" s="1" customFormat="1" ht="37.9" customHeight="1">
      <c r="B148" s="133"/>
      <c r="C148" s="134" t="s">
        <v>7</v>
      </c>
      <c r="D148" s="134" t="s">
        <v>239</v>
      </c>
      <c r="E148" s="135" t="s">
        <v>6850</v>
      </c>
      <c r="F148" s="136" t="s">
        <v>6851</v>
      </c>
      <c r="G148" s="137" t="s">
        <v>528</v>
      </c>
      <c r="H148" s="138">
        <v>40</v>
      </c>
      <c r="I148" s="139"/>
      <c r="J148" s="140">
        <f t="shared" si="0"/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81</v>
      </c>
      <c r="BK148" s="146">
        <f t="shared" si="9"/>
        <v>0</v>
      </c>
      <c r="BL148" s="18" t="s">
        <v>341</v>
      </c>
      <c r="BM148" s="145" t="s">
        <v>6852</v>
      </c>
    </row>
    <row r="149" spans="2:65" s="1" customFormat="1" ht="24.2" customHeight="1">
      <c r="B149" s="133"/>
      <c r="C149" s="180" t="s">
        <v>583</v>
      </c>
      <c r="D149" s="180" t="s">
        <v>333</v>
      </c>
      <c r="E149" s="181" t="s">
        <v>6853</v>
      </c>
      <c r="F149" s="182" t="s">
        <v>6854</v>
      </c>
      <c r="G149" s="183" t="s">
        <v>528</v>
      </c>
      <c r="H149" s="184">
        <v>40</v>
      </c>
      <c r="I149" s="185"/>
      <c r="J149" s="186">
        <f t="shared" si="0"/>
        <v>0</v>
      </c>
      <c r="K149" s="182" t="s">
        <v>243</v>
      </c>
      <c r="L149" s="187"/>
      <c r="M149" s="188" t="s">
        <v>1</v>
      </c>
      <c r="N149" s="189" t="s">
        <v>38</v>
      </c>
      <c r="P149" s="143">
        <f t="shared" si="1"/>
        <v>0</v>
      </c>
      <c r="Q149" s="143">
        <v>3.2200000000000002E-3</v>
      </c>
      <c r="R149" s="143">
        <f t="shared" si="2"/>
        <v>0.1288</v>
      </c>
      <c r="S149" s="143">
        <v>0</v>
      </c>
      <c r="T149" s="144">
        <f t="shared" si="3"/>
        <v>0</v>
      </c>
      <c r="AR149" s="145" t="s">
        <v>348</v>
      </c>
      <c r="AT149" s="145" t="s">
        <v>333</v>
      </c>
      <c r="AU149" s="145" t="s">
        <v>83</v>
      </c>
      <c r="AY149" s="18" t="s">
        <v>236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81</v>
      </c>
      <c r="BK149" s="146">
        <f t="shared" si="9"/>
        <v>0</v>
      </c>
      <c r="BL149" s="18" t="s">
        <v>341</v>
      </c>
      <c r="BM149" s="145" t="s">
        <v>6855</v>
      </c>
    </row>
    <row r="150" spans="2:65" s="1" customFormat="1" ht="37.9" customHeight="1">
      <c r="B150" s="133"/>
      <c r="C150" s="134" t="s">
        <v>588</v>
      </c>
      <c r="D150" s="134" t="s">
        <v>239</v>
      </c>
      <c r="E150" s="135" t="s">
        <v>6856</v>
      </c>
      <c r="F150" s="136" t="s">
        <v>6857</v>
      </c>
      <c r="G150" s="137" t="s">
        <v>528</v>
      </c>
      <c r="H150" s="138">
        <v>277</v>
      </c>
      <c r="I150" s="139"/>
      <c r="J150" s="140">
        <f t="shared" si="0"/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341</v>
      </c>
      <c r="AT150" s="145" t="s">
        <v>239</v>
      </c>
      <c r="AU150" s="145" t="s">
        <v>83</v>
      </c>
      <c r="AY150" s="18" t="s">
        <v>236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81</v>
      </c>
      <c r="BK150" s="146">
        <f t="shared" si="9"/>
        <v>0</v>
      </c>
      <c r="BL150" s="18" t="s">
        <v>341</v>
      </c>
      <c r="BM150" s="145" t="s">
        <v>6858</v>
      </c>
    </row>
    <row r="151" spans="2:65" s="1" customFormat="1" ht="24.2" customHeight="1">
      <c r="B151" s="133"/>
      <c r="C151" s="180" t="s">
        <v>591</v>
      </c>
      <c r="D151" s="180" t="s">
        <v>333</v>
      </c>
      <c r="E151" s="181" t="s">
        <v>6859</v>
      </c>
      <c r="F151" s="182" t="s">
        <v>6860</v>
      </c>
      <c r="G151" s="183" t="s">
        <v>528</v>
      </c>
      <c r="H151" s="184">
        <v>277</v>
      </c>
      <c r="I151" s="185"/>
      <c r="J151" s="186">
        <f t="shared" si="0"/>
        <v>0</v>
      </c>
      <c r="K151" s="182" t="s">
        <v>243</v>
      </c>
      <c r="L151" s="187"/>
      <c r="M151" s="188" t="s">
        <v>1</v>
      </c>
      <c r="N151" s="189" t="s">
        <v>38</v>
      </c>
      <c r="P151" s="143">
        <f t="shared" si="1"/>
        <v>0</v>
      </c>
      <c r="Q151" s="143">
        <v>6.8999999999999997E-4</v>
      </c>
      <c r="R151" s="143">
        <f t="shared" si="2"/>
        <v>0.19112999999999999</v>
      </c>
      <c r="S151" s="143">
        <v>0</v>
      </c>
      <c r="T151" s="144">
        <f t="shared" si="3"/>
        <v>0</v>
      </c>
      <c r="AR151" s="145" t="s">
        <v>2283</v>
      </c>
      <c r="AT151" s="145" t="s">
        <v>333</v>
      </c>
      <c r="AU151" s="145" t="s">
        <v>83</v>
      </c>
      <c r="AY151" s="18" t="s">
        <v>236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81</v>
      </c>
      <c r="BK151" s="146">
        <f t="shared" si="9"/>
        <v>0</v>
      </c>
      <c r="BL151" s="18" t="s">
        <v>2283</v>
      </c>
      <c r="BM151" s="145" t="s">
        <v>6861</v>
      </c>
    </row>
    <row r="152" spans="2:65" s="1" customFormat="1" ht="16.5" customHeight="1">
      <c r="B152" s="133"/>
      <c r="C152" s="134" t="s">
        <v>600</v>
      </c>
      <c r="D152" s="134" t="s">
        <v>239</v>
      </c>
      <c r="E152" s="135" t="s">
        <v>6862</v>
      </c>
      <c r="F152" s="136" t="s">
        <v>6863</v>
      </c>
      <c r="G152" s="137" t="s">
        <v>340</v>
      </c>
      <c r="H152" s="138">
        <v>2</v>
      </c>
      <c r="I152" s="139"/>
      <c r="J152" s="140">
        <f t="shared" si="0"/>
        <v>0</v>
      </c>
      <c r="K152" s="136" t="s">
        <v>1</v>
      </c>
      <c r="L152" s="33"/>
      <c r="M152" s="141" t="s">
        <v>1</v>
      </c>
      <c r="N152" s="142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81</v>
      </c>
      <c r="BK152" s="146">
        <f t="shared" si="9"/>
        <v>0</v>
      </c>
      <c r="BL152" s="18" t="s">
        <v>341</v>
      </c>
      <c r="BM152" s="145" t="s">
        <v>6864</v>
      </c>
    </row>
    <row r="153" spans="2:65" s="1" customFormat="1" ht="16.5" customHeight="1">
      <c r="B153" s="133"/>
      <c r="C153" s="180" t="s">
        <v>607</v>
      </c>
      <c r="D153" s="180" t="s">
        <v>333</v>
      </c>
      <c r="E153" s="181" t="s">
        <v>5729</v>
      </c>
      <c r="F153" s="182" t="s">
        <v>6865</v>
      </c>
      <c r="G153" s="183" t="s">
        <v>340</v>
      </c>
      <c r="H153" s="184">
        <v>2</v>
      </c>
      <c r="I153" s="185"/>
      <c r="J153" s="186">
        <f t="shared" si="0"/>
        <v>0</v>
      </c>
      <c r="K153" s="182" t="s">
        <v>1</v>
      </c>
      <c r="L153" s="187"/>
      <c r="M153" s="188" t="s">
        <v>1</v>
      </c>
      <c r="N153" s="189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348</v>
      </c>
      <c r="AT153" s="145" t="s">
        <v>333</v>
      </c>
      <c r="AU153" s="145" t="s">
        <v>83</v>
      </c>
      <c r="AY153" s="18" t="s">
        <v>236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81</v>
      </c>
      <c r="BK153" s="146">
        <f t="shared" si="9"/>
        <v>0</v>
      </c>
      <c r="BL153" s="18" t="s">
        <v>341</v>
      </c>
      <c r="BM153" s="145" t="s">
        <v>6866</v>
      </c>
    </row>
    <row r="154" spans="2:65" s="1" customFormat="1" ht="24.2" customHeight="1">
      <c r="B154" s="133"/>
      <c r="C154" s="134" t="s">
        <v>611</v>
      </c>
      <c r="D154" s="134" t="s">
        <v>239</v>
      </c>
      <c r="E154" s="135" t="s">
        <v>6867</v>
      </c>
      <c r="F154" s="136" t="s">
        <v>6868</v>
      </c>
      <c r="G154" s="137" t="s">
        <v>340</v>
      </c>
      <c r="H154" s="138">
        <v>12</v>
      </c>
      <c r="I154" s="139"/>
      <c r="J154" s="140">
        <f t="shared" si="0"/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341</v>
      </c>
      <c r="AT154" s="145" t="s">
        <v>239</v>
      </c>
      <c r="AU154" s="145" t="s">
        <v>83</v>
      </c>
      <c r="AY154" s="18" t="s">
        <v>236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81</v>
      </c>
      <c r="BK154" s="146">
        <f t="shared" si="9"/>
        <v>0</v>
      </c>
      <c r="BL154" s="18" t="s">
        <v>341</v>
      </c>
      <c r="BM154" s="145" t="s">
        <v>6869</v>
      </c>
    </row>
    <row r="155" spans="2:65" s="1" customFormat="1" ht="16.5" customHeight="1">
      <c r="B155" s="133"/>
      <c r="C155" s="180" t="s">
        <v>617</v>
      </c>
      <c r="D155" s="180" t="s">
        <v>333</v>
      </c>
      <c r="E155" s="181" t="s">
        <v>5717</v>
      </c>
      <c r="F155" s="182" t="s">
        <v>6870</v>
      </c>
      <c r="G155" s="183" t="s">
        <v>340</v>
      </c>
      <c r="H155" s="184">
        <v>12</v>
      </c>
      <c r="I155" s="185"/>
      <c r="J155" s="186">
        <f t="shared" si="0"/>
        <v>0</v>
      </c>
      <c r="K155" s="182" t="s">
        <v>1</v>
      </c>
      <c r="L155" s="187"/>
      <c r="M155" s="188" t="s">
        <v>1</v>
      </c>
      <c r="N155" s="189" t="s">
        <v>38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348</v>
      </c>
      <c r="AT155" s="145" t="s">
        <v>333</v>
      </c>
      <c r="AU155" s="145" t="s">
        <v>83</v>
      </c>
      <c r="AY155" s="18" t="s">
        <v>236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81</v>
      </c>
      <c r="BK155" s="146">
        <f t="shared" si="9"/>
        <v>0</v>
      </c>
      <c r="BL155" s="18" t="s">
        <v>341</v>
      </c>
      <c r="BM155" s="145" t="s">
        <v>6871</v>
      </c>
    </row>
    <row r="156" spans="2:65" s="1" customFormat="1" ht="37.9" customHeight="1">
      <c r="B156" s="133"/>
      <c r="C156" s="134" t="s">
        <v>625</v>
      </c>
      <c r="D156" s="134" t="s">
        <v>239</v>
      </c>
      <c r="E156" s="135" t="s">
        <v>5735</v>
      </c>
      <c r="F156" s="136" t="s">
        <v>5736</v>
      </c>
      <c r="G156" s="137" t="s">
        <v>340</v>
      </c>
      <c r="H156" s="138">
        <v>1</v>
      </c>
      <c r="I156" s="139"/>
      <c r="J156" s="140">
        <f t="shared" si="0"/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81</v>
      </c>
      <c r="BK156" s="146">
        <f t="shared" si="9"/>
        <v>0</v>
      </c>
      <c r="BL156" s="18" t="s">
        <v>341</v>
      </c>
      <c r="BM156" s="145" t="s">
        <v>6872</v>
      </c>
    </row>
    <row r="157" spans="2:65" s="1" customFormat="1" ht="24.2" customHeight="1">
      <c r="B157" s="133"/>
      <c r="C157" s="134" t="s">
        <v>630</v>
      </c>
      <c r="D157" s="134" t="s">
        <v>239</v>
      </c>
      <c r="E157" s="135" t="s">
        <v>5737</v>
      </c>
      <c r="F157" s="136" t="s">
        <v>5738</v>
      </c>
      <c r="G157" s="137" t="s">
        <v>340</v>
      </c>
      <c r="H157" s="138">
        <v>1</v>
      </c>
      <c r="I157" s="139"/>
      <c r="J157" s="140">
        <f t="shared" si="0"/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81</v>
      </c>
      <c r="BK157" s="146">
        <f t="shared" si="9"/>
        <v>0</v>
      </c>
      <c r="BL157" s="18" t="s">
        <v>341</v>
      </c>
      <c r="BM157" s="145" t="s">
        <v>6873</v>
      </c>
    </row>
    <row r="158" spans="2:65" s="1" customFormat="1" ht="16.5" customHeight="1">
      <c r="B158" s="133"/>
      <c r="C158" s="134" t="s">
        <v>637</v>
      </c>
      <c r="D158" s="134" t="s">
        <v>239</v>
      </c>
      <c r="E158" s="135" t="s">
        <v>6874</v>
      </c>
      <c r="F158" s="136" t="s">
        <v>6875</v>
      </c>
      <c r="G158" s="137" t="s">
        <v>340</v>
      </c>
      <c r="H158" s="138">
        <v>10</v>
      </c>
      <c r="I158" s="139"/>
      <c r="J158" s="140">
        <f t="shared" si="0"/>
        <v>0</v>
      </c>
      <c r="K158" s="136" t="s">
        <v>1</v>
      </c>
      <c r="L158" s="33"/>
      <c r="M158" s="141" t="s">
        <v>1</v>
      </c>
      <c r="N158" s="142" t="s">
        <v>38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81</v>
      </c>
      <c r="BK158" s="146">
        <f t="shared" si="9"/>
        <v>0</v>
      </c>
      <c r="BL158" s="18" t="s">
        <v>341</v>
      </c>
      <c r="BM158" s="145" t="s">
        <v>6876</v>
      </c>
    </row>
    <row r="159" spans="2:65" s="1" customFormat="1" ht="16.5" customHeight="1">
      <c r="B159" s="133"/>
      <c r="C159" s="134" t="s">
        <v>643</v>
      </c>
      <c r="D159" s="134" t="s">
        <v>239</v>
      </c>
      <c r="E159" s="135" t="s">
        <v>6877</v>
      </c>
      <c r="F159" s="136" t="s">
        <v>6878</v>
      </c>
      <c r="G159" s="137" t="s">
        <v>340</v>
      </c>
      <c r="H159" s="138">
        <v>1</v>
      </c>
      <c r="I159" s="139"/>
      <c r="J159" s="140">
        <f t="shared" si="0"/>
        <v>0</v>
      </c>
      <c r="K159" s="136" t="s">
        <v>1</v>
      </c>
      <c r="L159" s="33"/>
      <c r="M159" s="141" t="s">
        <v>1</v>
      </c>
      <c r="N159" s="142" t="s">
        <v>38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81</v>
      </c>
      <c r="BK159" s="146">
        <f t="shared" si="9"/>
        <v>0</v>
      </c>
      <c r="BL159" s="18" t="s">
        <v>341</v>
      </c>
      <c r="BM159" s="145" t="s">
        <v>6879</v>
      </c>
    </row>
    <row r="160" spans="2:65" s="1" customFormat="1" ht="37.9" customHeight="1">
      <c r="B160" s="133"/>
      <c r="C160" s="134" t="s">
        <v>649</v>
      </c>
      <c r="D160" s="134" t="s">
        <v>239</v>
      </c>
      <c r="E160" s="135" t="s">
        <v>6880</v>
      </c>
      <c r="F160" s="136" t="s">
        <v>6881</v>
      </c>
      <c r="G160" s="137" t="s">
        <v>467</v>
      </c>
      <c r="H160" s="138">
        <v>22.4</v>
      </c>
      <c r="I160" s="139"/>
      <c r="J160" s="140">
        <f t="shared" si="0"/>
        <v>0</v>
      </c>
      <c r="K160" s="136" t="s">
        <v>1</v>
      </c>
      <c r="L160" s="33"/>
      <c r="M160" s="141" t="s">
        <v>1</v>
      </c>
      <c r="N160" s="142" t="s">
        <v>38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AR160" s="145" t="s">
        <v>341</v>
      </c>
      <c r="AT160" s="145" t="s">
        <v>239</v>
      </c>
      <c r="AU160" s="145" t="s">
        <v>83</v>
      </c>
      <c r="AY160" s="18" t="s">
        <v>236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8" t="s">
        <v>81</v>
      </c>
      <c r="BK160" s="146">
        <f t="shared" si="9"/>
        <v>0</v>
      </c>
      <c r="BL160" s="18" t="s">
        <v>341</v>
      </c>
      <c r="BM160" s="145" t="s">
        <v>6882</v>
      </c>
    </row>
    <row r="161" spans="2:65" s="1" customFormat="1" ht="24.2" customHeight="1">
      <c r="B161" s="133"/>
      <c r="C161" s="134" t="s">
        <v>656</v>
      </c>
      <c r="D161" s="134" t="s">
        <v>239</v>
      </c>
      <c r="E161" s="135" t="s">
        <v>6883</v>
      </c>
      <c r="F161" s="136" t="s">
        <v>6884</v>
      </c>
      <c r="G161" s="137" t="s">
        <v>467</v>
      </c>
      <c r="H161" s="138">
        <v>21.24</v>
      </c>
      <c r="I161" s="139"/>
      <c r="J161" s="140">
        <f t="shared" si="0"/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 t="shared" si="1"/>
        <v>0</v>
      </c>
      <c r="Q161" s="143">
        <v>0.57499999999999996</v>
      </c>
      <c r="R161" s="143">
        <f t="shared" si="2"/>
        <v>12.212999999999997</v>
      </c>
      <c r="S161" s="143">
        <v>0</v>
      </c>
      <c r="T161" s="144">
        <f t="shared" si="3"/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8" t="s">
        <v>81</v>
      </c>
      <c r="BK161" s="146">
        <f t="shared" si="9"/>
        <v>0</v>
      </c>
      <c r="BL161" s="18" t="s">
        <v>258</v>
      </c>
      <c r="BM161" s="145" t="s">
        <v>6885</v>
      </c>
    </row>
    <row r="162" spans="2:65" s="11" customFormat="1" ht="22.9" customHeight="1">
      <c r="B162" s="121"/>
      <c r="D162" s="122" t="s">
        <v>72</v>
      </c>
      <c r="E162" s="131" t="s">
        <v>335</v>
      </c>
      <c r="F162" s="131" t="s">
        <v>6886</v>
      </c>
      <c r="I162" s="124"/>
      <c r="J162" s="132">
        <f>BK162</f>
        <v>0</v>
      </c>
      <c r="L162" s="121"/>
      <c r="M162" s="126"/>
      <c r="P162" s="127">
        <f>SUM(P163:P177)</f>
        <v>0</v>
      </c>
      <c r="R162" s="127">
        <f>SUM(R163:R177)</f>
        <v>0.32445000000000002</v>
      </c>
      <c r="T162" s="128">
        <f>SUM(T163:T177)</f>
        <v>0</v>
      </c>
      <c r="AR162" s="122" t="s">
        <v>253</v>
      </c>
      <c r="AT162" s="129" t="s">
        <v>72</v>
      </c>
      <c r="AU162" s="129" t="s">
        <v>81</v>
      </c>
      <c r="AY162" s="122" t="s">
        <v>236</v>
      </c>
      <c r="BK162" s="130">
        <f>SUM(BK163:BK177)</f>
        <v>0</v>
      </c>
    </row>
    <row r="163" spans="2:65" s="1" customFormat="1" ht="21.75" customHeight="1">
      <c r="B163" s="133"/>
      <c r="C163" s="134" t="s">
        <v>662</v>
      </c>
      <c r="D163" s="134" t="s">
        <v>239</v>
      </c>
      <c r="E163" s="135" t="s">
        <v>2227</v>
      </c>
      <c r="F163" s="136" t="s">
        <v>2228</v>
      </c>
      <c r="G163" s="137" t="s">
        <v>340</v>
      </c>
      <c r="H163" s="138">
        <v>4</v>
      </c>
      <c r="I163" s="139"/>
      <c r="J163" s="140">
        <f t="shared" ref="J163:J177" si="10"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 t="shared" ref="P163:P177" si="11">O163*H163</f>
        <v>0</v>
      </c>
      <c r="Q163" s="143">
        <v>0</v>
      </c>
      <c r="R163" s="143">
        <f t="shared" ref="R163:R177" si="12">Q163*H163</f>
        <v>0</v>
      </c>
      <c r="S163" s="143">
        <v>0</v>
      </c>
      <c r="T163" s="144">
        <f t="shared" ref="T163:T177" si="13"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 t="shared" ref="BE163:BE177" si="14">IF(N163="základní",J163,0)</f>
        <v>0</v>
      </c>
      <c r="BF163" s="146">
        <f t="shared" ref="BF163:BF177" si="15">IF(N163="snížená",J163,0)</f>
        <v>0</v>
      </c>
      <c r="BG163" s="146">
        <f t="shared" ref="BG163:BG177" si="16">IF(N163="zákl. přenesená",J163,0)</f>
        <v>0</v>
      </c>
      <c r="BH163" s="146">
        <f t="shared" ref="BH163:BH177" si="17">IF(N163="sníž. přenesená",J163,0)</f>
        <v>0</v>
      </c>
      <c r="BI163" s="146">
        <f t="shared" ref="BI163:BI177" si="18">IF(N163="nulová",J163,0)</f>
        <v>0</v>
      </c>
      <c r="BJ163" s="18" t="s">
        <v>81</v>
      </c>
      <c r="BK163" s="146">
        <f t="shared" ref="BK163:BK177" si="19">ROUND(I163*H163,2)</f>
        <v>0</v>
      </c>
      <c r="BL163" s="18" t="s">
        <v>341</v>
      </c>
      <c r="BM163" s="145" t="s">
        <v>6887</v>
      </c>
    </row>
    <row r="164" spans="2:65" s="1" customFormat="1" ht="24.2" customHeight="1">
      <c r="B164" s="133"/>
      <c r="C164" s="134" t="s">
        <v>669</v>
      </c>
      <c r="D164" s="134" t="s">
        <v>239</v>
      </c>
      <c r="E164" s="135" t="s">
        <v>6888</v>
      </c>
      <c r="F164" s="136" t="s">
        <v>6889</v>
      </c>
      <c r="G164" s="137" t="s">
        <v>340</v>
      </c>
      <c r="H164" s="138">
        <v>4</v>
      </c>
      <c r="I164" s="139"/>
      <c r="J164" s="140">
        <f t="shared" si="10"/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341</v>
      </c>
      <c r="AT164" s="145" t="s">
        <v>239</v>
      </c>
      <c r="AU164" s="145" t="s">
        <v>83</v>
      </c>
      <c r="AY164" s="18" t="s">
        <v>236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8" t="s">
        <v>81</v>
      </c>
      <c r="BK164" s="146">
        <f t="shared" si="19"/>
        <v>0</v>
      </c>
      <c r="BL164" s="18" t="s">
        <v>341</v>
      </c>
      <c r="BM164" s="145" t="s">
        <v>6890</v>
      </c>
    </row>
    <row r="165" spans="2:65" s="1" customFormat="1" ht="16.5" customHeight="1">
      <c r="B165" s="133"/>
      <c r="C165" s="180" t="s">
        <v>675</v>
      </c>
      <c r="D165" s="180" t="s">
        <v>333</v>
      </c>
      <c r="E165" s="181" t="s">
        <v>6891</v>
      </c>
      <c r="F165" s="182" t="s">
        <v>6892</v>
      </c>
      <c r="G165" s="183" t="s">
        <v>340</v>
      </c>
      <c r="H165" s="184">
        <v>4</v>
      </c>
      <c r="I165" s="185"/>
      <c r="J165" s="186">
        <f t="shared" si="10"/>
        <v>0</v>
      </c>
      <c r="K165" s="182" t="s">
        <v>1</v>
      </c>
      <c r="L165" s="187"/>
      <c r="M165" s="188" t="s">
        <v>1</v>
      </c>
      <c r="N165" s="189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348</v>
      </c>
      <c r="AT165" s="145" t="s">
        <v>333</v>
      </c>
      <c r="AU165" s="145" t="s">
        <v>83</v>
      </c>
      <c r="AY165" s="18" t="s">
        <v>236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8" t="s">
        <v>81</v>
      </c>
      <c r="BK165" s="146">
        <f t="shared" si="19"/>
        <v>0</v>
      </c>
      <c r="BL165" s="18" t="s">
        <v>341</v>
      </c>
      <c r="BM165" s="145" t="s">
        <v>6893</v>
      </c>
    </row>
    <row r="166" spans="2:65" s="1" customFormat="1" ht="24.2" customHeight="1">
      <c r="B166" s="133"/>
      <c r="C166" s="134" t="s">
        <v>682</v>
      </c>
      <c r="D166" s="134" t="s">
        <v>239</v>
      </c>
      <c r="E166" s="135" t="s">
        <v>2197</v>
      </c>
      <c r="F166" s="136" t="s">
        <v>2198</v>
      </c>
      <c r="G166" s="137" t="s">
        <v>340</v>
      </c>
      <c r="H166" s="138">
        <v>4</v>
      </c>
      <c r="I166" s="139"/>
      <c r="J166" s="140">
        <f t="shared" si="10"/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8" t="s">
        <v>81</v>
      </c>
      <c r="BK166" s="146">
        <f t="shared" si="19"/>
        <v>0</v>
      </c>
      <c r="BL166" s="18" t="s">
        <v>341</v>
      </c>
      <c r="BM166" s="145" t="s">
        <v>6894</v>
      </c>
    </row>
    <row r="167" spans="2:65" s="1" customFormat="1" ht="21.75" customHeight="1">
      <c r="B167" s="133"/>
      <c r="C167" s="180" t="s">
        <v>689</v>
      </c>
      <c r="D167" s="180" t="s">
        <v>333</v>
      </c>
      <c r="E167" s="181" t="s">
        <v>6895</v>
      </c>
      <c r="F167" s="182" t="s">
        <v>6896</v>
      </c>
      <c r="G167" s="183" t="s">
        <v>340</v>
      </c>
      <c r="H167" s="184">
        <v>4</v>
      </c>
      <c r="I167" s="185"/>
      <c r="J167" s="186">
        <f t="shared" si="10"/>
        <v>0</v>
      </c>
      <c r="K167" s="182" t="s">
        <v>243</v>
      </c>
      <c r="L167" s="187"/>
      <c r="M167" s="188" t="s">
        <v>1</v>
      </c>
      <c r="N167" s="189" t="s">
        <v>38</v>
      </c>
      <c r="P167" s="143">
        <f t="shared" si="11"/>
        <v>0</v>
      </c>
      <c r="Q167" s="143">
        <v>1.6000000000000001E-4</v>
      </c>
      <c r="R167" s="143">
        <f t="shared" si="12"/>
        <v>6.4000000000000005E-4</v>
      </c>
      <c r="S167" s="143">
        <v>0</v>
      </c>
      <c r="T167" s="144">
        <f t="shared" si="13"/>
        <v>0</v>
      </c>
      <c r="AR167" s="145" t="s">
        <v>348</v>
      </c>
      <c r="AT167" s="145" t="s">
        <v>333</v>
      </c>
      <c r="AU167" s="145" t="s">
        <v>83</v>
      </c>
      <c r="AY167" s="18" t="s">
        <v>236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8" t="s">
        <v>81</v>
      </c>
      <c r="BK167" s="146">
        <f t="shared" si="19"/>
        <v>0</v>
      </c>
      <c r="BL167" s="18" t="s">
        <v>341</v>
      </c>
      <c r="BM167" s="145" t="s">
        <v>6897</v>
      </c>
    </row>
    <row r="168" spans="2:65" s="1" customFormat="1" ht="24.2" customHeight="1">
      <c r="B168" s="133"/>
      <c r="C168" s="180" t="s">
        <v>696</v>
      </c>
      <c r="D168" s="180" t="s">
        <v>333</v>
      </c>
      <c r="E168" s="181" t="s">
        <v>6898</v>
      </c>
      <c r="F168" s="182" t="s">
        <v>6899</v>
      </c>
      <c r="G168" s="183" t="s">
        <v>340</v>
      </c>
      <c r="H168" s="184">
        <v>28</v>
      </c>
      <c r="I168" s="185"/>
      <c r="J168" s="186">
        <f t="shared" si="10"/>
        <v>0</v>
      </c>
      <c r="K168" s="182" t="s">
        <v>243</v>
      </c>
      <c r="L168" s="187"/>
      <c r="M168" s="188" t="s">
        <v>1</v>
      </c>
      <c r="N168" s="189" t="s">
        <v>38</v>
      </c>
      <c r="P168" s="143">
        <f t="shared" si="11"/>
        <v>0</v>
      </c>
      <c r="Q168" s="143">
        <v>1E-4</v>
      </c>
      <c r="R168" s="143">
        <f t="shared" si="12"/>
        <v>2.8E-3</v>
      </c>
      <c r="S168" s="143">
        <v>0</v>
      </c>
      <c r="T168" s="144">
        <f t="shared" si="13"/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8" t="s">
        <v>81</v>
      </c>
      <c r="BK168" s="146">
        <f t="shared" si="19"/>
        <v>0</v>
      </c>
      <c r="BL168" s="18" t="s">
        <v>341</v>
      </c>
      <c r="BM168" s="145" t="s">
        <v>6900</v>
      </c>
    </row>
    <row r="169" spans="2:65" s="1" customFormat="1" ht="33" customHeight="1">
      <c r="B169" s="133"/>
      <c r="C169" s="134" t="s">
        <v>703</v>
      </c>
      <c r="D169" s="134" t="s">
        <v>239</v>
      </c>
      <c r="E169" s="135" t="s">
        <v>2222</v>
      </c>
      <c r="F169" s="136" t="s">
        <v>6901</v>
      </c>
      <c r="G169" s="137" t="s">
        <v>528</v>
      </c>
      <c r="H169" s="138">
        <v>602</v>
      </c>
      <c r="I169" s="139"/>
      <c r="J169" s="140">
        <f t="shared" si="10"/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8" t="s">
        <v>81</v>
      </c>
      <c r="BK169" s="146">
        <f t="shared" si="19"/>
        <v>0</v>
      </c>
      <c r="BL169" s="18" t="s">
        <v>341</v>
      </c>
      <c r="BM169" s="145" t="s">
        <v>6902</v>
      </c>
    </row>
    <row r="170" spans="2:65" s="1" customFormat="1" ht="24.2" customHeight="1">
      <c r="B170" s="133"/>
      <c r="C170" s="180" t="s">
        <v>709</v>
      </c>
      <c r="D170" s="180" t="s">
        <v>333</v>
      </c>
      <c r="E170" s="181" t="s">
        <v>6903</v>
      </c>
      <c r="F170" s="182" t="s">
        <v>6904</v>
      </c>
      <c r="G170" s="183" t="s">
        <v>528</v>
      </c>
      <c r="H170" s="184">
        <v>351</v>
      </c>
      <c r="I170" s="185"/>
      <c r="J170" s="186">
        <f t="shared" si="10"/>
        <v>0</v>
      </c>
      <c r="K170" s="182" t="s">
        <v>243</v>
      </c>
      <c r="L170" s="187"/>
      <c r="M170" s="188" t="s">
        <v>1</v>
      </c>
      <c r="N170" s="189" t="s">
        <v>38</v>
      </c>
      <c r="P170" s="143">
        <f t="shared" si="11"/>
        <v>0</v>
      </c>
      <c r="Q170" s="143">
        <v>4.0999999999999999E-4</v>
      </c>
      <c r="R170" s="143">
        <f t="shared" si="12"/>
        <v>0.14391000000000001</v>
      </c>
      <c r="S170" s="143">
        <v>0</v>
      </c>
      <c r="T170" s="144">
        <f t="shared" si="13"/>
        <v>0</v>
      </c>
      <c r="AR170" s="145" t="s">
        <v>348</v>
      </c>
      <c r="AT170" s="145" t="s">
        <v>333</v>
      </c>
      <c r="AU170" s="145" t="s">
        <v>83</v>
      </c>
      <c r="AY170" s="18" t="s">
        <v>236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8" t="s">
        <v>81</v>
      </c>
      <c r="BK170" s="146">
        <f t="shared" si="19"/>
        <v>0</v>
      </c>
      <c r="BL170" s="18" t="s">
        <v>341</v>
      </c>
      <c r="BM170" s="145" t="s">
        <v>6905</v>
      </c>
    </row>
    <row r="171" spans="2:65" s="1" customFormat="1" ht="24.2" customHeight="1">
      <c r="B171" s="133"/>
      <c r="C171" s="180" t="s">
        <v>714</v>
      </c>
      <c r="D171" s="180" t="s">
        <v>333</v>
      </c>
      <c r="E171" s="181" t="s">
        <v>6906</v>
      </c>
      <c r="F171" s="182" t="s">
        <v>6907</v>
      </c>
      <c r="G171" s="183" t="s">
        <v>528</v>
      </c>
      <c r="H171" s="184">
        <v>1757</v>
      </c>
      <c r="I171" s="185"/>
      <c r="J171" s="186">
        <f t="shared" si="10"/>
        <v>0</v>
      </c>
      <c r="K171" s="182" t="s">
        <v>243</v>
      </c>
      <c r="L171" s="187"/>
      <c r="M171" s="188" t="s">
        <v>1</v>
      </c>
      <c r="N171" s="189" t="s">
        <v>38</v>
      </c>
      <c r="P171" s="143">
        <f t="shared" si="11"/>
        <v>0</v>
      </c>
      <c r="Q171" s="143">
        <v>1E-4</v>
      </c>
      <c r="R171" s="143">
        <f t="shared" si="12"/>
        <v>0.1757</v>
      </c>
      <c r="S171" s="143">
        <v>0</v>
      </c>
      <c r="T171" s="144">
        <f t="shared" si="13"/>
        <v>0</v>
      </c>
      <c r="AR171" s="145" t="s">
        <v>348</v>
      </c>
      <c r="AT171" s="145" t="s">
        <v>333</v>
      </c>
      <c r="AU171" s="145" t="s">
        <v>83</v>
      </c>
      <c r="AY171" s="18" t="s">
        <v>236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8" t="s">
        <v>81</v>
      </c>
      <c r="BK171" s="146">
        <f t="shared" si="19"/>
        <v>0</v>
      </c>
      <c r="BL171" s="18" t="s">
        <v>341</v>
      </c>
      <c r="BM171" s="145" t="s">
        <v>6908</v>
      </c>
    </row>
    <row r="172" spans="2:65" s="1" customFormat="1" ht="24.2" customHeight="1">
      <c r="B172" s="133"/>
      <c r="C172" s="134" t="s">
        <v>720</v>
      </c>
      <c r="D172" s="134" t="s">
        <v>239</v>
      </c>
      <c r="E172" s="135" t="s">
        <v>2704</v>
      </c>
      <c r="F172" s="136" t="s">
        <v>2705</v>
      </c>
      <c r="G172" s="137" t="s">
        <v>340</v>
      </c>
      <c r="H172" s="138">
        <v>4</v>
      </c>
      <c r="I172" s="139"/>
      <c r="J172" s="140">
        <f t="shared" si="10"/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341</v>
      </c>
      <c r="AT172" s="145" t="s">
        <v>239</v>
      </c>
      <c r="AU172" s="145" t="s">
        <v>83</v>
      </c>
      <c r="AY172" s="18" t="s">
        <v>236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8" t="s">
        <v>81</v>
      </c>
      <c r="BK172" s="146">
        <f t="shared" si="19"/>
        <v>0</v>
      </c>
      <c r="BL172" s="18" t="s">
        <v>341</v>
      </c>
      <c r="BM172" s="145" t="s">
        <v>6909</v>
      </c>
    </row>
    <row r="173" spans="2:65" s="1" customFormat="1" ht="24.2" customHeight="1">
      <c r="B173" s="133"/>
      <c r="C173" s="180" t="s">
        <v>725</v>
      </c>
      <c r="D173" s="180" t="s">
        <v>333</v>
      </c>
      <c r="E173" s="181" t="s">
        <v>6910</v>
      </c>
      <c r="F173" s="182" t="s">
        <v>6911</v>
      </c>
      <c r="G173" s="183" t="s">
        <v>340</v>
      </c>
      <c r="H173" s="184">
        <v>4</v>
      </c>
      <c r="I173" s="185"/>
      <c r="J173" s="186">
        <f t="shared" si="10"/>
        <v>0</v>
      </c>
      <c r="K173" s="182" t="s">
        <v>243</v>
      </c>
      <c r="L173" s="187"/>
      <c r="M173" s="188" t="s">
        <v>1</v>
      </c>
      <c r="N173" s="189" t="s">
        <v>38</v>
      </c>
      <c r="P173" s="143">
        <f t="shared" si="11"/>
        <v>0</v>
      </c>
      <c r="Q173" s="143">
        <v>3.5E-4</v>
      </c>
      <c r="R173" s="143">
        <f t="shared" si="12"/>
        <v>1.4E-3</v>
      </c>
      <c r="S173" s="143">
        <v>0</v>
      </c>
      <c r="T173" s="144">
        <f t="shared" si="13"/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8" t="s">
        <v>81</v>
      </c>
      <c r="BK173" s="146">
        <f t="shared" si="19"/>
        <v>0</v>
      </c>
      <c r="BL173" s="18" t="s">
        <v>341</v>
      </c>
      <c r="BM173" s="145" t="s">
        <v>6912</v>
      </c>
    </row>
    <row r="174" spans="2:65" s="1" customFormat="1" ht="37.9" customHeight="1">
      <c r="B174" s="133"/>
      <c r="C174" s="134" t="s">
        <v>731</v>
      </c>
      <c r="D174" s="134" t="s">
        <v>239</v>
      </c>
      <c r="E174" s="135" t="s">
        <v>6913</v>
      </c>
      <c r="F174" s="136" t="s">
        <v>6914</v>
      </c>
      <c r="G174" s="137" t="s">
        <v>528</v>
      </c>
      <c r="H174" s="138">
        <v>920</v>
      </c>
      <c r="I174" s="139"/>
      <c r="J174" s="140">
        <f t="shared" si="10"/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8" t="s">
        <v>81</v>
      </c>
      <c r="BK174" s="146">
        <f t="shared" si="19"/>
        <v>0</v>
      </c>
      <c r="BL174" s="18" t="s">
        <v>341</v>
      </c>
      <c r="BM174" s="145" t="s">
        <v>6915</v>
      </c>
    </row>
    <row r="175" spans="2:65" s="1" customFormat="1" ht="24.2" customHeight="1">
      <c r="B175" s="133"/>
      <c r="C175" s="134" t="s">
        <v>735</v>
      </c>
      <c r="D175" s="134" t="s">
        <v>239</v>
      </c>
      <c r="E175" s="135" t="s">
        <v>6916</v>
      </c>
      <c r="F175" s="136" t="s">
        <v>6917</v>
      </c>
      <c r="G175" s="137" t="s">
        <v>340</v>
      </c>
      <c r="H175" s="138">
        <v>2</v>
      </c>
      <c r="I175" s="139"/>
      <c r="J175" s="140">
        <f t="shared" si="10"/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8" t="s">
        <v>81</v>
      </c>
      <c r="BK175" s="146">
        <f t="shared" si="19"/>
        <v>0</v>
      </c>
      <c r="BL175" s="18" t="s">
        <v>341</v>
      </c>
      <c r="BM175" s="145" t="s">
        <v>6918</v>
      </c>
    </row>
    <row r="176" spans="2:65" s="1" customFormat="1" ht="16.5" customHeight="1">
      <c r="B176" s="133"/>
      <c r="C176" s="134" t="s">
        <v>741</v>
      </c>
      <c r="D176" s="134" t="s">
        <v>239</v>
      </c>
      <c r="E176" s="135" t="s">
        <v>6919</v>
      </c>
      <c r="F176" s="136" t="s">
        <v>6920</v>
      </c>
      <c r="G176" s="137" t="s">
        <v>6921</v>
      </c>
      <c r="H176" s="138">
        <v>288</v>
      </c>
      <c r="I176" s="139"/>
      <c r="J176" s="140">
        <f t="shared" si="10"/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341</v>
      </c>
      <c r="AT176" s="145" t="s">
        <v>239</v>
      </c>
      <c r="AU176" s="145" t="s">
        <v>83</v>
      </c>
      <c r="AY176" s="18" t="s">
        <v>236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8" t="s">
        <v>81</v>
      </c>
      <c r="BK176" s="146">
        <f t="shared" si="19"/>
        <v>0</v>
      </c>
      <c r="BL176" s="18" t="s">
        <v>341</v>
      </c>
      <c r="BM176" s="145" t="s">
        <v>6922</v>
      </c>
    </row>
    <row r="177" spans="2:65" s="1" customFormat="1" ht="33" customHeight="1">
      <c r="B177" s="133"/>
      <c r="C177" s="134" t="s">
        <v>745</v>
      </c>
      <c r="D177" s="134" t="s">
        <v>239</v>
      </c>
      <c r="E177" s="135" t="s">
        <v>6923</v>
      </c>
      <c r="F177" s="136" t="s">
        <v>6924</v>
      </c>
      <c r="G177" s="137" t="s">
        <v>340</v>
      </c>
      <c r="H177" s="138">
        <v>2</v>
      </c>
      <c r="I177" s="139"/>
      <c r="J177" s="140">
        <f t="shared" si="10"/>
        <v>0</v>
      </c>
      <c r="K177" s="136" t="s">
        <v>243</v>
      </c>
      <c r="L177" s="33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341</v>
      </c>
      <c r="AT177" s="145" t="s">
        <v>239</v>
      </c>
      <c r="AU177" s="145" t="s">
        <v>83</v>
      </c>
      <c r="AY177" s="18" t="s">
        <v>236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8" t="s">
        <v>81</v>
      </c>
      <c r="BK177" s="146">
        <f t="shared" si="19"/>
        <v>0</v>
      </c>
      <c r="BL177" s="18" t="s">
        <v>341</v>
      </c>
      <c r="BM177" s="145" t="s">
        <v>6925</v>
      </c>
    </row>
    <row r="178" spans="2:65" s="11" customFormat="1" ht="22.9" customHeight="1">
      <c r="B178" s="121"/>
      <c r="D178" s="122" t="s">
        <v>72</v>
      </c>
      <c r="E178" s="131" t="s">
        <v>2487</v>
      </c>
      <c r="F178" s="131" t="s">
        <v>2488</v>
      </c>
      <c r="I178" s="124"/>
      <c r="J178" s="132">
        <f>BK178</f>
        <v>0</v>
      </c>
      <c r="L178" s="121"/>
      <c r="M178" s="126"/>
      <c r="P178" s="127">
        <f>SUM(P179:P205)</f>
        <v>0</v>
      </c>
      <c r="R178" s="127">
        <f>SUM(R179:R205)</f>
        <v>297.62829000000005</v>
      </c>
      <c r="T178" s="128">
        <f>SUM(T179:T205)</f>
        <v>0</v>
      </c>
      <c r="AR178" s="122" t="s">
        <v>253</v>
      </c>
      <c r="AT178" s="129" t="s">
        <v>72</v>
      </c>
      <c r="AU178" s="129" t="s">
        <v>81</v>
      </c>
      <c r="AY178" s="122" t="s">
        <v>236</v>
      </c>
      <c r="BK178" s="130">
        <f>SUM(BK179:BK205)</f>
        <v>0</v>
      </c>
    </row>
    <row r="179" spans="2:65" s="1" customFormat="1" ht="24.2" customHeight="1">
      <c r="B179" s="133"/>
      <c r="C179" s="134" t="s">
        <v>772</v>
      </c>
      <c r="D179" s="134" t="s">
        <v>239</v>
      </c>
      <c r="E179" s="135" t="s">
        <v>6926</v>
      </c>
      <c r="F179" s="136" t="s">
        <v>6927</v>
      </c>
      <c r="G179" s="137" t="s">
        <v>528</v>
      </c>
      <c r="H179" s="138">
        <v>260</v>
      </c>
      <c r="I179" s="139"/>
      <c r="J179" s="140">
        <f t="shared" ref="J179:J205" si="20"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 t="shared" ref="P179:P205" si="21">O179*H179</f>
        <v>0</v>
      </c>
      <c r="Q179" s="143">
        <v>0</v>
      </c>
      <c r="R179" s="143">
        <f t="shared" ref="R179:R205" si="22">Q179*H179</f>
        <v>0</v>
      </c>
      <c r="S179" s="143">
        <v>0</v>
      </c>
      <c r="T179" s="144">
        <f t="shared" ref="T179:T205" si="23"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 t="shared" ref="BE179:BE205" si="24">IF(N179="základní",J179,0)</f>
        <v>0</v>
      </c>
      <c r="BF179" s="146">
        <f t="shared" ref="BF179:BF205" si="25">IF(N179="snížená",J179,0)</f>
        <v>0</v>
      </c>
      <c r="BG179" s="146">
        <f t="shared" ref="BG179:BG205" si="26">IF(N179="zákl. přenesená",J179,0)</f>
        <v>0</v>
      </c>
      <c r="BH179" s="146">
        <f t="shared" ref="BH179:BH205" si="27">IF(N179="sníž. přenesená",J179,0)</f>
        <v>0</v>
      </c>
      <c r="BI179" s="146">
        <f t="shared" ref="BI179:BI205" si="28">IF(N179="nulová",J179,0)</f>
        <v>0</v>
      </c>
      <c r="BJ179" s="18" t="s">
        <v>81</v>
      </c>
      <c r="BK179" s="146">
        <f t="shared" ref="BK179:BK205" si="29">ROUND(I179*H179,2)</f>
        <v>0</v>
      </c>
      <c r="BL179" s="18" t="s">
        <v>341</v>
      </c>
      <c r="BM179" s="145" t="s">
        <v>6928</v>
      </c>
    </row>
    <row r="180" spans="2:65" s="1" customFormat="1" ht="24.2" customHeight="1">
      <c r="B180" s="133"/>
      <c r="C180" s="134" t="s">
        <v>777</v>
      </c>
      <c r="D180" s="134" t="s">
        <v>239</v>
      </c>
      <c r="E180" s="135" t="s">
        <v>6929</v>
      </c>
      <c r="F180" s="136" t="s">
        <v>6930</v>
      </c>
      <c r="G180" s="137" t="s">
        <v>528</v>
      </c>
      <c r="H180" s="138">
        <v>45</v>
      </c>
      <c r="I180" s="139"/>
      <c r="J180" s="140">
        <f t="shared" si="20"/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341</v>
      </c>
      <c r="AT180" s="145" t="s">
        <v>239</v>
      </c>
      <c r="AU180" s="145" t="s">
        <v>83</v>
      </c>
      <c r="AY180" s="18" t="s">
        <v>236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8" t="s">
        <v>81</v>
      </c>
      <c r="BK180" s="146">
        <f t="shared" si="29"/>
        <v>0</v>
      </c>
      <c r="BL180" s="18" t="s">
        <v>341</v>
      </c>
      <c r="BM180" s="145" t="s">
        <v>6931</v>
      </c>
    </row>
    <row r="181" spans="2:65" s="1" customFormat="1" ht="24.2" customHeight="1">
      <c r="B181" s="133"/>
      <c r="C181" s="134" t="s">
        <v>782</v>
      </c>
      <c r="D181" s="134" t="s">
        <v>239</v>
      </c>
      <c r="E181" s="135" t="s">
        <v>2503</v>
      </c>
      <c r="F181" s="136" t="s">
        <v>5744</v>
      </c>
      <c r="G181" s="137" t="s">
        <v>539</v>
      </c>
      <c r="H181" s="138">
        <v>43.66</v>
      </c>
      <c r="I181" s="139"/>
      <c r="J181" s="140">
        <f t="shared" si="20"/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8" t="s">
        <v>81</v>
      </c>
      <c r="BK181" s="146">
        <f t="shared" si="29"/>
        <v>0</v>
      </c>
      <c r="BL181" s="18" t="s">
        <v>341</v>
      </c>
      <c r="BM181" s="145" t="s">
        <v>6932</v>
      </c>
    </row>
    <row r="182" spans="2:65" s="1" customFormat="1" ht="24.2" customHeight="1">
      <c r="B182" s="133"/>
      <c r="C182" s="134" t="s">
        <v>787</v>
      </c>
      <c r="D182" s="134" t="s">
        <v>239</v>
      </c>
      <c r="E182" s="135" t="s">
        <v>6933</v>
      </c>
      <c r="F182" s="136" t="s">
        <v>6934</v>
      </c>
      <c r="G182" s="137" t="s">
        <v>528</v>
      </c>
      <c r="H182" s="138">
        <v>260</v>
      </c>
      <c r="I182" s="139"/>
      <c r="J182" s="140">
        <f t="shared" si="20"/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341</v>
      </c>
      <c r="AT182" s="145" t="s">
        <v>239</v>
      </c>
      <c r="AU182" s="145" t="s">
        <v>83</v>
      </c>
      <c r="AY182" s="18" t="s">
        <v>236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8" t="s">
        <v>81</v>
      </c>
      <c r="BK182" s="146">
        <f t="shared" si="29"/>
        <v>0</v>
      </c>
      <c r="BL182" s="18" t="s">
        <v>341</v>
      </c>
      <c r="BM182" s="145" t="s">
        <v>6935</v>
      </c>
    </row>
    <row r="183" spans="2:65" s="1" customFormat="1" ht="24.2" customHeight="1">
      <c r="B183" s="133"/>
      <c r="C183" s="134" t="s">
        <v>792</v>
      </c>
      <c r="D183" s="134" t="s">
        <v>239</v>
      </c>
      <c r="E183" s="135" t="s">
        <v>6936</v>
      </c>
      <c r="F183" s="136" t="s">
        <v>6937</v>
      </c>
      <c r="G183" s="137" t="s">
        <v>528</v>
      </c>
      <c r="H183" s="138">
        <v>45</v>
      </c>
      <c r="I183" s="139"/>
      <c r="J183" s="140">
        <f t="shared" si="20"/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8" t="s">
        <v>81</v>
      </c>
      <c r="BK183" s="146">
        <f t="shared" si="29"/>
        <v>0</v>
      </c>
      <c r="BL183" s="18" t="s">
        <v>341</v>
      </c>
      <c r="BM183" s="145" t="s">
        <v>6938</v>
      </c>
    </row>
    <row r="184" spans="2:65" s="1" customFormat="1" ht="16.5" customHeight="1">
      <c r="B184" s="133"/>
      <c r="C184" s="180" t="s">
        <v>798</v>
      </c>
      <c r="D184" s="180" t="s">
        <v>333</v>
      </c>
      <c r="E184" s="181" t="s">
        <v>5626</v>
      </c>
      <c r="F184" s="182" t="s">
        <v>5627</v>
      </c>
      <c r="G184" s="183" t="s">
        <v>424</v>
      </c>
      <c r="H184" s="184">
        <v>162.16</v>
      </c>
      <c r="I184" s="185"/>
      <c r="J184" s="186">
        <f t="shared" si="20"/>
        <v>0</v>
      </c>
      <c r="K184" s="182" t="s">
        <v>243</v>
      </c>
      <c r="L184" s="187"/>
      <c r="M184" s="188" t="s">
        <v>1</v>
      </c>
      <c r="N184" s="189" t="s">
        <v>38</v>
      </c>
      <c r="P184" s="143">
        <f t="shared" si="21"/>
        <v>0</v>
      </c>
      <c r="Q184" s="143">
        <v>1</v>
      </c>
      <c r="R184" s="143">
        <f t="shared" si="22"/>
        <v>162.16</v>
      </c>
      <c r="S184" s="143">
        <v>0</v>
      </c>
      <c r="T184" s="144">
        <f t="shared" si="23"/>
        <v>0</v>
      </c>
      <c r="AR184" s="145" t="s">
        <v>348</v>
      </c>
      <c r="AT184" s="145" t="s">
        <v>333</v>
      </c>
      <c r="AU184" s="145" t="s">
        <v>83</v>
      </c>
      <c r="AY184" s="18" t="s">
        <v>236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8" t="s">
        <v>81</v>
      </c>
      <c r="BK184" s="146">
        <f t="shared" si="29"/>
        <v>0</v>
      </c>
      <c r="BL184" s="18" t="s">
        <v>341</v>
      </c>
      <c r="BM184" s="145" t="s">
        <v>6939</v>
      </c>
    </row>
    <row r="185" spans="2:65" s="1" customFormat="1" ht="33" customHeight="1">
      <c r="B185" s="133"/>
      <c r="C185" s="134" t="s">
        <v>805</v>
      </c>
      <c r="D185" s="134" t="s">
        <v>239</v>
      </c>
      <c r="E185" s="135" t="s">
        <v>6940</v>
      </c>
      <c r="F185" s="136" t="s">
        <v>6941</v>
      </c>
      <c r="G185" s="137" t="s">
        <v>528</v>
      </c>
      <c r="H185" s="138">
        <v>296</v>
      </c>
      <c r="I185" s="139"/>
      <c r="J185" s="140">
        <f t="shared" si="20"/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 t="shared" si="21"/>
        <v>0</v>
      </c>
      <c r="Q185" s="143">
        <v>0.36004000000000003</v>
      </c>
      <c r="R185" s="143">
        <f t="shared" si="22"/>
        <v>106.57184000000001</v>
      </c>
      <c r="S185" s="143">
        <v>0</v>
      </c>
      <c r="T185" s="144">
        <f t="shared" si="23"/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8" t="s">
        <v>81</v>
      </c>
      <c r="BK185" s="146">
        <f t="shared" si="29"/>
        <v>0</v>
      </c>
      <c r="BL185" s="18" t="s">
        <v>341</v>
      </c>
      <c r="BM185" s="145" t="s">
        <v>6942</v>
      </c>
    </row>
    <row r="186" spans="2:65" s="1" customFormat="1" ht="21.75" customHeight="1">
      <c r="B186" s="133"/>
      <c r="C186" s="180" t="s">
        <v>810</v>
      </c>
      <c r="D186" s="180" t="s">
        <v>333</v>
      </c>
      <c r="E186" s="181" t="s">
        <v>5671</v>
      </c>
      <c r="F186" s="182" t="s">
        <v>6943</v>
      </c>
      <c r="G186" s="183" t="s">
        <v>340</v>
      </c>
      <c r="H186" s="184">
        <v>196</v>
      </c>
      <c r="I186" s="185"/>
      <c r="J186" s="186">
        <f t="shared" si="20"/>
        <v>0</v>
      </c>
      <c r="K186" s="182" t="s">
        <v>1</v>
      </c>
      <c r="L186" s="187"/>
      <c r="M186" s="188" t="s">
        <v>1</v>
      </c>
      <c r="N186" s="189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348</v>
      </c>
      <c r="AT186" s="145" t="s">
        <v>333</v>
      </c>
      <c r="AU186" s="145" t="s">
        <v>83</v>
      </c>
      <c r="AY186" s="18" t="s">
        <v>236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8" t="s">
        <v>81</v>
      </c>
      <c r="BK186" s="146">
        <f t="shared" si="29"/>
        <v>0</v>
      </c>
      <c r="BL186" s="18" t="s">
        <v>341</v>
      </c>
      <c r="BM186" s="145" t="s">
        <v>6944</v>
      </c>
    </row>
    <row r="187" spans="2:65" s="1" customFormat="1" ht="24.2" customHeight="1">
      <c r="B187" s="133"/>
      <c r="C187" s="180" t="s">
        <v>816</v>
      </c>
      <c r="D187" s="180" t="s">
        <v>333</v>
      </c>
      <c r="E187" s="181" t="s">
        <v>5675</v>
      </c>
      <c r="F187" s="182" t="s">
        <v>6945</v>
      </c>
      <c r="G187" s="183" t="s">
        <v>340</v>
      </c>
      <c r="H187" s="184">
        <v>300</v>
      </c>
      <c r="I187" s="185"/>
      <c r="J187" s="186">
        <f t="shared" si="20"/>
        <v>0</v>
      </c>
      <c r="K187" s="182" t="s">
        <v>1</v>
      </c>
      <c r="L187" s="187"/>
      <c r="M187" s="188" t="s">
        <v>1</v>
      </c>
      <c r="N187" s="189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348</v>
      </c>
      <c r="AT187" s="145" t="s">
        <v>333</v>
      </c>
      <c r="AU187" s="145" t="s">
        <v>83</v>
      </c>
      <c r="AY187" s="18" t="s">
        <v>236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8" t="s">
        <v>81</v>
      </c>
      <c r="BK187" s="146">
        <f t="shared" si="29"/>
        <v>0</v>
      </c>
      <c r="BL187" s="18" t="s">
        <v>341</v>
      </c>
      <c r="BM187" s="145" t="s">
        <v>6946</v>
      </c>
    </row>
    <row r="188" spans="2:65" s="1" customFormat="1" ht="21.75" customHeight="1">
      <c r="B188" s="133"/>
      <c r="C188" s="180" t="s">
        <v>822</v>
      </c>
      <c r="D188" s="180" t="s">
        <v>333</v>
      </c>
      <c r="E188" s="181" t="s">
        <v>5677</v>
      </c>
      <c r="F188" s="182" t="s">
        <v>6947</v>
      </c>
      <c r="G188" s="183" t="s">
        <v>340</v>
      </c>
      <c r="H188" s="184">
        <v>496</v>
      </c>
      <c r="I188" s="185"/>
      <c r="J188" s="186">
        <f t="shared" si="20"/>
        <v>0</v>
      </c>
      <c r="K188" s="182" t="s">
        <v>1</v>
      </c>
      <c r="L188" s="187"/>
      <c r="M188" s="188" t="s">
        <v>1</v>
      </c>
      <c r="N188" s="189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348</v>
      </c>
      <c r="AT188" s="145" t="s">
        <v>333</v>
      </c>
      <c r="AU188" s="145" t="s">
        <v>83</v>
      </c>
      <c r="AY188" s="18" t="s">
        <v>236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8" t="s">
        <v>81</v>
      </c>
      <c r="BK188" s="146">
        <f t="shared" si="29"/>
        <v>0</v>
      </c>
      <c r="BL188" s="18" t="s">
        <v>341</v>
      </c>
      <c r="BM188" s="145" t="s">
        <v>6948</v>
      </c>
    </row>
    <row r="189" spans="2:65" s="1" customFormat="1" ht="21.75" customHeight="1">
      <c r="B189" s="133"/>
      <c r="C189" s="180" t="s">
        <v>828</v>
      </c>
      <c r="D189" s="180" t="s">
        <v>333</v>
      </c>
      <c r="E189" s="181" t="s">
        <v>5697</v>
      </c>
      <c r="F189" s="182" t="s">
        <v>6949</v>
      </c>
      <c r="G189" s="183" t="s">
        <v>340</v>
      </c>
      <c r="H189" s="184">
        <v>1984</v>
      </c>
      <c r="I189" s="185"/>
      <c r="J189" s="186">
        <f t="shared" si="20"/>
        <v>0</v>
      </c>
      <c r="K189" s="182" t="s">
        <v>1</v>
      </c>
      <c r="L189" s="187"/>
      <c r="M189" s="188" t="s">
        <v>1</v>
      </c>
      <c r="N189" s="189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348</v>
      </c>
      <c r="AT189" s="145" t="s">
        <v>333</v>
      </c>
      <c r="AU189" s="145" t="s">
        <v>83</v>
      </c>
      <c r="AY189" s="18" t="s">
        <v>236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8" t="s">
        <v>81</v>
      </c>
      <c r="BK189" s="146">
        <f t="shared" si="29"/>
        <v>0</v>
      </c>
      <c r="BL189" s="18" t="s">
        <v>341</v>
      </c>
      <c r="BM189" s="145" t="s">
        <v>6950</v>
      </c>
    </row>
    <row r="190" spans="2:65" s="1" customFormat="1" ht="33" customHeight="1">
      <c r="B190" s="133"/>
      <c r="C190" s="134" t="s">
        <v>837</v>
      </c>
      <c r="D190" s="134" t="s">
        <v>239</v>
      </c>
      <c r="E190" s="135" t="s">
        <v>6951</v>
      </c>
      <c r="F190" s="136" t="s">
        <v>6952</v>
      </c>
      <c r="G190" s="137" t="s">
        <v>340</v>
      </c>
      <c r="H190" s="138">
        <v>4</v>
      </c>
      <c r="I190" s="139"/>
      <c r="J190" s="140">
        <f t="shared" si="20"/>
        <v>0</v>
      </c>
      <c r="K190" s="136" t="s">
        <v>243</v>
      </c>
      <c r="L190" s="33"/>
      <c r="M190" s="141" t="s">
        <v>1</v>
      </c>
      <c r="N190" s="142" t="s">
        <v>38</v>
      </c>
      <c r="P190" s="143">
        <f t="shared" si="21"/>
        <v>0</v>
      </c>
      <c r="Q190" s="143">
        <v>0.84145999999999999</v>
      </c>
      <c r="R190" s="143">
        <f t="shared" si="22"/>
        <v>3.3658399999999999</v>
      </c>
      <c r="S190" s="143">
        <v>0</v>
      </c>
      <c r="T190" s="144">
        <f t="shared" si="23"/>
        <v>0</v>
      </c>
      <c r="AR190" s="145" t="s">
        <v>341</v>
      </c>
      <c r="AT190" s="145" t="s">
        <v>239</v>
      </c>
      <c r="AU190" s="145" t="s">
        <v>83</v>
      </c>
      <c r="AY190" s="18" t="s">
        <v>236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8" t="s">
        <v>81</v>
      </c>
      <c r="BK190" s="146">
        <f t="shared" si="29"/>
        <v>0</v>
      </c>
      <c r="BL190" s="18" t="s">
        <v>341</v>
      </c>
      <c r="BM190" s="145" t="s">
        <v>6953</v>
      </c>
    </row>
    <row r="191" spans="2:65" s="1" customFormat="1" ht="24.2" customHeight="1">
      <c r="B191" s="133"/>
      <c r="C191" s="180" t="s">
        <v>841</v>
      </c>
      <c r="D191" s="180" t="s">
        <v>333</v>
      </c>
      <c r="E191" s="181" t="s">
        <v>5699</v>
      </c>
      <c r="F191" s="182" t="s">
        <v>6954</v>
      </c>
      <c r="G191" s="183" t="s">
        <v>340</v>
      </c>
      <c r="H191" s="184">
        <v>3</v>
      </c>
      <c r="I191" s="185"/>
      <c r="J191" s="186">
        <f t="shared" si="20"/>
        <v>0</v>
      </c>
      <c r="K191" s="182" t="s">
        <v>1</v>
      </c>
      <c r="L191" s="187"/>
      <c r="M191" s="188" t="s">
        <v>1</v>
      </c>
      <c r="N191" s="189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348</v>
      </c>
      <c r="AT191" s="145" t="s">
        <v>333</v>
      </c>
      <c r="AU191" s="145" t="s">
        <v>83</v>
      </c>
      <c r="AY191" s="18" t="s">
        <v>236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8" t="s">
        <v>81</v>
      </c>
      <c r="BK191" s="146">
        <f t="shared" si="29"/>
        <v>0</v>
      </c>
      <c r="BL191" s="18" t="s">
        <v>341</v>
      </c>
      <c r="BM191" s="145" t="s">
        <v>6955</v>
      </c>
    </row>
    <row r="192" spans="2:65" s="1" customFormat="1" ht="24.2" customHeight="1">
      <c r="B192" s="133"/>
      <c r="C192" s="180" t="s">
        <v>845</v>
      </c>
      <c r="D192" s="180" t="s">
        <v>333</v>
      </c>
      <c r="E192" s="181" t="s">
        <v>5701</v>
      </c>
      <c r="F192" s="182" t="s">
        <v>6956</v>
      </c>
      <c r="G192" s="183" t="s">
        <v>5701</v>
      </c>
      <c r="H192" s="184">
        <v>1</v>
      </c>
      <c r="I192" s="185"/>
      <c r="J192" s="186">
        <f t="shared" si="20"/>
        <v>0</v>
      </c>
      <c r="K192" s="182" t="s">
        <v>1</v>
      </c>
      <c r="L192" s="187"/>
      <c r="M192" s="188" t="s">
        <v>1</v>
      </c>
      <c r="N192" s="189" t="s">
        <v>38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348</v>
      </c>
      <c r="AT192" s="145" t="s">
        <v>333</v>
      </c>
      <c r="AU192" s="145" t="s">
        <v>83</v>
      </c>
      <c r="AY192" s="18" t="s">
        <v>236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81</v>
      </c>
      <c r="BK192" s="146">
        <f t="shared" si="29"/>
        <v>0</v>
      </c>
      <c r="BL192" s="18" t="s">
        <v>341</v>
      </c>
      <c r="BM192" s="145" t="s">
        <v>6957</v>
      </c>
    </row>
    <row r="193" spans="2:65" s="1" customFormat="1" ht="33" customHeight="1">
      <c r="B193" s="133"/>
      <c r="C193" s="134" t="s">
        <v>341</v>
      </c>
      <c r="D193" s="134" t="s">
        <v>239</v>
      </c>
      <c r="E193" s="135" t="s">
        <v>6958</v>
      </c>
      <c r="F193" s="136" t="s">
        <v>6959</v>
      </c>
      <c r="G193" s="137" t="s">
        <v>340</v>
      </c>
      <c r="H193" s="138">
        <v>4</v>
      </c>
      <c r="I193" s="139"/>
      <c r="J193" s="140">
        <f t="shared" si="20"/>
        <v>0</v>
      </c>
      <c r="K193" s="136" t="s">
        <v>243</v>
      </c>
      <c r="L193" s="33"/>
      <c r="M193" s="141" t="s">
        <v>1</v>
      </c>
      <c r="N193" s="142" t="s">
        <v>38</v>
      </c>
      <c r="P193" s="143">
        <f t="shared" si="21"/>
        <v>0</v>
      </c>
      <c r="Q193" s="143">
        <v>1.49532</v>
      </c>
      <c r="R193" s="143">
        <f t="shared" si="22"/>
        <v>5.9812799999999999</v>
      </c>
      <c r="S193" s="143">
        <v>0</v>
      </c>
      <c r="T193" s="144">
        <f t="shared" si="23"/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8" t="s">
        <v>81</v>
      </c>
      <c r="BK193" s="146">
        <f t="shared" si="29"/>
        <v>0</v>
      </c>
      <c r="BL193" s="18" t="s">
        <v>341</v>
      </c>
      <c r="BM193" s="145" t="s">
        <v>6960</v>
      </c>
    </row>
    <row r="194" spans="2:65" s="1" customFormat="1" ht="24.2" customHeight="1">
      <c r="B194" s="133"/>
      <c r="C194" s="180" t="s">
        <v>863</v>
      </c>
      <c r="D194" s="180" t="s">
        <v>333</v>
      </c>
      <c r="E194" s="181" t="s">
        <v>5703</v>
      </c>
      <c r="F194" s="182" t="s">
        <v>6961</v>
      </c>
      <c r="G194" s="183" t="s">
        <v>340</v>
      </c>
      <c r="H194" s="184">
        <v>4</v>
      </c>
      <c r="I194" s="185"/>
      <c r="J194" s="186">
        <f t="shared" si="20"/>
        <v>0</v>
      </c>
      <c r="K194" s="182" t="s">
        <v>1</v>
      </c>
      <c r="L194" s="187"/>
      <c r="M194" s="188" t="s">
        <v>1</v>
      </c>
      <c r="N194" s="189" t="s">
        <v>38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348</v>
      </c>
      <c r="AT194" s="145" t="s">
        <v>333</v>
      </c>
      <c r="AU194" s="145" t="s">
        <v>83</v>
      </c>
      <c r="AY194" s="18" t="s">
        <v>236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8" t="s">
        <v>81</v>
      </c>
      <c r="BK194" s="146">
        <f t="shared" si="29"/>
        <v>0</v>
      </c>
      <c r="BL194" s="18" t="s">
        <v>341</v>
      </c>
      <c r="BM194" s="145" t="s">
        <v>6962</v>
      </c>
    </row>
    <row r="195" spans="2:65" s="1" customFormat="1" ht="33" customHeight="1">
      <c r="B195" s="133"/>
      <c r="C195" s="134" t="s">
        <v>868</v>
      </c>
      <c r="D195" s="134" t="s">
        <v>239</v>
      </c>
      <c r="E195" s="135" t="s">
        <v>6963</v>
      </c>
      <c r="F195" s="136" t="s">
        <v>6964</v>
      </c>
      <c r="G195" s="137" t="s">
        <v>340</v>
      </c>
      <c r="H195" s="138">
        <v>4</v>
      </c>
      <c r="I195" s="139"/>
      <c r="J195" s="140">
        <f t="shared" si="20"/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8" t="s">
        <v>81</v>
      </c>
      <c r="BK195" s="146">
        <f t="shared" si="29"/>
        <v>0</v>
      </c>
      <c r="BL195" s="18" t="s">
        <v>341</v>
      </c>
      <c r="BM195" s="145" t="s">
        <v>6965</v>
      </c>
    </row>
    <row r="196" spans="2:65" s="1" customFormat="1" ht="33" customHeight="1">
      <c r="B196" s="133"/>
      <c r="C196" s="134" t="s">
        <v>873</v>
      </c>
      <c r="D196" s="134" t="s">
        <v>239</v>
      </c>
      <c r="E196" s="135" t="s">
        <v>6966</v>
      </c>
      <c r="F196" s="136" t="s">
        <v>6967</v>
      </c>
      <c r="G196" s="137" t="s">
        <v>340</v>
      </c>
      <c r="H196" s="138">
        <v>4</v>
      </c>
      <c r="I196" s="139"/>
      <c r="J196" s="140">
        <f t="shared" si="20"/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341</v>
      </c>
      <c r="AT196" s="145" t="s">
        <v>239</v>
      </c>
      <c r="AU196" s="145" t="s">
        <v>83</v>
      </c>
      <c r="AY196" s="18" t="s">
        <v>236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8" t="s">
        <v>81</v>
      </c>
      <c r="BK196" s="146">
        <f t="shared" si="29"/>
        <v>0</v>
      </c>
      <c r="BL196" s="18" t="s">
        <v>341</v>
      </c>
      <c r="BM196" s="145" t="s">
        <v>6968</v>
      </c>
    </row>
    <row r="197" spans="2:65" s="1" customFormat="1" ht="16.5" customHeight="1">
      <c r="B197" s="133"/>
      <c r="C197" s="134" t="s">
        <v>879</v>
      </c>
      <c r="D197" s="134" t="s">
        <v>239</v>
      </c>
      <c r="E197" s="135" t="s">
        <v>4080</v>
      </c>
      <c r="F197" s="136" t="s">
        <v>4081</v>
      </c>
      <c r="G197" s="137" t="s">
        <v>528</v>
      </c>
      <c r="H197" s="138">
        <v>305</v>
      </c>
      <c r="I197" s="139"/>
      <c r="J197" s="140">
        <f t="shared" si="20"/>
        <v>0</v>
      </c>
      <c r="K197" s="136" t="s">
        <v>243</v>
      </c>
      <c r="L197" s="33"/>
      <c r="M197" s="141" t="s">
        <v>1</v>
      </c>
      <c r="N197" s="142" t="s">
        <v>38</v>
      </c>
      <c r="P197" s="143">
        <f t="shared" si="21"/>
        <v>0</v>
      </c>
      <c r="Q197" s="143">
        <v>9.0000000000000006E-5</v>
      </c>
      <c r="R197" s="143">
        <f t="shared" si="22"/>
        <v>2.7450000000000002E-2</v>
      </c>
      <c r="S197" s="143">
        <v>0</v>
      </c>
      <c r="T197" s="144">
        <f t="shared" si="23"/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8" t="s">
        <v>81</v>
      </c>
      <c r="BK197" s="146">
        <f t="shared" si="29"/>
        <v>0</v>
      </c>
      <c r="BL197" s="18" t="s">
        <v>341</v>
      </c>
      <c r="BM197" s="145" t="s">
        <v>6969</v>
      </c>
    </row>
    <row r="198" spans="2:65" s="1" customFormat="1" ht="33" customHeight="1">
      <c r="B198" s="133"/>
      <c r="C198" s="134" t="s">
        <v>885</v>
      </c>
      <c r="D198" s="134" t="s">
        <v>239</v>
      </c>
      <c r="E198" s="135" t="s">
        <v>5632</v>
      </c>
      <c r="F198" s="136" t="s">
        <v>5633</v>
      </c>
      <c r="G198" s="137" t="s">
        <v>528</v>
      </c>
      <c r="H198" s="138">
        <v>12</v>
      </c>
      <c r="I198" s="139"/>
      <c r="J198" s="140">
        <f t="shared" si="20"/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 t="shared" si="21"/>
        <v>0</v>
      </c>
      <c r="Q198" s="143">
        <v>0.18</v>
      </c>
      <c r="R198" s="143">
        <f t="shared" si="22"/>
        <v>2.16</v>
      </c>
      <c r="S198" s="143">
        <v>0</v>
      </c>
      <c r="T198" s="144">
        <f t="shared" si="23"/>
        <v>0</v>
      </c>
      <c r="AR198" s="145" t="s">
        <v>341</v>
      </c>
      <c r="AT198" s="145" t="s">
        <v>239</v>
      </c>
      <c r="AU198" s="145" t="s">
        <v>83</v>
      </c>
      <c r="AY198" s="18" t="s">
        <v>236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8" t="s">
        <v>81</v>
      </c>
      <c r="BK198" s="146">
        <f t="shared" si="29"/>
        <v>0</v>
      </c>
      <c r="BL198" s="18" t="s">
        <v>341</v>
      </c>
      <c r="BM198" s="145" t="s">
        <v>6970</v>
      </c>
    </row>
    <row r="199" spans="2:65" s="1" customFormat="1" ht="33" customHeight="1">
      <c r="B199" s="133"/>
      <c r="C199" s="180" t="s">
        <v>893</v>
      </c>
      <c r="D199" s="180" t="s">
        <v>333</v>
      </c>
      <c r="E199" s="181" t="s">
        <v>5634</v>
      </c>
      <c r="F199" s="182" t="s">
        <v>5635</v>
      </c>
      <c r="G199" s="183" t="s">
        <v>528</v>
      </c>
      <c r="H199" s="184">
        <v>12</v>
      </c>
      <c r="I199" s="185"/>
      <c r="J199" s="186">
        <f t="shared" si="20"/>
        <v>0</v>
      </c>
      <c r="K199" s="182" t="s">
        <v>243</v>
      </c>
      <c r="L199" s="187"/>
      <c r="M199" s="188" t="s">
        <v>1</v>
      </c>
      <c r="N199" s="189" t="s">
        <v>38</v>
      </c>
      <c r="P199" s="143">
        <f t="shared" si="21"/>
        <v>0</v>
      </c>
      <c r="Q199" s="143">
        <v>6.8999999999999997E-4</v>
      </c>
      <c r="R199" s="143">
        <f t="shared" si="22"/>
        <v>8.2799999999999992E-3</v>
      </c>
      <c r="S199" s="143">
        <v>0</v>
      </c>
      <c r="T199" s="144">
        <f t="shared" si="23"/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8" t="s">
        <v>81</v>
      </c>
      <c r="BK199" s="146">
        <f t="shared" si="29"/>
        <v>0</v>
      </c>
      <c r="BL199" s="18" t="s">
        <v>341</v>
      </c>
      <c r="BM199" s="145" t="s">
        <v>6971</v>
      </c>
    </row>
    <row r="200" spans="2:65" s="1" customFormat="1" ht="33" customHeight="1">
      <c r="B200" s="133"/>
      <c r="C200" s="134" t="s">
        <v>909</v>
      </c>
      <c r="D200" s="134" t="s">
        <v>239</v>
      </c>
      <c r="E200" s="135" t="s">
        <v>6972</v>
      </c>
      <c r="F200" s="136" t="s">
        <v>6973</v>
      </c>
      <c r="G200" s="137" t="s">
        <v>528</v>
      </c>
      <c r="H200" s="138">
        <v>80</v>
      </c>
      <c r="I200" s="139"/>
      <c r="J200" s="140">
        <f t="shared" si="20"/>
        <v>0</v>
      </c>
      <c r="K200" s="136" t="s">
        <v>243</v>
      </c>
      <c r="L200" s="33"/>
      <c r="M200" s="141" t="s">
        <v>1</v>
      </c>
      <c r="N200" s="142" t="s">
        <v>38</v>
      </c>
      <c r="P200" s="143">
        <f t="shared" si="21"/>
        <v>0</v>
      </c>
      <c r="Q200" s="143">
        <v>0.216</v>
      </c>
      <c r="R200" s="143">
        <f t="shared" si="22"/>
        <v>17.28</v>
      </c>
      <c r="S200" s="143">
        <v>0</v>
      </c>
      <c r="T200" s="144">
        <f t="shared" si="23"/>
        <v>0</v>
      </c>
      <c r="AR200" s="145" t="s">
        <v>341</v>
      </c>
      <c r="AT200" s="145" t="s">
        <v>239</v>
      </c>
      <c r="AU200" s="145" t="s">
        <v>83</v>
      </c>
      <c r="AY200" s="18" t="s">
        <v>236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8" t="s">
        <v>81</v>
      </c>
      <c r="BK200" s="146">
        <f t="shared" si="29"/>
        <v>0</v>
      </c>
      <c r="BL200" s="18" t="s">
        <v>341</v>
      </c>
      <c r="BM200" s="145" t="s">
        <v>6974</v>
      </c>
    </row>
    <row r="201" spans="2:65" s="1" customFormat="1" ht="33" customHeight="1">
      <c r="B201" s="133"/>
      <c r="C201" s="180" t="s">
        <v>928</v>
      </c>
      <c r="D201" s="180" t="s">
        <v>333</v>
      </c>
      <c r="E201" s="181" t="s">
        <v>6975</v>
      </c>
      <c r="F201" s="182" t="s">
        <v>6976</v>
      </c>
      <c r="G201" s="183" t="s">
        <v>528</v>
      </c>
      <c r="H201" s="184">
        <v>80</v>
      </c>
      <c r="I201" s="185"/>
      <c r="J201" s="186">
        <f t="shared" si="20"/>
        <v>0</v>
      </c>
      <c r="K201" s="182" t="s">
        <v>243</v>
      </c>
      <c r="L201" s="187"/>
      <c r="M201" s="188" t="s">
        <v>1</v>
      </c>
      <c r="N201" s="189" t="s">
        <v>38</v>
      </c>
      <c r="P201" s="143">
        <f t="shared" si="21"/>
        <v>0</v>
      </c>
      <c r="Q201" s="143">
        <v>9.2000000000000003E-4</v>
      </c>
      <c r="R201" s="143">
        <f t="shared" si="22"/>
        <v>7.3599999999999999E-2</v>
      </c>
      <c r="S201" s="143">
        <v>0</v>
      </c>
      <c r="T201" s="144">
        <f t="shared" si="23"/>
        <v>0</v>
      </c>
      <c r="AR201" s="145" t="s">
        <v>348</v>
      </c>
      <c r="AT201" s="145" t="s">
        <v>333</v>
      </c>
      <c r="AU201" s="145" t="s">
        <v>83</v>
      </c>
      <c r="AY201" s="18" t="s">
        <v>236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8" t="s">
        <v>81</v>
      </c>
      <c r="BK201" s="146">
        <f t="shared" si="29"/>
        <v>0</v>
      </c>
      <c r="BL201" s="18" t="s">
        <v>341</v>
      </c>
      <c r="BM201" s="145" t="s">
        <v>6977</v>
      </c>
    </row>
    <row r="202" spans="2:65" s="1" customFormat="1" ht="24.2" customHeight="1">
      <c r="B202" s="133"/>
      <c r="C202" s="134" t="s">
        <v>936</v>
      </c>
      <c r="D202" s="134" t="s">
        <v>239</v>
      </c>
      <c r="E202" s="135" t="s">
        <v>2540</v>
      </c>
      <c r="F202" s="136" t="s">
        <v>5755</v>
      </c>
      <c r="G202" s="137" t="s">
        <v>539</v>
      </c>
      <c r="H202" s="138">
        <v>40.021999999999998</v>
      </c>
      <c r="I202" s="139"/>
      <c r="J202" s="140">
        <f t="shared" si="20"/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AR202" s="145" t="s">
        <v>341</v>
      </c>
      <c r="AT202" s="145" t="s">
        <v>239</v>
      </c>
      <c r="AU202" s="145" t="s">
        <v>83</v>
      </c>
      <c r="AY202" s="18" t="s">
        <v>236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8" t="s">
        <v>81</v>
      </c>
      <c r="BK202" s="146">
        <f t="shared" si="29"/>
        <v>0</v>
      </c>
      <c r="BL202" s="18" t="s">
        <v>341</v>
      </c>
      <c r="BM202" s="145" t="s">
        <v>6978</v>
      </c>
    </row>
    <row r="203" spans="2:65" s="1" customFormat="1" ht="24.2" customHeight="1">
      <c r="B203" s="133"/>
      <c r="C203" s="134" t="s">
        <v>943</v>
      </c>
      <c r="D203" s="134" t="s">
        <v>239</v>
      </c>
      <c r="E203" s="135" t="s">
        <v>6979</v>
      </c>
      <c r="F203" s="136" t="s">
        <v>6980</v>
      </c>
      <c r="G203" s="137" t="s">
        <v>528</v>
      </c>
      <c r="H203" s="138">
        <v>1374</v>
      </c>
      <c r="I203" s="139"/>
      <c r="J203" s="140">
        <f t="shared" si="20"/>
        <v>0</v>
      </c>
      <c r="K203" s="136" t="s">
        <v>243</v>
      </c>
      <c r="L203" s="33"/>
      <c r="M203" s="141" t="s">
        <v>1</v>
      </c>
      <c r="N203" s="142" t="s">
        <v>38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8" t="s">
        <v>81</v>
      </c>
      <c r="BK203" s="146">
        <f t="shared" si="29"/>
        <v>0</v>
      </c>
      <c r="BL203" s="18" t="s">
        <v>341</v>
      </c>
      <c r="BM203" s="145" t="s">
        <v>6981</v>
      </c>
    </row>
    <row r="204" spans="2:65" s="1" customFormat="1" ht="21.75" customHeight="1">
      <c r="B204" s="133"/>
      <c r="C204" s="134" t="s">
        <v>949</v>
      </c>
      <c r="D204" s="134" t="s">
        <v>239</v>
      </c>
      <c r="E204" s="135" t="s">
        <v>6982</v>
      </c>
      <c r="F204" s="136" t="s">
        <v>6983</v>
      </c>
      <c r="G204" s="137" t="s">
        <v>340</v>
      </c>
      <c r="H204" s="138">
        <v>24</v>
      </c>
      <c r="I204" s="139"/>
      <c r="J204" s="140">
        <f t="shared" si="20"/>
        <v>0</v>
      </c>
      <c r="K204" s="136" t="s">
        <v>1</v>
      </c>
      <c r="L204" s="33"/>
      <c r="M204" s="141" t="s">
        <v>1</v>
      </c>
      <c r="N204" s="142" t="s">
        <v>38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341</v>
      </c>
      <c r="AT204" s="145" t="s">
        <v>239</v>
      </c>
      <c r="AU204" s="145" t="s">
        <v>83</v>
      </c>
      <c r="AY204" s="18" t="s">
        <v>236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8" t="s">
        <v>81</v>
      </c>
      <c r="BK204" s="146">
        <f t="shared" si="29"/>
        <v>0</v>
      </c>
      <c r="BL204" s="18" t="s">
        <v>341</v>
      </c>
      <c r="BM204" s="145" t="s">
        <v>6984</v>
      </c>
    </row>
    <row r="205" spans="2:65" s="1" customFormat="1" ht="16.5" customHeight="1">
      <c r="B205" s="133"/>
      <c r="C205" s="134" t="s">
        <v>955</v>
      </c>
      <c r="D205" s="134" t="s">
        <v>239</v>
      </c>
      <c r="E205" s="135" t="s">
        <v>6985</v>
      </c>
      <c r="F205" s="136" t="s">
        <v>6986</v>
      </c>
      <c r="G205" s="137" t="s">
        <v>340</v>
      </c>
      <c r="H205" s="138">
        <v>8</v>
      </c>
      <c r="I205" s="139"/>
      <c r="J205" s="140">
        <f t="shared" si="20"/>
        <v>0</v>
      </c>
      <c r="K205" s="136" t="s">
        <v>1</v>
      </c>
      <c r="L205" s="33"/>
      <c r="M205" s="141" t="s">
        <v>1</v>
      </c>
      <c r="N205" s="142" t="s">
        <v>38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8" t="s">
        <v>81</v>
      </c>
      <c r="BK205" s="146">
        <f t="shared" si="29"/>
        <v>0</v>
      </c>
      <c r="BL205" s="18" t="s">
        <v>341</v>
      </c>
      <c r="BM205" s="145" t="s">
        <v>6987</v>
      </c>
    </row>
    <row r="206" spans="2:65" s="11" customFormat="1" ht="22.9" customHeight="1">
      <c r="B206" s="121"/>
      <c r="D206" s="122" t="s">
        <v>72</v>
      </c>
      <c r="E206" s="131" t="s">
        <v>6988</v>
      </c>
      <c r="F206" s="131" t="s">
        <v>6989</v>
      </c>
      <c r="I206" s="124"/>
      <c r="J206" s="132">
        <f>BK206</f>
        <v>0</v>
      </c>
      <c r="L206" s="121"/>
      <c r="M206" s="126"/>
      <c r="P206" s="127">
        <f>SUM(P207:P222)</f>
        <v>0</v>
      </c>
      <c r="R206" s="127">
        <f>SUM(R207:R222)</f>
        <v>0</v>
      </c>
      <c r="T206" s="128">
        <f>SUM(T207:T222)</f>
        <v>247.17275000000006</v>
      </c>
      <c r="AR206" s="122" t="s">
        <v>253</v>
      </c>
      <c r="AT206" s="129" t="s">
        <v>72</v>
      </c>
      <c r="AU206" s="129" t="s">
        <v>81</v>
      </c>
      <c r="AY206" s="122" t="s">
        <v>236</v>
      </c>
      <c r="BK206" s="130">
        <f>SUM(BK207:BK222)</f>
        <v>0</v>
      </c>
    </row>
    <row r="207" spans="2:65" s="1" customFormat="1" ht="16.5" customHeight="1">
      <c r="B207" s="133"/>
      <c r="C207" s="134" t="s">
        <v>960</v>
      </c>
      <c r="D207" s="134" t="s">
        <v>239</v>
      </c>
      <c r="E207" s="135" t="s">
        <v>2579</v>
      </c>
      <c r="F207" s="136" t="s">
        <v>5756</v>
      </c>
      <c r="G207" s="137" t="s">
        <v>539</v>
      </c>
      <c r="H207" s="138">
        <v>1</v>
      </c>
      <c r="I207" s="139"/>
      <c r="J207" s="140">
        <f t="shared" ref="J207:J222" si="30"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 t="shared" ref="P207:P222" si="31">O207*H207</f>
        <v>0</v>
      </c>
      <c r="Q207" s="143">
        <v>0</v>
      </c>
      <c r="R207" s="143">
        <f t="shared" ref="R207:R222" si="32">Q207*H207</f>
        <v>0</v>
      </c>
      <c r="S207" s="143">
        <v>2.2000000000000002</v>
      </c>
      <c r="T207" s="144">
        <f t="shared" ref="T207:T222" si="33">S207*H207</f>
        <v>2.2000000000000002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 t="shared" ref="BE207:BE222" si="34">IF(N207="základní",J207,0)</f>
        <v>0</v>
      </c>
      <c r="BF207" s="146">
        <f t="shared" ref="BF207:BF222" si="35">IF(N207="snížená",J207,0)</f>
        <v>0</v>
      </c>
      <c r="BG207" s="146">
        <f t="shared" ref="BG207:BG222" si="36">IF(N207="zákl. přenesená",J207,0)</f>
        <v>0</v>
      </c>
      <c r="BH207" s="146">
        <f t="shared" ref="BH207:BH222" si="37">IF(N207="sníž. přenesená",J207,0)</f>
        <v>0</v>
      </c>
      <c r="BI207" s="146">
        <f t="shared" ref="BI207:BI222" si="38">IF(N207="nulová",J207,0)</f>
        <v>0</v>
      </c>
      <c r="BJ207" s="18" t="s">
        <v>81</v>
      </c>
      <c r="BK207" s="146">
        <f t="shared" ref="BK207:BK222" si="39">ROUND(I207*H207,2)</f>
        <v>0</v>
      </c>
      <c r="BL207" s="18" t="s">
        <v>341</v>
      </c>
      <c r="BM207" s="145" t="s">
        <v>6990</v>
      </c>
    </row>
    <row r="208" spans="2:65" s="1" customFormat="1" ht="16.5" customHeight="1">
      <c r="B208" s="133"/>
      <c r="C208" s="134" t="s">
        <v>967</v>
      </c>
      <c r="D208" s="134" t="s">
        <v>239</v>
      </c>
      <c r="E208" s="135" t="s">
        <v>864</v>
      </c>
      <c r="F208" s="136" t="s">
        <v>865</v>
      </c>
      <c r="G208" s="137" t="s">
        <v>528</v>
      </c>
      <c r="H208" s="138">
        <v>190</v>
      </c>
      <c r="I208" s="139"/>
      <c r="J208" s="140">
        <f t="shared" si="30"/>
        <v>0</v>
      </c>
      <c r="K208" s="136" t="s">
        <v>243</v>
      </c>
      <c r="L208" s="33"/>
      <c r="M208" s="141" t="s">
        <v>1</v>
      </c>
      <c r="N208" s="142" t="s">
        <v>38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341</v>
      </c>
      <c r="AT208" s="145" t="s">
        <v>239</v>
      </c>
      <c r="AU208" s="145" t="s">
        <v>83</v>
      </c>
      <c r="AY208" s="18" t="s">
        <v>236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81</v>
      </c>
      <c r="BK208" s="146">
        <f t="shared" si="39"/>
        <v>0</v>
      </c>
      <c r="BL208" s="18" t="s">
        <v>341</v>
      </c>
      <c r="BM208" s="145" t="s">
        <v>6991</v>
      </c>
    </row>
    <row r="209" spans="2:65" s="1" customFormat="1" ht="24.2" customHeight="1">
      <c r="B209" s="133"/>
      <c r="C209" s="134" t="s">
        <v>2331</v>
      </c>
      <c r="D209" s="134" t="s">
        <v>239</v>
      </c>
      <c r="E209" s="135" t="s">
        <v>869</v>
      </c>
      <c r="F209" s="136" t="s">
        <v>870</v>
      </c>
      <c r="G209" s="137" t="s">
        <v>528</v>
      </c>
      <c r="H209" s="138">
        <v>66</v>
      </c>
      <c r="I209" s="139"/>
      <c r="J209" s="140">
        <f t="shared" si="30"/>
        <v>0</v>
      </c>
      <c r="K209" s="136" t="s">
        <v>243</v>
      </c>
      <c r="L209" s="33"/>
      <c r="M209" s="141" t="s">
        <v>1</v>
      </c>
      <c r="N209" s="142" t="s">
        <v>38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81</v>
      </c>
      <c r="BK209" s="146">
        <f t="shared" si="39"/>
        <v>0</v>
      </c>
      <c r="BL209" s="18" t="s">
        <v>341</v>
      </c>
      <c r="BM209" s="145" t="s">
        <v>6992</v>
      </c>
    </row>
    <row r="210" spans="2:65" s="1" customFormat="1" ht="24.2" customHeight="1">
      <c r="B210" s="133"/>
      <c r="C210" s="134" t="s">
        <v>2162</v>
      </c>
      <c r="D210" s="134" t="s">
        <v>239</v>
      </c>
      <c r="E210" s="135" t="s">
        <v>3207</v>
      </c>
      <c r="F210" s="136" t="s">
        <v>3208</v>
      </c>
      <c r="G210" s="137" t="s">
        <v>528</v>
      </c>
      <c r="H210" s="138">
        <v>18</v>
      </c>
      <c r="I210" s="139"/>
      <c r="J210" s="140">
        <f t="shared" si="30"/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341</v>
      </c>
      <c r="AT210" s="145" t="s">
        <v>239</v>
      </c>
      <c r="AU210" s="145" t="s">
        <v>83</v>
      </c>
      <c r="AY210" s="18" t="s">
        <v>236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81</v>
      </c>
      <c r="BK210" s="146">
        <f t="shared" si="39"/>
        <v>0</v>
      </c>
      <c r="BL210" s="18" t="s">
        <v>341</v>
      </c>
      <c r="BM210" s="145" t="s">
        <v>6993</v>
      </c>
    </row>
    <row r="211" spans="2:65" s="1" customFormat="1" ht="16.5" customHeight="1">
      <c r="B211" s="133"/>
      <c r="C211" s="134" t="s">
        <v>2338</v>
      </c>
      <c r="D211" s="134" t="s">
        <v>239</v>
      </c>
      <c r="E211" s="135" t="s">
        <v>5757</v>
      </c>
      <c r="F211" s="136" t="s">
        <v>5758</v>
      </c>
      <c r="G211" s="137" t="s">
        <v>467</v>
      </c>
      <c r="H211" s="138">
        <v>44.7</v>
      </c>
      <c r="I211" s="139"/>
      <c r="J211" s="140">
        <f t="shared" si="30"/>
        <v>0</v>
      </c>
      <c r="K211" s="136" t="s">
        <v>243</v>
      </c>
      <c r="L211" s="33"/>
      <c r="M211" s="141" t="s">
        <v>1</v>
      </c>
      <c r="N211" s="142" t="s">
        <v>38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9.8000000000000004E-2</v>
      </c>
      <c r="T211" s="144">
        <f t="shared" si="33"/>
        <v>4.3806000000000003</v>
      </c>
      <c r="AR211" s="145" t="s">
        <v>341</v>
      </c>
      <c r="AT211" s="145" t="s">
        <v>239</v>
      </c>
      <c r="AU211" s="145" t="s">
        <v>83</v>
      </c>
      <c r="AY211" s="18" t="s">
        <v>236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81</v>
      </c>
      <c r="BK211" s="146">
        <f t="shared" si="39"/>
        <v>0</v>
      </c>
      <c r="BL211" s="18" t="s">
        <v>341</v>
      </c>
      <c r="BM211" s="145" t="s">
        <v>6994</v>
      </c>
    </row>
    <row r="212" spans="2:65" s="1" customFormat="1" ht="24.2" customHeight="1">
      <c r="B212" s="133"/>
      <c r="C212" s="134" t="s">
        <v>2167</v>
      </c>
      <c r="D212" s="134" t="s">
        <v>239</v>
      </c>
      <c r="E212" s="135" t="s">
        <v>5640</v>
      </c>
      <c r="F212" s="136" t="s">
        <v>5641</v>
      </c>
      <c r="G212" s="137" t="s">
        <v>467</v>
      </c>
      <c r="H212" s="138">
        <v>26.31</v>
      </c>
      <c r="I212" s="139"/>
      <c r="J212" s="140">
        <f t="shared" si="30"/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0.22</v>
      </c>
      <c r="T212" s="144">
        <f t="shared" si="33"/>
        <v>5.7881999999999998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81</v>
      </c>
      <c r="BK212" s="146">
        <f t="shared" si="39"/>
        <v>0</v>
      </c>
      <c r="BL212" s="18" t="s">
        <v>258</v>
      </c>
      <c r="BM212" s="145" t="s">
        <v>6995</v>
      </c>
    </row>
    <row r="213" spans="2:65" s="1" customFormat="1" ht="24.2" customHeight="1">
      <c r="B213" s="133"/>
      <c r="C213" s="134" t="s">
        <v>2343</v>
      </c>
      <c r="D213" s="134" t="s">
        <v>239</v>
      </c>
      <c r="E213" s="135" t="s">
        <v>5759</v>
      </c>
      <c r="F213" s="136" t="s">
        <v>5760</v>
      </c>
      <c r="G213" s="137" t="s">
        <v>467</v>
      </c>
      <c r="H213" s="138">
        <v>6.6</v>
      </c>
      <c r="I213" s="139"/>
      <c r="J213" s="140">
        <f t="shared" si="30"/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0.316</v>
      </c>
      <c r="T213" s="144">
        <f t="shared" si="33"/>
        <v>2.0855999999999999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81</v>
      </c>
      <c r="BK213" s="146">
        <f t="shared" si="39"/>
        <v>0</v>
      </c>
      <c r="BL213" s="18" t="s">
        <v>258</v>
      </c>
      <c r="BM213" s="145" t="s">
        <v>6996</v>
      </c>
    </row>
    <row r="214" spans="2:65" s="1" customFormat="1" ht="24.2" customHeight="1">
      <c r="B214" s="133"/>
      <c r="C214" s="134" t="s">
        <v>2170</v>
      </c>
      <c r="D214" s="134" t="s">
        <v>239</v>
      </c>
      <c r="E214" s="135" t="s">
        <v>5761</v>
      </c>
      <c r="F214" s="136" t="s">
        <v>5762</v>
      </c>
      <c r="G214" s="137" t="s">
        <v>467</v>
      </c>
      <c r="H214" s="138">
        <v>10.51</v>
      </c>
      <c r="I214" s="139"/>
      <c r="J214" s="140">
        <f t="shared" si="30"/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0.63</v>
      </c>
      <c r="T214" s="144">
        <f t="shared" si="33"/>
        <v>6.6212999999999997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81</v>
      </c>
      <c r="BK214" s="146">
        <f t="shared" si="39"/>
        <v>0</v>
      </c>
      <c r="BL214" s="18" t="s">
        <v>258</v>
      </c>
      <c r="BM214" s="145" t="s">
        <v>6997</v>
      </c>
    </row>
    <row r="215" spans="2:65" s="1" customFormat="1" ht="24.2" customHeight="1">
      <c r="B215" s="133"/>
      <c r="C215" s="134" t="s">
        <v>2351</v>
      </c>
      <c r="D215" s="134" t="s">
        <v>239</v>
      </c>
      <c r="E215" s="135" t="s">
        <v>5642</v>
      </c>
      <c r="F215" s="136" t="s">
        <v>5643</v>
      </c>
      <c r="G215" s="137" t="s">
        <v>467</v>
      </c>
      <c r="H215" s="138">
        <v>173.11</v>
      </c>
      <c r="I215" s="139"/>
      <c r="J215" s="140">
        <f t="shared" si="30"/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0.26</v>
      </c>
      <c r="T215" s="144">
        <f t="shared" si="33"/>
        <v>45.008600000000008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81</v>
      </c>
      <c r="BK215" s="146">
        <f t="shared" si="39"/>
        <v>0</v>
      </c>
      <c r="BL215" s="18" t="s">
        <v>258</v>
      </c>
      <c r="BM215" s="145" t="s">
        <v>6998</v>
      </c>
    </row>
    <row r="216" spans="2:65" s="1" customFormat="1" ht="24.2" customHeight="1">
      <c r="B216" s="133"/>
      <c r="C216" s="134" t="s">
        <v>2171</v>
      </c>
      <c r="D216" s="134" t="s">
        <v>239</v>
      </c>
      <c r="E216" s="135" t="s">
        <v>992</v>
      </c>
      <c r="F216" s="136" t="s">
        <v>993</v>
      </c>
      <c r="G216" s="137" t="s">
        <v>467</v>
      </c>
      <c r="H216" s="138">
        <v>5.17</v>
      </c>
      <c r="I216" s="139"/>
      <c r="J216" s="140">
        <f t="shared" si="30"/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0.32</v>
      </c>
      <c r="T216" s="144">
        <f t="shared" si="33"/>
        <v>1.6544000000000001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81</v>
      </c>
      <c r="BK216" s="146">
        <f t="shared" si="39"/>
        <v>0</v>
      </c>
      <c r="BL216" s="18" t="s">
        <v>258</v>
      </c>
      <c r="BM216" s="145" t="s">
        <v>6999</v>
      </c>
    </row>
    <row r="217" spans="2:65" s="1" customFormat="1" ht="24.2" customHeight="1">
      <c r="B217" s="133"/>
      <c r="C217" s="134" t="s">
        <v>2359</v>
      </c>
      <c r="D217" s="134" t="s">
        <v>239</v>
      </c>
      <c r="E217" s="135" t="s">
        <v>5644</v>
      </c>
      <c r="F217" s="136" t="s">
        <v>5645</v>
      </c>
      <c r="G217" s="137" t="s">
        <v>467</v>
      </c>
      <c r="H217" s="138">
        <v>52.64</v>
      </c>
      <c r="I217" s="139"/>
      <c r="J217" s="140">
        <f t="shared" si="30"/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0.32500000000000001</v>
      </c>
      <c r="T217" s="144">
        <f t="shared" si="33"/>
        <v>17.108000000000001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81</v>
      </c>
      <c r="BK217" s="146">
        <f t="shared" si="39"/>
        <v>0</v>
      </c>
      <c r="BL217" s="18" t="s">
        <v>258</v>
      </c>
      <c r="BM217" s="145" t="s">
        <v>7000</v>
      </c>
    </row>
    <row r="218" spans="2:65" s="1" customFormat="1" ht="24.2" customHeight="1">
      <c r="B218" s="133"/>
      <c r="C218" s="134" t="s">
        <v>2174</v>
      </c>
      <c r="D218" s="134" t="s">
        <v>239</v>
      </c>
      <c r="E218" s="135" t="s">
        <v>5646</v>
      </c>
      <c r="F218" s="136" t="s">
        <v>5647</v>
      </c>
      <c r="G218" s="137" t="s">
        <v>467</v>
      </c>
      <c r="H218" s="138">
        <v>17.11</v>
      </c>
      <c r="I218" s="139"/>
      <c r="J218" s="140">
        <f t="shared" si="30"/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0.625</v>
      </c>
      <c r="T218" s="144">
        <f t="shared" si="33"/>
        <v>10.69375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81</v>
      </c>
      <c r="BK218" s="146">
        <f t="shared" si="39"/>
        <v>0</v>
      </c>
      <c r="BL218" s="18" t="s">
        <v>258</v>
      </c>
      <c r="BM218" s="145" t="s">
        <v>7001</v>
      </c>
    </row>
    <row r="219" spans="2:65" s="1" customFormat="1" ht="24.2" customHeight="1">
      <c r="B219" s="133"/>
      <c r="C219" s="134" t="s">
        <v>2373</v>
      </c>
      <c r="D219" s="134" t="s">
        <v>239</v>
      </c>
      <c r="E219" s="135" t="s">
        <v>5765</v>
      </c>
      <c r="F219" s="136" t="s">
        <v>5766</v>
      </c>
      <c r="G219" s="137" t="s">
        <v>467</v>
      </c>
      <c r="H219" s="138">
        <v>63.21</v>
      </c>
      <c r="I219" s="139"/>
      <c r="J219" s="140">
        <f t="shared" si="30"/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0.93</v>
      </c>
      <c r="T219" s="144">
        <f t="shared" si="33"/>
        <v>58.785300000000007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81</v>
      </c>
      <c r="BK219" s="146">
        <f t="shared" si="39"/>
        <v>0</v>
      </c>
      <c r="BL219" s="18" t="s">
        <v>258</v>
      </c>
      <c r="BM219" s="145" t="s">
        <v>7002</v>
      </c>
    </row>
    <row r="220" spans="2:65" s="1" customFormat="1" ht="24.2" customHeight="1">
      <c r="B220" s="133"/>
      <c r="C220" s="134" t="s">
        <v>2178</v>
      </c>
      <c r="D220" s="134" t="s">
        <v>239</v>
      </c>
      <c r="E220" s="135" t="s">
        <v>5648</v>
      </c>
      <c r="F220" s="136" t="s">
        <v>5649</v>
      </c>
      <c r="G220" s="137" t="s">
        <v>467</v>
      </c>
      <c r="H220" s="138">
        <v>237.69</v>
      </c>
      <c r="I220" s="139"/>
      <c r="J220" s="140">
        <f t="shared" si="30"/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0.3</v>
      </c>
      <c r="T220" s="144">
        <f t="shared" si="33"/>
        <v>71.307000000000002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81</v>
      </c>
      <c r="BK220" s="146">
        <f t="shared" si="39"/>
        <v>0</v>
      </c>
      <c r="BL220" s="18" t="s">
        <v>258</v>
      </c>
      <c r="BM220" s="145" t="s">
        <v>7003</v>
      </c>
    </row>
    <row r="221" spans="2:65" s="1" customFormat="1" ht="24.2" customHeight="1">
      <c r="B221" s="133"/>
      <c r="C221" s="134" t="s">
        <v>2380</v>
      </c>
      <c r="D221" s="134" t="s">
        <v>239</v>
      </c>
      <c r="E221" s="135" t="s">
        <v>5650</v>
      </c>
      <c r="F221" s="136" t="s">
        <v>5651</v>
      </c>
      <c r="G221" s="137" t="s">
        <v>467</v>
      </c>
      <c r="H221" s="138">
        <v>31.48</v>
      </c>
      <c r="I221" s="139"/>
      <c r="J221" s="140">
        <f t="shared" si="30"/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0.5</v>
      </c>
      <c r="T221" s="144">
        <f t="shared" si="33"/>
        <v>15.74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8" t="s">
        <v>81</v>
      </c>
      <c r="BK221" s="146">
        <f t="shared" si="39"/>
        <v>0</v>
      </c>
      <c r="BL221" s="18" t="s">
        <v>258</v>
      </c>
      <c r="BM221" s="145" t="s">
        <v>7004</v>
      </c>
    </row>
    <row r="222" spans="2:65" s="1" customFormat="1" ht="16.5" customHeight="1">
      <c r="B222" s="133"/>
      <c r="C222" s="134" t="s">
        <v>2182</v>
      </c>
      <c r="D222" s="134" t="s">
        <v>239</v>
      </c>
      <c r="E222" s="135" t="s">
        <v>4092</v>
      </c>
      <c r="F222" s="136" t="s">
        <v>4093</v>
      </c>
      <c r="G222" s="137" t="s">
        <v>528</v>
      </c>
      <c r="H222" s="138">
        <v>20</v>
      </c>
      <c r="I222" s="139"/>
      <c r="J222" s="140">
        <f t="shared" si="30"/>
        <v>0</v>
      </c>
      <c r="K222" s="136" t="s">
        <v>243</v>
      </c>
      <c r="L222" s="33"/>
      <c r="M222" s="205" t="s">
        <v>1</v>
      </c>
      <c r="N222" s="206" t="s">
        <v>38</v>
      </c>
      <c r="O222" s="196"/>
      <c r="P222" s="207">
        <f t="shared" si="31"/>
        <v>0</v>
      </c>
      <c r="Q222" s="207">
        <v>0</v>
      </c>
      <c r="R222" s="207">
        <f t="shared" si="32"/>
        <v>0</v>
      </c>
      <c r="S222" s="207">
        <v>0.28999999999999998</v>
      </c>
      <c r="T222" s="208">
        <f t="shared" si="33"/>
        <v>5.8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8" t="s">
        <v>81</v>
      </c>
      <c r="BK222" s="146">
        <f t="shared" si="39"/>
        <v>0</v>
      </c>
      <c r="BL222" s="18" t="s">
        <v>258</v>
      </c>
      <c r="BM222" s="145" t="s">
        <v>7005</v>
      </c>
    </row>
    <row r="223" spans="2:65" s="1" customFormat="1" ht="6.95" customHeight="1"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33"/>
    </row>
  </sheetData>
  <autoFilter ref="C122:K222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7006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ROUND((SUM(BE116:BE250)),  2)</f>
        <v>0</v>
      </c>
      <c r="I33" s="93">
        <v>0.21</v>
      </c>
      <c r="J33" s="92">
        <f>ROUND(((SUM(BE116:BE250))*I33),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ROUND((SUM(BF116:BF250)),  2)</f>
        <v>0</v>
      </c>
      <c r="I34" s="93">
        <v>0.15</v>
      </c>
      <c r="J34" s="92">
        <f>ROUND(((SUM(BF116:BF250))*I34),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664 - Trolejové vedení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J116</f>
        <v>0</v>
      </c>
      <c r="L96" s="33"/>
      <c r="AU96" s="18" t="s">
        <v>211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221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56" t="str">
        <f>E7</f>
        <v>Rekonstrukce Údolní od Husovy po Úvoz</v>
      </c>
      <c r="F106" s="257"/>
      <c r="G106" s="257"/>
      <c r="H106" s="257"/>
      <c r="L106" s="33"/>
    </row>
    <row r="107" spans="2:12" s="1" customFormat="1" ht="12" customHeight="1">
      <c r="B107" s="33"/>
      <c r="C107" s="28" t="s">
        <v>205</v>
      </c>
      <c r="L107" s="33"/>
    </row>
    <row r="108" spans="2:12" s="1" customFormat="1" ht="16.5" customHeight="1">
      <c r="B108" s="33"/>
      <c r="E108" s="253" t="str">
        <f>E9</f>
        <v>SO 664 - Trolejové vedení</v>
      </c>
      <c r="F108" s="258"/>
      <c r="G108" s="258"/>
      <c r="H108" s="258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222</v>
      </c>
      <c r="D115" s="115" t="s">
        <v>58</v>
      </c>
      <c r="E115" s="115" t="s">
        <v>54</v>
      </c>
      <c r="F115" s="115" t="s">
        <v>55</v>
      </c>
      <c r="G115" s="115" t="s">
        <v>223</v>
      </c>
      <c r="H115" s="115" t="s">
        <v>224</v>
      </c>
      <c r="I115" s="115" t="s">
        <v>225</v>
      </c>
      <c r="J115" s="115" t="s">
        <v>209</v>
      </c>
      <c r="K115" s="116" t="s">
        <v>226</v>
      </c>
      <c r="L115" s="113"/>
      <c r="M115" s="60" t="s">
        <v>1</v>
      </c>
      <c r="N115" s="61" t="s">
        <v>37</v>
      </c>
      <c r="O115" s="61" t="s">
        <v>227</v>
      </c>
      <c r="P115" s="61" t="s">
        <v>228</v>
      </c>
      <c r="Q115" s="61" t="s">
        <v>229</v>
      </c>
      <c r="R115" s="61" t="s">
        <v>230</v>
      </c>
      <c r="S115" s="61" t="s">
        <v>231</v>
      </c>
      <c r="T115" s="62" t="s">
        <v>232</v>
      </c>
    </row>
    <row r="116" spans="2:65" s="1" customFormat="1" ht="22.9" customHeight="1">
      <c r="B116" s="33"/>
      <c r="C116" s="65" t="s">
        <v>233</v>
      </c>
      <c r="J116" s="117">
        <f>BK116</f>
        <v>0</v>
      </c>
      <c r="L116" s="33"/>
      <c r="M116" s="63"/>
      <c r="N116" s="54"/>
      <c r="O116" s="54"/>
      <c r="P116" s="118">
        <f>SUM(P117:P250)</f>
        <v>0</v>
      </c>
      <c r="Q116" s="54"/>
      <c r="R116" s="118">
        <f>SUM(R117:R250)</f>
        <v>0</v>
      </c>
      <c r="S116" s="54"/>
      <c r="T116" s="119">
        <f>SUM(T117:T250)</f>
        <v>0</v>
      </c>
      <c r="AT116" s="18" t="s">
        <v>72</v>
      </c>
      <c r="AU116" s="18" t="s">
        <v>211</v>
      </c>
      <c r="BK116" s="120">
        <f>SUM(BK117:BK250)</f>
        <v>0</v>
      </c>
    </row>
    <row r="117" spans="2:65" s="1" customFormat="1" ht="16.5" customHeight="1">
      <c r="B117" s="133"/>
      <c r="C117" s="134" t="s">
        <v>81</v>
      </c>
      <c r="D117" s="134" t="s">
        <v>239</v>
      </c>
      <c r="E117" s="135" t="s">
        <v>7007</v>
      </c>
      <c r="F117" s="136" t="s">
        <v>7008</v>
      </c>
      <c r="G117" s="137" t="s">
        <v>539</v>
      </c>
      <c r="H117" s="138">
        <v>0.6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258</v>
      </c>
      <c r="AT117" s="145" t="s">
        <v>239</v>
      </c>
      <c r="AU117" s="145" t="s">
        <v>73</v>
      </c>
      <c r="AY117" s="18" t="s">
        <v>236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258</v>
      </c>
      <c r="BM117" s="145" t="s">
        <v>83</v>
      </c>
    </row>
    <row r="118" spans="2:65" s="1" customFormat="1" ht="11.25">
      <c r="B118" s="33"/>
      <c r="D118" s="147" t="s">
        <v>246</v>
      </c>
      <c r="F118" s="148" t="s">
        <v>7008</v>
      </c>
      <c r="I118" s="149"/>
      <c r="L118" s="33"/>
      <c r="M118" s="150"/>
      <c r="T118" s="57"/>
      <c r="AT118" s="18" t="s">
        <v>246</v>
      </c>
      <c r="AU118" s="18" t="s">
        <v>73</v>
      </c>
    </row>
    <row r="119" spans="2:65" s="1" customFormat="1" ht="21.75" customHeight="1">
      <c r="B119" s="133"/>
      <c r="C119" s="134" t="s">
        <v>83</v>
      </c>
      <c r="D119" s="134" t="s">
        <v>239</v>
      </c>
      <c r="E119" s="135" t="s">
        <v>7009</v>
      </c>
      <c r="F119" s="136" t="s">
        <v>7010</v>
      </c>
      <c r="G119" s="137" t="s">
        <v>539</v>
      </c>
      <c r="H119" s="138">
        <v>40.700000000000003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258</v>
      </c>
      <c r="AT119" s="145" t="s">
        <v>239</v>
      </c>
      <c r="AU119" s="145" t="s">
        <v>73</v>
      </c>
      <c r="AY119" s="18" t="s">
        <v>236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258</v>
      </c>
      <c r="BM119" s="145" t="s">
        <v>258</v>
      </c>
    </row>
    <row r="120" spans="2:65" s="1" customFormat="1" ht="11.25">
      <c r="B120" s="33"/>
      <c r="D120" s="147" t="s">
        <v>246</v>
      </c>
      <c r="F120" s="148" t="s">
        <v>7010</v>
      </c>
      <c r="I120" s="149"/>
      <c r="L120" s="33"/>
      <c r="M120" s="150"/>
      <c r="T120" s="57"/>
      <c r="AT120" s="18" t="s">
        <v>246</v>
      </c>
      <c r="AU120" s="18" t="s">
        <v>73</v>
      </c>
    </row>
    <row r="121" spans="2:65" s="1" customFormat="1" ht="16.5" customHeight="1">
      <c r="B121" s="133"/>
      <c r="C121" s="134" t="s">
        <v>253</v>
      </c>
      <c r="D121" s="134" t="s">
        <v>239</v>
      </c>
      <c r="E121" s="135" t="s">
        <v>7011</v>
      </c>
      <c r="F121" s="136" t="s">
        <v>7012</v>
      </c>
      <c r="G121" s="137" t="s">
        <v>1767</v>
      </c>
      <c r="H121" s="138">
        <v>3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258</v>
      </c>
      <c r="AT121" s="145" t="s">
        <v>239</v>
      </c>
      <c r="AU121" s="145" t="s">
        <v>73</v>
      </c>
      <c r="AY121" s="18" t="s">
        <v>236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258</v>
      </c>
      <c r="BM121" s="145" t="s">
        <v>265</v>
      </c>
    </row>
    <row r="122" spans="2:65" s="1" customFormat="1" ht="11.25">
      <c r="B122" s="33"/>
      <c r="D122" s="147" t="s">
        <v>246</v>
      </c>
      <c r="F122" s="148" t="s">
        <v>7012</v>
      </c>
      <c r="I122" s="149"/>
      <c r="L122" s="33"/>
      <c r="M122" s="150"/>
      <c r="T122" s="57"/>
      <c r="AT122" s="18" t="s">
        <v>246</v>
      </c>
      <c r="AU122" s="18" t="s">
        <v>73</v>
      </c>
    </row>
    <row r="123" spans="2:65" s="1" customFormat="1" ht="21.75" customHeight="1">
      <c r="B123" s="133"/>
      <c r="C123" s="134" t="s">
        <v>258</v>
      </c>
      <c r="D123" s="134" t="s">
        <v>239</v>
      </c>
      <c r="E123" s="135" t="s">
        <v>7013</v>
      </c>
      <c r="F123" s="136" t="s">
        <v>7014</v>
      </c>
      <c r="G123" s="137" t="s">
        <v>1767</v>
      </c>
      <c r="H123" s="138">
        <v>20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73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273</v>
      </c>
    </row>
    <row r="124" spans="2:65" s="1" customFormat="1" ht="11.25">
      <c r="B124" s="33"/>
      <c r="D124" s="147" t="s">
        <v>246</v>
      </c>
      <c r="F124" s="148" t="s">
        <v>7014</v>
      </c>
      <c r="I124" s="149"/>
      <c r="L124" s="33"/>
      <c r="M124" s="150"/>
      <c r="T124" s="57"/>
      <c r="AT124" s="18" t="s">
        <v>246</v>
      </c>
      <c r="AU124" s="18" t="s">
        <v>73</v>
      </c>
    </row>
    <row r="125" spans="2:65" s="1" customFormat="1" ht="24.2" customHeight="1">
      <c r="B125" s="133"/>
      <c r="C125" s="134" t="s">
        <v>235</v>
      </c>
      <c r="D125" s="134" t="s">
        <v>239</v>
      </c>
      <c r="E125" s="135" t="s">
        <v>7015</v>
      </c>
      <c r="F125" s="136" t="s">
        <v>7016</v>
      </c>
      <c r="G125" s="137" t="s">
        <v>539</v>
      </c>
      <c r="H125" s="138">
        <v>32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73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286</v>
      </c>
    </row>
    <row r="126" spans="2:65" s="1" customFormat="1" ht="19.5">
      <c r="B126" s="33"/>
      <c r="D126" s="147" t="s">
        <v>246</v>
      </c>
      <c r="F126" s="148" t="s">
        <v>7016</v>
      </c>
      <c r="I126" s="149"/>
      <c r="L126" s="33"/>
      <c r="M126" s="150"/>
      <c r="T126" s="57"/>
      <c r="AT126" s="18" t="s">
        <v>246</v>
      </c>
      <c r="AU126" s="18" t="s">
        <v>73</v>
      </c>
    </row>
    <row r="127" spans="2:65" s="1" customFormat="1" ht="24.2" customHeight="1">
      <c r="B127" s="133"/>
      <c r="C127" s="134" t="s">
        <v>265</v>
      </c>
      <c r="D127" s="134" t="s">
        <v>239</v>
      </c>
      <c r="E127" s="135" t="s">
        <v>7017</v>
      </c>
      <c r="F127" s="136" t="s">
        <v>7018</v>
      </c>
      <c r="G127" s="137" t="s">
        <v>1767</v>
      </c>
      <c r="H127" s="138">
        <v>9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73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295</v>
      </c>
    </row>
    <row r="128" spans="2:65" s="1" customFormat="1" ht="19.5">
      <c r="B128" s="33"/>
      <c r="D128" s="147" t="s">
        <v>246</v>
      </c>
      <c r="F128" s="148" t="s">
        <v>7018</v>
      </c>
      <c r="I128" s="149"/>
      <c r="L128" s="33"/>
      <c r="M128" s="150"/>
      <c r="T128" s="57"/>
      <c r="AT128" s="18" t="s">
        <v>246</v>
      </c>
      <c r="AU128" s="18" t="s">
        <v>73</v>
      </c>
    </row>
    <row r="129" spans="2:65" s="1" customFormat="1" ht="24.2" customHeight="1">
      <c r="B129" s="133"/>
      <c r="C129" s="134" t="s">
        <v>269</v>
      </c>
      <c r="D129" s="134" t="s">
        <v>239</v>
      </c>
      <c r="E129" s="135" t="s">
        <v>7019</v>
      </c>
      <c r="F129" s="136" t="s">
        <v>7020</v>
      </c>
      <c r="G129" s="137" t="s">
        <v>1767</v>
      </c>
      <c r="H129" s="138">
        <v>24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73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306</v>
      </c>
    </row>
    <row r="130" spans="2:65" s="1" customFormat="1" ht="11.25">
      <c r="B130" s="33"/>
      <c r="D130" s="147" t="s">
        <v>246</v>
      </c>
      <c r="F130" s="148" t="s">
        <v>7020</v>
      </c>
      <c r="I130" s="149"/>
      <c r="L130" s="33"/>
      <c r="M130" s="150"/>
      <c r="T130" s="57"/>
      <c r="AT130" s="18" t="s">
        <v>246</v>
      </c>
      <c r="AU130" s="18" t="s">
        <v>73</v>
      </c>
    </row>
    <row r="131" spans="2:65" s="1" customFormat="1" ht="16.5" customHeight="1">
      <c r="B131" s="133"/>
      <c r="C131" s="134" t="s">
        <v>273</v>
      </c>
      <c r="D131" s="134" t="s">
        <v>239</v>
      </c>
      <c r="E131" s="135" t="s">
        <v>7021</v>
      </c>
      <c r="F131" s="136" t="s">
        <v>7022</v>
      </c>
      <c r="G131" s="137" t="s">
        <v>1767</v>
      </c>
      <c r="H131" s="138">
        <v>60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73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316</v>
      </c>
    </row>
    <row r="132" spans="2:65" s="1" customFormat="1" ht="11.25">
      <c r="B132" s="33"/>
      <c r="D132" s="147" t="s">
        <v>246</v>
      </c>
      <c r="F132" s="148" t="s">
        <v>7022</v>
      </c>
      <c r="I132" s="149"/>
      <c r="L132" s="33"/>
      <c r="M132" s="150"/>
      <c r="T132" s="57"/>
      <c r="AT132" s="18" t="s">
        <v>246</v>
      </c>
      <c r="AU132" s="18" t="s">
        <v>73</v>
      </c>
    </row>
    <row r="133" spans="2:65" s="1" customFormat="1" ht="16.5" customHeight="1">
      <c r="B133" s="133"/>
      <c r="C133" s="134" t="s">
        <v>280</v>
      </c>
      <c r="D133" s="134" t="s">
        <v>239</v>
      </c>
      <c r="E133" s="135" t="s">
        <v>7023</v>
      </c>
      <c r="F133" s="136" t="s">
        <v>7024</v>
      </c>
      <c r="G133" s="137" t="s">
        <v>1767</v>
      </c>
      <c r="H133" s="138">
        <v>30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73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328</v>
      </c>
    </row>
    <row r="134" spans="2:65" s="1" customFormat="1" ht="11.25">
      <c r="B134" s="33"/>
      <c r="D134" s="147" t="s">
        <v>246</v>
      </c>
      <c r="F134" s="148" t="s">
        <v>7024</v>
      </c>
      <c r="I134" s="149"/>
      <c r="L134" s="33"/>
      <c r="M134" s="150"/>
      <c r="T134" s="57"/>
      <c r="AT134" s="18" t="s">
        <v>246</v>
      </c>
      <c r="AU134" s="18" t="s">
        <v>73</v>
      </c>
    </row>
    <row r="135" spans="2:65" s="1" customFormat="1" ht="16.5" customHeight="1">
      <c r="B135" s="133"/>
      <c r="C135" s="134" t="s">
        <v>286</v>
      </c>
      <c r="D135" s="134" t="s">
        <v>239</v>
      </c>
      <c r="E135" s="135" t="s">
        <v>7025</v>
      </c>
      <c r="F135" s="136" t="s">
        <v>7026</v>
      </c>
      <c r="G135" s="137" t="s">
        <v>1767</v>
      </c>
      <c r="H135" s="138">
        <v>30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73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345</v>
      </c>
    </row>
    <row r="136" spans="2:65" s="1" customFormat="1" ht="11.25">
      <c r="B136" s="33"/>
      <c r="D136" s="147" t="s">
        <v>246</v>
      </c>
      <c r="F136" s="148" t="s">
        <v>7026</v>
      </c>
      <c r="I136" s="149"/>
      <c r="L136" s="33"/>
      <c r="M136" s="150"/>
      <c r="T136" s="57"/>
      <c r="AT136" s="18" t="s">
        <v>246</v>
      </c>
      <c r="AU136" s="18" t="s">
        <v>73</v>
      </c>
    </row>
    <row r="137" spans="2:65" s="1" customFormat="1" ht="16.5" customHeight="1">
      <c r="B137" s="133"/>
      <c r="C137" s="134" t="s">
        <v>291</v>
      </c>
      <c r="D137" s="134" t="s">
        <v>239</v>
      </c>
      <c r="E137" s="135" t="s">
        <v>7027</v>
      </c>
      <c r="F137" s="136" t="s">
        <v>7028</v>
      </c>
      <c r="G137" s="137" t="s">
        <v>1767</v>
      </c>
      <c r="H137" s="138">
        <v>30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73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583</v>
      </c>
    </row>
    <row r="138" spans="2:65" s="1" customFormat="1" ht="11.25">
      <c r="B138" s="33"/>
      <c r="D138" s="147" t="s">
        <v>246</v>
      </c>
      <c r="F138" s="148" t="s">
        <v>7028</v>
      </c>
      <c r="I138" s="149"/>
      <c r="L138" s="33"/>
      <c r="M138" s="150"/>
      <c r="T138" s="57"/>
      <c r="AT138" s="18" t="s">
        <v>246</v>
      </c>
      <c r="AU138" s="18" t="s">
        <v>73</v>
      </c>
    </row>
    <row r="139" spans="2:65" s="1" customFormat="1" ht="16.5" customHeight="1">
      <c r="B139" s="133"/>
      <c r="C139" s="134" t="s">
        <v>295</v>
      </c>
      <c r="D139" s="134" t="s">
        <v>239</v>
      </c>
      <c r="E139" s="135" t="s">
        <v>7029</v>
      </c>
      <c r="F139" s="136" t="s">
        <v>7030</v>
      </c>
      <c r="G139" s="137" t="s">
        <v>1767</v>
      </c>
      <c r="H139" s="138">
        <v>12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73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591</v>
      </c>
    </row>
    <row r="140" spans="2:65" s="1" customFormat="1" ht="11.25">
      <c r="B140" s="33"/>
      <c r="D140" s="147" t="s">
        <v>246</v>
      </c>
      <c r="F140" s="148" t="s">
        <v>7030</v>
      </c>
      <c r="I140" s="149"/>
      <c r="L140" s="33"/>
      <c r="M140" s="150"/>
      <c r="T140" s="57"/>
      <c r="AT140" s="18" t="s">
        <v>246</v>
      </c>
      <c r="AU140" s="18" t="s">
        <v>73</v>
      </c>
    </row>
    <row r="141" spans="2:65" s="1" customFormat="1" ht="24.2" customHeight="1">
      <c r="B141" s="133"/>
      <c r="C141" s="134" t="s">
        <v>300</v>
      </c>
      <c r="D141" s="134" t="s">
        <v>239</v>
      </c>
      <c r="E141" s="135" t="s">
        <v>7031</v>
      </c>
      <c r="F141" s="136" t="s">
        <v>7032</v>
      </c>
      <c r="G141" s="137" t="s">
        <v>1767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73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607</v>
      </c>
    </row>
    <row r="142" spans="2:65" s="1" customFormat="1" ht="11.25">
      <c r="B142" s="33"/>
      <c r="D142" s="147" t="s">
        <v>246</v>
      </c>
      <c r="F142" s="148" t="s">
        <v>7032</v>
      </c>
      <c r="I142" s="149"/>
      <c r="L142" s="33"/>
      <c r="M142" s="150"/>
      <c r="T142" s="57"/>
      <c r="AT142" s="18" t="s">
        <v>246</v>
      </c>
      <c r="AU142" s="18" t="s">
        <v>73</v>
      </c>
    </row>
    <row r="143" spans="2:65" s="1" customFormat="1" ht="16.5" customHeight="1">
      <c r="B143" s="133"/>
      <c r="C143" s="134" t="s">
        <v>306</v>
      </c>
      <c r="D143" s="134" t="s">
        <v>239</v>
      </c>
      <c r="E143" s="135" t="s">
        <v>7033</v>
      </c>
      <c r="F143" s="136" t="s">
        <v>7034</v>
      </c>
      <c r="G143" s="137" t="s">
        <v>528</v>
      </c>
      <c r="H143" s="138">
        <v>50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73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617</v>
      </c>
    </row>
    <row r="144" spans="2:65" s="1" customFormat="1" ht="11.25">
      <c r="B144" s="33"/>
      <c r="D144" s="147" t="s">
        <v>246</v>
      </c>
      <c r="F144" s="148" t="s">
        <v>7034</v>
      </c>
      <c r="I144" s="149"/>
      <c r="L144" s="33"/>
      <c r="M144" s="150"/>
      <c r="T144" s="57"/>
      <c r="AT144" s="18" t="s">
        <v>246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239</v>
      </c>
      <c r="E145" s="135" t="s">
        <v>7035</v>
      </c>
      <c r="F145" s="136" t="s">
        <v>7036</v>
      </c>
      <c r="G145" s="137" t="s">
        <v>528</v>
      </c>
      <c r="H145" s="138">
        <v>19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73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630</v>
      </c>
    </row>
    <row r="146" spans="2:65" s="1" customFormat="1" ht="11.25">
      <c r="B146" s="33"/>
      <c r="D146" s="147" t="s">
        <v>246</v>
      </c>
      <c r="F146" s="148" t="s">
        <v>7036</v>
      </c>
      <c r="I146" s="149"/>
      <c r="L146" s="33"/>
      <c r="M146" s="150"/>
      <c r="T146" s="57"/>
      <c r="AT146" s="18" t="s">
        <v>246</v>
      </c>
      <c r="AU146" s="18" t="s">
        <v>73</v>
      </c>
    </row>
    <row r="147" spans="2:65" s="1" customFormat="1" ht="16.5" customHeight="1">
      <c r="B147" s="133"/>
      <c r="C147" s="134" t="s">
        <v>316</v>
      </c>
      <c r="D147" s="134" t="s">
        <v>239</v>
      </c>
      <c r="E147" s="135" t="s">
        <v>7037</v>
      </c>
      <c r="F147" s="136" t="s">
        <v>7038</v>
      </c>
      <c r="G147" s="137" t="s">
        <v>528</v>
      </c>
      <c r="H147" s="138">
        <v>16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73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643</v>
      </c>
    </row>
    <row r="148" spans="2:65" s="1" customFormat="1" ht="11.25">
      <c r="B148" s="33"/>
      <c r="D148" s="147" t="s">
        <v>246</v>
      </c>
      <c r="F148" s="148" t="s">
        <v>7038</v>
      </c>
      <c r="I148" s="149"/>
      <c r="L148" s="33"/>
      <c r="M148" s="150"/>
      <c r="T148" s="57"/>
      <c r="AT148" s="18" t="s">
        <v>246</v>
      </c>
      <c r="AU148" s="18" t="s">
        <v>73</v>
      </c>
    </row>
    <row r="149" spans="2:65" s="1" customFormat="1" ht="16.5" customHeight="1">
      <c r="B149" s="133"/>
      <c r="C149" s="134" t="s">
        <v>323</v>
      </c>
      <c r="D149" s="134" t="s">
        <v>239</v>
      </c>
      <c r="E149" s="135" t="s">
        <v>7039</v>
      </c>
      <c r="F149" s="136" t="s">
        <v>7040</v>
      </c>
      <c r="G149" s="137" t="s">
        <v>1767</v>
      </c>
      <c r="H149" s="138">
        <v>10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73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656</v>
      </c>
    </row>
    <row r="150" spans="2:65" s="1" customFormat="1" ht="11.25">
      <c r="B150" s="33"/>
      <c r="D150" s="147" t="s">
        <v>246</v>
      </c>
      <c r="F150" s="148" t="s">
        <v>7040</v>
      </c>
      <c r="I150" s="149"/>
      <c r="L150" s="33"/>
      <c r="M150" s="150"/>
      <c r="T150" s="57"/>
      <c r="AT150" s="18" t="s">
        <v>246</v>
      </c>
      <c r="AU150" s="18" t="s">
        <v>73</v>
      </c>
    </row>
    <row r="151" spans="2:65" s="1" customFormat="1" ht="16.5" customHeight="1">
      <c r="B151" s="133"/>
      <c r="C151" s="134" t="s">
        <v>328</v>
      </c>
      <c r="D151" s="134" t="s">
        <v>239</v>
      </c>
      <c r="E151" s="135" t="s">
        <v>7041</v>
      </c>
      <c r="F151" s="136" t="s">
        <v>7042</v>
      </c>
      <c r="G151" s="137" t="s">
        <v>1767</v>
      </c>
      <c r="H151" s="138">
        <v>30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73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669</v>
      </c>
    </row>
    <row r="152" spans="2:65" s="1" customFormat="1" ht="11.25">
      <c r="B152" s="33"/>
      <c r="D152" s="147" t="s">
        <v>246</v>
      </c>
      <c r="F152" s="148" t="s">
        <v>7042</v>
      </c>
      <c r="I152" s="149"/>
      <c r="L152" s="33"/>
      <c r="M152" s="150"/>
      <c r="T152" s="57"/>
      <c r="AT152" s="18" t="s">
        <v>246</v>
      </c>
      <c r="AU152" s="18" t="s">
        <v>73</v>
      </c>
    </row>
    <row r="153" spans="2:65" s="1" customFormat="1" ht="21.75" customHeight="1">
      <c r="B153" s="133"/>
      <c r="C153" s="134" t="s">
        <v>337</v>
      </c>
      <c r="D153" s="134" t="s">
        <v>239</v>
      </c>
      <c r="E153" s="135" t="s">
        <v>7043</v>
      </c>
      <c r="F153" s="136" t="s">
        <v>7044</v>
      </c>
      <c r="G153" s="137" t="s">
        <v>1767</v>
      </c>
      <c r="H153" s="138">
        <v>6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73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682</v>
      </c>
    </row>
    <row r="154" spans="2:65" s="1" customFormat="1" ht="11.25">
      <c r="B154" s="33"/>
      <c r="D154" s="147" t="s">
        <v>246</v>
      </c>
      <c r="F154" s="148" t="s">
        <v>7044</v>
      </c>
      <c r="I154" s="149"/>
      <c r="L154" s="33"/>
      <c r="M154" s="150"/>
      <c r="T154" s="57"/>
      <c r="AT154" s="18" t="s">
        <v>246</v>
      </c>
      <c r="AU154" s="18" t="s">
        <v>73</v>
      </c>
    </row>
    <row r="155" spans="2:65" s="1" customFormat="1" ht="16.5" customHeight="1">
      <c r="B155" s="133"/>
      <c r="C155" s="134" t="s">
        <v>345</v>
      </c>
      <c r="D155" s="134" t="s">
        <v>239</v>
      </c>
      <c r="E155" s="135" t="s">
        <v>7045</v>
      </c>
      <c r="F155" s="136" t="s">
        <v>7046</v>
      </c>
      <c r="G155" s="137" t="s">
        <v>1767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73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696</v>
      </c>
    </row>
    <row r="156" spans="2:65" s="1" customFormat="1" ht="11.25">
      <c r="B156" s="33"/>
      <c r="D156" s="147" t="s">
        <v>246</v>
      </c>
      <c r="F156" s="148" t="s">
        <v>7046</v>
      </c>
      <c r="I156" s="149"/>
      <c r="L156" s="33"/>
      <c r="M156" s="150"/>
      <c r="T156" s="57"/>
      <c r="AT156" s="18" t="s">
        <v>246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239</v>
      </c>
      <c r="E157" s="135" t="s">
        <v>7047</v>
      </c>
      <c r="F157" s="136" t="s">
        <v>7048</v>
      </c>
      <c r="G157" s="137" t="s">
        <v>528</v>
      </c>
      <c r="H157" s="138">
        <v>16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73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709</v>
      </c>
    </row>
    <row r="158" spans="2:65" s="1" customFormat="1" ht="11.25">
      <c r="B158" s="33"/>
      <c r="D158" s="147" t="s">
        <v>246</v>
      </c>
      <c r="F158" s="148" t="s">
        <v>7048</v>
      </c>
      <c r="I158" s="149"/>
      <c r="L158" s="33"/>
      <c r="M158" s="150"/>
      <c r="T158" s="57"/>
      <c r="AT158" s="18" t="s">
        <v>246</v>
      </c>
      <c r="AU158" s="18" t="s">
        <v>73</v>
      </c>
    </row>
    <row r="159" spans="2:65" s="1" customFormat="1" ht="16.5" customHeight="1">
      <c r="B159" s="133"/>
      <c r="C159" s="134" t="s">
        <v>583</v>
      </c>
      <c r="D159" s="134" t="s">
        <v>239</v>
      </c>
      <c r="E159" s="135" t="s">
        <v>7049</v>
      </c>
      <c r="F159" s="136" t="s">
        <v>7050</v>
      </c>
      <c r="G159" s="137" t="s">
        <v>528</v>
      </c>
      <c r="H159" s="138">
        <v>35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73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720</v>
      </c>
    </row>
    <row r="160" spans="2:65" s="1" customFormat="1" ht="11.25">
      <c r="B160" s="33"/>
      <c r="D160" s="147" t="s">
        <v>246</v>
      </c>
      <c r="F160" s="148" t="s">
        <v>7050</v>
      </c>
      <c r="I160" s="149"/>
      <c r="L160" s="33"/>
      <c r="M160" s="150"/>
      <c r="T160" s="57"/>
      <c r="AT160" s="18" t="s">
        <v>246</v>
      </c>
      <c r="AU160" s="18" t="s">
        <v>73</v>
      </c>
    </row>
    <row r="161" spans="2:65" s="1" customFormat="1" ht="16.5" customHeight="1">
      <c r="B161" s="133"/>
      <c r="C161" s="134" t="s">
        <v>588</v>
      </c>
      <c r="D161" s="134" t="s">
        <v>239</v>
      </c>
      <c r="E161" s="135" t="s">
        <v>7051</v>
      </c>
      <c r="F161" s="136" t="s">
        <v>7052</v>
      </c>
      <c r="G161" s="137" t="s">
        <v>528</v>
      </c>
      <c r="H161" s="138">
        <v>81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73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731</v>
      </c>
    </row>
    <row r="162" spans="2:65" s="1" customFormat="1" ht="11.25">
      <c r="B162" s="33"/>
      <c r="D162" s="147" t="s">
        <v>246</v>
      </c>
      <c r="F162" s="148" t="s">
        <v>7052</v>
      </c>
      <c r="I162" s="149"/>
      <c r="L162" s="33"/>
      <c r="M162" s="150"/>
      <c r="T162" s="57"/>
      <c r="AT162" s="18" t="s">
        <v>246</v>
      </c>
      <c r="AU162" s="18" t="s">
        <v>73</v>
      </c>
    </row>
    <row r="163" spans="2:65" s="1" customFormat="1" ht="16.5" customHeight="1">
      <c r="B163" s="133"/>
      <c r="C163" s="134" t="s">
        <v>591</v>
      </c>
      <c r="D163" s="134" t="s">
        <v>239</v>
      </c>
      <c r="E163" s="135" t="s">
        <v>7053</v>
      </c>
      <c r="F163" s="136" t="s">
        <v>7054</v>
      </c>
      <c r="G163" s="137" t="s">
        <v>528</v>
      </c>
      <c r="H163" s="138">
        <v>4.5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73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741</v>
      </c>
    </row>
    <row r="164" spans="2:65" s="1" customFormat="1" ht="11.25">
      <c r="B164" s="33"/>
      <c r="D164" s="147" t="s">
        <v>246</v>
      </c>
      <c r="F164" s="148" t="s">
        <v>7054</v>
      </c>
      <c r="I164" s="149"/>
      <c r="L164" s="33"/>
      <c r="M164" s="150"/>
      <c r="T164" s="57"/>
      <c r="AT164" s="18" t="s">
        <v>246</v>
      </c>
      <c r="AU164" s="18" t="s">
        <v>73</v>
      </c>
    </row>
    <row r="165" spans="2:65" s="1" customFormat="1" ht="16.5" customHeight="1">
      <c r="B165" s="133"/>
      <c r="C165" s="134" t="s">
        <v>600</v>
      </c>
      <c r="D165" s="134" t="s">
        <v>239</v>
      </c>
      <c r="E165" s="135" t="s">
        <v>7055</v>
      </c>
      <c r="F165" s="136" t="s">
        <v>7056</v>
      </c>
      <c r="G165" s="137" t="s">
        <v>528</v>
      </c>
      <c r="H165" s="138">
        <v>120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73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772</v>
      </c>
    </row>
    <row r="166" spans="2:65" s="1" customFormat="1" ht="11.25">
      <c r="B166" s="33"/>
      <c r="D166" s="147" t="s">
        <v>246</v>
      </c>
      <c r="F166" s="148" t="s">
        <v>7056</v>
      </c>
      <c r="I166" s="149"/>
      <c r="L166" s="33"/>
      <c r="M166" s="150"/>
      <c r="T166" s="57"/>
      <c r="AT166" s="18" t="s">
        <v>246</v>
      </c>
      <c r="AU166" s="18" t="s">
        <v>73</v>
      </c>
    </row>
    <row r="167" spans="2:65" s="1" customFormat="1" ht="16.5" customHeight="1">
      <c r="B167" s="133"/>
      <c r="C167" s="134" t="s">
        <v>607</v>
      </c>
      <c r="D167" s="134" t="s">
        <v>239</v>
      </c>
      <c r="E167" s="135" t="s">
        <v>7057</v>
      </c>
      <c r="F167" s="136" t="s">
        <v>7058</v>
      </c>
      <c r="G167" s="137" t="s">
        <v>528</v>
      </c>
      <c r="H167" s="138">
        <v>60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73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782</v>
      </c>
    </row>
    <row r="168" spans="2:65" s="1" customFormat="1" ht="11.25">
      <c r="B168" s="33"/>
      <c r="D168" s="147" t="s">
        <v>246</v>
      </c>
      <c r="F168" s="148" t="s">
        <v>7058</v>
      </c>
      <c r="I168" s="149"/>
      <c r="L168" s="33"/>
      <c r="M168" s="150"/>
      <c r="T168" s="57"/>
      <c r="AT168" s="18" t="s">
        <v>246</v>
      </c>
      <c r="AU168" s="18" t="s">
        <v>73</v>
      </c>
    </row>
    <row r="169" spans="2:65" s="1" customFormat="1" ht="16.5" customHeight="1">
      <c r="B169" s="133"/>
      <c r="C169" s="134" t="s">
        <v>611</v>
      </c>
      <c r="D169" s="134" t="s">
        <v>239</v>
      </c>
      <c r="E169" s="135" t="s">
        <v>7059</v>
      </c>
      <c r="F169" s="136" t="s">
        <v>7060</v>
      </c>
      <c r="G169" s="137" t="s">
        <v>528</v>
      </c>
      <c r="H169" s="138">
        <v>88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73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792</v>
      </c>
    </row>
    <row r="170" spans="2:65" s="1" customFormat="1" ht="11.25">
      <c r="B170" s="33"/>
      <c r="D170" s="147" t="s">
        <v>246</v>
      </c>
      <c r="F170" s="148" t="s">
        <v>7060</v>
      </c>
      <c r="I170" s="149"/>
      <c r="L170" s="33"/>
      <c r="M170" s="150"/>
      <c r="T170" s="57"/>
      <c r="AT170" s="18" t="s">
        <v>246</v>
      </c>
      <c r="AU170" s="18" t="s">
        <v>73</v>
      </c>
    </row>
    <row r="171" spans="2:65" s="1" customFormat="1" ht="16.5" customHeight="1">
      <c r="B171" s="133"/>
      <c r="C171" s="134" t="s">
        <v>617</v>
      </c>
      <c r="D171" s="134" t="s">
        <v>239</v>
      </c>
      <c r="E171" s="135" t="s">
        <v>7061</v>
      </c>
      <c r="F171" s="136" t="s">
        <v>7062</v>
      </c>
      <c r="G171" s="137" t="s">
        <v>1767</v>
      </c>
      <c r="H171" s="138">
        <v>8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73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805</v>
      </c>
    </row>
    <row r="172" spans="2:65" s="1" customFormat="1" ht="11.25">
      <c r="B172" s="33"/>
      <c r="D172" s="147" t="s">
        <v>246</v>
      </c>
      <c r="F172" s="148" t="s">
        <v>7062</v>
      </c>
      <c r="I172" s="149"/>
      <c r="L172" s="33"/>
      <c r="M172" s="150"/>
      <c r="T172" s="57"/>
      <c r="AT172" s="18" t="s">
        <v>246</v>
      </c>
      <c r="AU172" s="18" t="s">
        <v>73</v>
      </c>
    </row>
    <row r="173" spans="2:65" s="1" customFormat="1" ht="16.5" customHeight="1">
      <c r="B173" s="133"/>
      <c r="C173" s="134" t="s">
        <v>625</v>
      </c>
      <c r="D173" s="134" t="s">
        <v>239</v>
      </c>
      <c r="E173" s="135" t="s">
        <v>7063</v>
      </c>
      <c r="F173" s="136" t="s">
        <v>7064</v>
      </c>
      <c r="G173" s="137" t="s">
        <v>1767</v>
      </c>
      <c r="H173" s="138">
        <v>1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73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816</v>
      </c>
    </row>
    <row r="174" spans="2:65" s="1" customFormat="1" ht="11.25">
      <c r="B174" s="33"/>
      <c r="D174" s="147" t="s">
        <v>246</v>
      </c>
      <c r="F174" s="148" t="s">
        <v>7064</v>
      </c>
      <c r="I174" s="149"/>
      <c r="L174" s="33"/>
      <c r="M174" s="150"/>
      <c r="T174" s="57"/>
      <c r="AT174" s="18" t="s">
        <v>246</v>
      </c>
      <c r="AU174" s="18" t="s">
        <v>73</v>
      </c>
    </row>
    <row r="175" spans="2:65" s="1" customFormat="1" ht="16.5" customHeight="1">
      <c r="B175" s="133"/>
      <c r="C175" s="134" t="s">
        <v>630</v>
      </c>
      <c r="D175" s="134" t="s">
        <v>239</v>
      </c>
      <c r="E175" s="135" t="s">
        <v>7065</v>
      </c>
      <c r="F175" s="136" t="s">
        <v>7066</v>
      </c>
      <c r="G175" s="137" t="s">
        <v>1767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73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828</v>
      </c>
    </row>
    <row r="176" spans="2:65" s="1" customFormat="1" ht="11.25">
      <c r="B176" s="33"/>
      <c r="D176" s="147" t="s">
        <v>246</v>
      </c>
      <c r="F176" s="148" t="s">
        <v>7066</v>
      </c>
      <c r="I176" s="149"/>
      <c r="L176" s="33"/>
      <c r="M176" s="150"/>
      <c r="T176" s="57"/>
      <c r="AT176" s="18" t="s">
        <v>246</v>
      </c>
      <c r="AU176" s="18" t="s">
        <v>73</v>
      </c>
    </row>
    <row r="177" spans="2:65" s="1" customFormat="1" ht="16.5" customHeight="1">
      <c r="B177" s="133"/>
      <c r="C177" s="134" t="s">
        <v>637</v>
      </c>
      <c r="D177" s="134" t="s">
        <v>239</v>
      </c>
      <c r="E177" s="135" t="s">
        <v>7067</v>
      </c>
      <c r="F177" s="136" t="s">
        <v>7068</v>
      </c>
      <c r="G177" s="137" t="s">
        <v>528</v>
      </c>
      <c r="H177" s="138">
        <v>362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73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841</v>
      </c>
    </row>
    <row r="178" spans="2:65" s="1" customFormat="1" ht="11.25">
      <c r="B178" s="33"/>
      <c r="D178" s="147" t="s">
        <v>246</v>
      </c>
      <c r="F178" s="148" t="s">
        <v>7068</v>
      </c>
      <c r="I178" s="149"/>
      <c r="L178" s="33"/>
      <c r="M178" s="150"/>
      <c r="T178" s="57"/>
      <c r="AT178" s="18" t="s">
        <v>246</v>
      </c>
      <c r="AU178" s="18" t="s">
        <v>73</v>
      </c>
    </row>
    <row r="179" spans="2:65" s="1" customFormat="1" ht="16.5" customHeight="1">
      <c r="B179" s="133"/>
      <c r="C179" s="134" t="s">
        <v>643</v>
      </c>
      <c r="D179" s="134" t="s">
        <v>239</v>
      </c>
      <c r="E179" s="135" t="s">
        <v>7069</v>
      </c>
      <c r="F179" s="136" t="s">
        <v>7070</v>
      </c>
      <c r="G179" s="137" t="s">
        <v>1767</v>
      </c>
      <c r="H179" s="138">
        <v>10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73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341</v>
      </c>
    </row>
    <row r="180" spans="2:65" s="1" customFormat="1" ht="11.25">
      <c r="B180" s="33"/>
      <c r="D180" s="147" t="s">
        <v>246</v>
      </c>
      <c r="F180" s="148" t="s">
        <v>7070</v>
      </c>
      <c r="I180" s="149"/>
      <c r="L180" s="33"/>
      <c r="M180" s="150"/>
      <c r="T180" s="57"/>
      <c r="AT180" s="18" t="s">
        <v>246</v>
      </c>
      <c r="AU180" s="18" t="s">
        <v>73</v>
      </c>
    </row>
    <row r="181" spans="2:65" s="1" customFormat="1" ht="16.5" customHeight="1">
      <c r="B181" s="133"/>
      <c r="C181" s="134" t="s">
        <v>649</v>
      </c>
      <c r="D181" s="134" t="s">
        <v>239</v>
      </c>
      <c r="E181" s="135" t="s">
        <v>7071</v>
      </c>
      <c r="F181" s="136" t="s">
        <v>7072</v>
      </c>
      <c r="G181" s="137" t="s">
        <v>1767</v>
      </c>
      <c r="H181" s="138">
        <v>3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73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868</v>
      </c>
    </row>
    <row r="182" spans="2:65" s="1" customFormat="1" ht="11.25">
      <c r="B182" s="33"/>
      <c r="D182" s="147" t="s">
        <v>246</v>
      </c>
      <c r="F182" s="148" t="s">
        <v>7072</v>
      </c>
      <c r="I182" s="149"/>
      <c r="L182" s="33"/>
      <c r="M182" s="150"/>
      <c r="T182" s="57"/>
      <c r="AT182" s="18" t="s">
        <v>246</v>
      </c>
      <c r="AU182" s="18" t="s">
        <v>73</v>
      </c>
    </row>
    <row r="183" spans="2:65" s="1" customFormat="1" ht="24.2" customHeight="1">
      <c r="B183" s="133"/>
      <c r="C183" s="134" t="s">
        <v>656</v>
      </c>
      <c r="D183" s="134" t="s">
        <v>239</v>
      </c>
      <c r="E183" s="135" t="s">
        <v>7073</v>
      </c>
      <c r="F183" s="136" t="s">
        <v>7074</v>
      </c>
      <c r="G183" s="137" t="s">
        <v>539</v>
      </c>
      <c r="H183" s="138">
        <v>32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73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879</v>
      </c>
    </row>
    <row r="184" spans="2:65" s="1" customFormat="1" ht="11.25">
      <c r="B184" s="33"/>
      <c r="D184" s="147" t="s">
        <v>246</v>
      </c>
      <c r="F184" s="148" t="s">
        <v>7074</v>
      </c>
      <c r="I184" s="149"/>
      <c r="L184" s="33"/>
      <c r="M184" s="150"/>
      <c r="T184" s="57"/>
      <c r="AT184" s="18" t="s">
        <v>246</v>
      </c>
      <c r="AU184" s="18" t="s">
        <v>73</v>
      </c>
    </row>
    <row r="185" spans="2:65" s="1" customFormat="1" ht="24.2" customHeight="1">
      <c r="B185" s="133"/>
      <c r="C185" s="134" t="s">
        <v>662</v>
      </c>
      <c r="D185" s="134" t="s">
        <v>239</v>
      </c>
      <c r="E185" s="135" t="s">
        <v>7075</v>
      </c>
      <c r="F185" s="136" t="s">
        <v>7076</v>
      </c>
      <c r="G185" s="137" t="s">
        <v>539</v>
      </c>
      <c r="H185" s="138">
        <v>14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73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893</v>
      </c>
    </row>
    <row r="186" spans="2:65" s="1" customFormat="1" ht="19.5">
      <c r="B186" s="33"/>
      <c r="D186" s="147" t="s">
        <v>246</v>
      </c>
      <c r="F186" s="148" t="s">
        <v>7076</v>
      </c>
      <c r="I186" s="149"/>
      <c r="L186" s="33"/>
      <c r="M186" s="150"/>
      <c r="T186" s="57"/>
      <c r="AT186" s="18" t="s">
        <v>246</v>
      </c>
      <c r="AU186" s="18" t="s">
        <v>73</v>
      </c>
    </row>
    <row r="187" spans="2:65" s="1" customFormat="1" ht="16.5" customHeight="1">
      <c r="B187" s="133"/>
      <c r="C187" s="134" t="s">
        <v>669</v>
      </c>
      <c r="D187" s="134" t="s">
        <v>239</v>
      </c>
      <c r="E187" s="135" t="s">
        <v>7077</v>
      </c>
      <c r="F187" s="136" t="s">
        <v>7078</v>
      </c>
      <c r="G187" s="137" t="s">
        <v>1767</v>
      </c>
      <c r="H187" s="138">
        <v>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73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928</v>
      </c>
    </row>
    <row r="188" spans="2:65" s="1" customFormat="1" ht="11.25">
      <c r="B188" s="33"/>
      <c r="D188" s="147" t="s">
        <v>246</v>
      </c>
      <c r="F188" s="148" t="s">
        <v>7078</v>
      </c>
      <c r="I188" s="149"/>
      <c r="L188" s="33"/>
      <c r="M188" s="150"/>
      <c r="T188" s="57"/>
      <c r="AT188" s="18" t="s">
        <v>246</v>
      </c>
      <c r="AU188" s="18" t="s">
        <v>73</v>
      </c>
    </row>
    <row r="189" spans="2:65" s="1" customFormat="1" ht="16.5" customHeight="1">
      <c r="B189" s="133"/>
      <c r="C189" s="134" t="s">
        <v>675</v>
      </c>
      <c r="D189" s="134" t="s">
        <v>239</v>
      </c>
      <c r="E189" s="135" t="s">
        <v>7079</v>
      </c>
      <c r="F189" s="136" t="s">
        <v>7080</v>
      </c>
      <c r="G189" s="137" t="s">
        <v>1767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73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943</v>
      </c>
    </row>
    <row r="190" spans="2:65" s="1" customFormat="1" ht="11.25">
      <c r="B190" s="33"/>
      <c r="D190" s="147" t="s">
        <v>246</v>
      </c>
      <c r="F190" s="148" t="s">
        <v>7080</v>
      </c>
      <c r="I190" s="149"/>
      <c r="L190" s="33"/>
      <c r="M190" s="150"/>
      <c r="T190" s="57"/>
      <c r="AT190" s="18" t="s">
        <v>246</v>
      </c>
      <c r="AU190" s="18" t="s">
        <v>73</v>
      </c>
    </row>
    <row r="191" spans="2:65" s="1" customFormat="1" ht="16.5" customHeight="1">
      <c r="B191" s="133"/>
      <c r="C191" s="134" t="s">
        <v>682</v>
      </c>
      <c r="D191" s="134" t="s">
        <v>239</v>
      </c>
      <c r="E191" s="135" t="s">
        <v>7081</v>
      </c>
      <c r="F191" s="136" t="s">
        <v>7082</v>
      </c>
      <c r="G191" s="137" t="s">
        <v>1767</v>
      </c>
      <c r="H191" s="138">
        <v>3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73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955</v>
      </c>
    </row>
    <row r="192" spans="2:65" s="1" customFormat="1" ht="11.25">
      <c r="B192" s="33"/>
      <c r="D192" s="147" t="s">
        <v>246</v>
      </c>
      <c r="F192" s="148" t="s">
        <v>7082</v>
      </c>
      <c r="I192" s="149"/>
      <c r="L192" s="33"/>
      <c r="M192" s="150"/>
      <c r="T192" s="57"/>
      <c r="AT192" s="18" t="s">
        <v>246</v>
      </c>
      <c r="AU192" s="18" t="s">
        <v>73</v>
      </c>
    </row>
    <row r="193" spans="2:65" s="1" customFormat="1" ht="16.5" customHeight="1">
      <c r="B193" s="133"/>
      <c r="C193" s="134" t="s">
        <v>689</v>
      </c>
      <c r="D193" s="134" t="s">
        <v>239</v>
      </c>
      <c r="E193" s="135" t="s">
        <v>7083</v>
      </c>
      <c r="F193" s="136" t="s">
        <v>7084</v>
      </c>
      <c r="G193" s="137" t="s">
        <v>1767</v>
      </c>
      <c r="H193" s="138">
        <v>3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73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967</v>
      </c>
    </row>
    <row r="194" spans="2:65" s="1" customFormat="1" ht="11.25">
      <c r="B194" s="33"/>
      <c r="D194" s="147" t="s">
        <v>246</v>
      </c>
      <c r="F194" s="148" t="s">
        <v>7084</v>
      </c>
      <c r="I194" s="149"/>
      <c r="L194" s="33"/>
      <c r="M194" s="150"/>
      <c r="T194" s="57"/>
      <c r="AT194" s="18" t="s">
        <v>246</v>
      </c>
      <c r="AU194" s="18" t="s">
        <v>73</v>
      </c>
    </row>
    <row r="195" spans="2:65" s="1" customFormat="1" ht="21.75" customHeight="1">
      <c r="B195" s="133"/>
      <c r="C195" s="134" t="s">
        <v>696</v>
      </c>
      <c r="D195" s="134" t="s">
        <v>239</v>
      </c>
      <c r="E195" s="135" t="s">
        <v>7085</v>
      </c>
      <c r="F195" s="136" t="s">
        <v>7086</v>
      </c>
      <c r="G195" s="137" t="s">
        <v>1767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73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2162</v>
      </c>
    </row>
    <row r="196" spans="2:65" s="1" customFormat="1" ht="11.25">
      <c r="B196" s="33"/>
      <c r="D196" s="147" t="s">
        <v>246</v>
      </c>
      <c r="F196" s="148" t="s">
        <v>7086</v>
      </c>
      <c r="I196" s="149"/>
      <c r="L196" s="33"/>
      <c r="M196" s="150"/>
      <c r="T196" s="57"/>
      <c r="AT196" s="18" t="s">
        <v>246</v>
      </c>
      <c r="AU196" s="18" t="s">
        <v>73</v>
      </c>
    </row>
    <row r="197" spans="2:65" s="1" customFormat="1" ht="24.2" customHeight="1">
      <c r="B197" s="133"/>
      <c r="C197" s="134" t="s">
        <v>703</v>
      </c>
      <c r="D197" s="134" t="s">
        <v>239</v>
      </c>
      <c r="E197" s="135" t="s">
        <v>7087</v>
      </c>
      <c r="F197" s="136" t="s">
        <v>7088</v>
      </c>
      <c r="G197" s="137" t="s">
        <v>1767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73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2167</v>
      </c>
    </row>
    <row r="198" spans="2:65" s="1" customFormat="1" ht="11.25">
      <c r="B198" s="33"/>
      <c r="D198" s="147" t="s">
        <v>246</v>
      </c>
      <c r="F198" s="148" t="s">
        <v>7088</v>
      </c>
      <c r="I198" s="149"/>
      <c r="L198" s="33"/>
      <c r="M198" s="150"/>
      <c r="T198" s="57"/>
      <c r="AT198" s="18" t="s">
        <v>246</v>
      </c>
      <c r="AU198" s="18" t="s">
        <v>73</v>
      </c>
    </row>
    <row r="199" spans="2:65" s="1" customFormat="1" ht="16.5" customHeight="1">
      <c r="B199" s="133"/>
      <c r="C199" s="134" t="s">
        <v>709</v>
      </c>
      <c r="D199" s="134" t="s">
        <v>239</v>
      </c>
      <c r="E199" s="135" t="s">
        <v>7089</v>
      </c>
      <c r="F199" s="136" t="s">
        <v>7090</v>
      </c>
      <c r="G199" s="137" t="s">
        <v>1767</v>
      </c>
      <c r="H199" s="138">
        <v>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73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2170</v>
      </c>
    </row>
    <row r="200" spans="2:65" s="1" customFormat="1" ht="11.25">
      <c r="B200" s="33"/>
      <c r="D200" s="147" t="s">
        <v>246</v>
      </c>
      <c r="F200" s="148" t="s">
        <v>7090</v>
      </c>
      <c r="I200" s="149"/>
      <c r="L200" s="33"/>
      <c r="M200" s="150"/>
      <c r="T200" s="57"/>
      <c r="AT200" s="18" t="s">
        <v>246</v>
      </c>
      <c r="AU200" s="18" t="s">
        <v>73</v>
      </c>
    </row>
    <row r="201" spans="2:65" s="1" customFormat="1" ht="16.5" customHeight="1">
      <c r="B201" s="133"/>
      <c r="C201" s="134" t="s">
        <v>714</v>
      </c>
      <c r="D201" s="134" t="s">
        <v>239</v>
      </c>
      <c r="E201" s="135" t="s">
        <v>7091</v>
      </c>
      <c r="F201" s="136" t="s">
        <v>7092</v>
      </c>
      <c r="G201" s="137" t="s">
        <v>1767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73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2171</v>
      </c>
    </row>
    <row r="202" spans="2:65" s="1" customFormat="1" ht="11.25">
      <c r="B202" s="33"/>
      <c r="D202" s="147" t="s">
        <v>246</v>
      </c>
      <c r="F202" s="148" t="s">
        <v>7092</v>
      </c>
      <c r="I202" s="149"/>
      <c r="L202" s="33"/>
      <c r="M202" s="150"/>
      <c r="T202" s="57"/>
      <c r="AT202" s="18" t="s">
        <v>246</v>
      </c>
      <c r="AU202" s="18" t="s">
        <v>73</v>
      </c>
    </row>
    <row r="203" spans="2:65" s="1" customFormat="1" ht="16.5" customHeight="1">
      <c r="B203" s="133"/>
      <c r="C203" s="134" t="s">
        <v>720</v>
      </c>
      <c r="D203" s="134" t="s">
        <v>239</v>
      </c>
      <c r="E203" s="135" t="s">
        <v>7093</v>
      </c>
      <c r="F203" s="136" t="s">
        <v>7094</v>
      </c>
      <c r="G203" s="137" t="s">
        <v>1767</v>
      </c>
      <c r="H203" s="138">
        <v>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73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2174</v>
      </c>
    </row>
    <row r="204" spans="2:65" s="1" customFormat="1" ht="11.25">
      <c r="B204" s="33"/>
      <c r="D204" s="147" t="s">
        <v>246</v>
      </c>
      <c r="F204" s="148" t="s">
        <v>7094</v>
      </c>
      <c r="I204" s="149"/>
      <c r="L204" s="33"/>
      <c r="M204" s="150"/>
      <c r="T204" s="57"/>
      <c r="AT204" s="18" t="s">
        <v>246</v>
      </c>
      <c r="AU204" s="18" t="s">
        <v>73</v>
      </c>
    </row>
    <row r="205" spans="2:65" s="1" customFormat="1" ht="16.5" customHeight="1">
      <c r="B205" s="133"/>
      <c r="C205" s="134" t="s">
        <v>725</v>
      </c>
      <c r="D205" s="134" t="s">
        <v>239</v>
      </c>
      <c r="E205" s="135" t="s">
        <v>7095</v>
      </c>
      <c r="F205" s="136" t="s">
        <v>7096</v>
      </c>
      <c r="G205" s="137" t="s">
        <v>1767</v>
      </c>
      <c r="H205" s="138">
        <v>290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73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2178</v>
      </c>
    </row>
    <row r="206" spans="2:65" s="1" customFormat="1" ht="11.25">
      <c r="B206" s="33"/>
      <c r="D206" s="147" t="s">
        <v>246</v>
      </c>
      <c r="F206" s="148" t="s">
        <v>7096</v>
      </c>
      <c r="I206" s="149"/>
      <c r="L206" s="33"/>
      <c r="M206" s="150"/>
      <c r="T206" s="57"/>
      <c r="AT206" s="18" t="s">
        <v>246</v>
      </c>
      <c r="AU206" s="18" t="s">
        <v>73</v>
      </c>
    </row>
    <row r="207" spans="2:65" s="1" customFormat="1" ht="16.5" customHeight="1">
      <c r="B207" s="133"/>
      <c r="C207" s="134" t="s">
        <v>731</v>
      </c>
      <c r="D207" s="134" t="s">
        <v>239</v>
      </c>
      <c r="E207" s="135" t="s">
        <v>7097</v>
      </c>
      <c r="F207" s="136" t="s">
        <v>7098</v>
      </c>
      <c r="G207" s="137" t="s">
        <v>1767</v>
      </c>
      <c r="H207" s="138">
        <v>114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73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2182</v>
      </c>
    </row>
    <row r="208" spans="2:65" s="1" customFormat="1" ht="11.25">
      <c r="B208" s="33"/>
      <c r="D208" s="147" t="s">
        <v>246</v>
      </c>
      <c r="F208" s="148" t="s">
        <v>7098</v>
      </c>
      <c r="I208" s="149"/>
      <c r="L208" s="33"/>
      <c r="M208" s="150"/>
      <c r="T208" s="57"/>
      <c r="AT208" s="18" t="s">
        <v>246</v>
      </c>
      <c r="AU208" s="18" t="s">
        <v>73</v>
      </c>
    </row>
    <row r="209" spans="2:65" s="1" customFormat="1" ht="16.5" customHeight="1">
      <c r="B209" s="133"/>
      <c r="C209" s="134" t="s">
        <v>735</v>
      </c>
      <c r="D209" s="134" t="s">
        <v>239</v>
      </c>
      <c r="E209" s="135" t="s">
        <v>7099</v>
      </c>
      <c r="F209" s="136" t="s">
        <v>7100</v>
      </c>
      <c r="G209" s="137" t="s">
        <v>1767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73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2191</v>
      </c>
    </row>
    <row r="210" spans="2:65" s="1" customFormat="1" ht="11.25">
      <c r="B210" s="33"/>
      <c r="D210" s="147" t="s">
        <v>246</v>
      </c>
      <c r="F210" s="148" t="s">
        <v>7100</v>
      </c>
      <c r="I210" s="149"/>
      <c r="L210" s="33"/>
      <c r="M210" s="150"/>
      <c r="T210" s="57"/>
      <c r="AT210" s="18" t="s">
        <v>246</v>
      </c>
      <c r="AU210" s="18" t="s">
        <v>73</v>
      </c>
    </row>
    <row r="211" spans="2:65" s="1" customFormat="1" ht="16.5" customHeight="1">
      <c r="B211" s="133"/>
      <c r="C211" s="134" t="s">
        <v>741</v>
      </c>
      <c r="D211" s="134" t="s">
        <v>239</v>
      </c>
      <c r="E211" s="135" t="s">
        <v>7101</v>
      </c>
      <c r="F211" s="136" t="s">
        <v>7102</v>
      </c>
      <c r="G211" s="137" t="s">
        <v>1767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73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2195</v>
      </c>
    </row>
    <row r="212" spans="2:65" s="1" customFormat="1" ht="11.25">
      <c r="B212" s="33"/>
      <c r="D212" s="147" t="s">
        <v>246</v>
      </c>
      <c r="F212" s="148" t="s">
        <v>7102</v>
      </c>
      <c r="I212" s="149"/>
      <c r="L212" s="33"/>
      <c r="M212" s="150"/>
      <c r="T212" s="57"/>
      <c r="AT212" s="18" t="s">
        <v>246</v>
      </c>
      <c r="AU212" s="18" t="s">
        <v>73</v>
      </c>
    </row>
    <row r="213" spans="2:65" s="1" customFormat="1" ht="16.5" customHeight="1">
      <c r="B213" s="133"/>
      <c r="C213" s="134" t="s">
        <v>745</v>
      </c>
      <c r="D213" s="134" t="s">
        <v>239</v>
      </c>
      <c r="E213" s="135" t="s">
        <v>7103</v>
      </c>
      <c r="F213" s="136" t="s">
        <v>7104</v>
      </c>
      <c r="G213" s="137" t="s">
        <v>1767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73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2199</v>
      </c>
    </row>
    <row r="214" spans="2:65" s="1" customFormat="1" ht="11.25">
      <c r="B214" s="33"/>
      <c r="D214" s="147" t="s">
        <v>246</v>
      </c>
      <c r="F214" s="148" t="s">
        <v>7104</v>
      </c>
      <c r="I214" s="149"/>
      <c r="L214" s="33"/>
      <c r="M214" s="150"/>
      <c r="T214" s="57"/>
      <c r="AT214" s="18" t="s">
        <v>246</v>
      </c>
      <c r="AU214" s="18" t="s">
        <v>73</v>
      </c>
    </row>
    <row r="215" spans="2:65" s="1" customFormat="1" ht="16.5" customHeight="1">
      <c r="B215" s="133"/>
      <c r="C215" s="134" t="s">
        <v>772</v>
      </c>
      <c r="D215" s="134" t="s">
        <v>239</v>
      </c>
      <c r="E215" s="135" t="s">
        <v>7105</v>
      </c>
      <c r="F215" s="136" t="s">
        <v>7106</v>
      </c>
      <c r="G215" s="137" t="s">
        <v>1767</v>
      </c>
      <c r="H215" s="138">
        <v>4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73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2138</v>
      </c>
    </row>
    <row r="216" spans="2:65" s="1" customFormat="1" ht="11.25">
      <c r="B216" s="33"/>
      <c r="D216" s="147" t="s">
        <v>246</v>
      </c>
      <c r="F216" s="148" t="s">
        <v>7106</v>
      </c>
      <c r="I216" s="149"/>
      <c r="L216" s="33"/>
      <c r="M216" s="150"/>
      <c r="T216" s="57"/>
      <c r="AT216" s="18" t="s">
        <v>246</v>
      </c>
      <c r="AU216" s="18" t="s">
        <v>73</v>
      </c>
    </row>
    <row r="217" spans="2:65" s="1" customFormat="1" ht="16.5" customHeight="1">
      <c r="B217" s="133"/>
      <c r="C217" s="134" t="s">
        <v>777</v>
      </c>
      <c r="D217" s="134" t="s">
        <v>239</v>
      </c>
      <c r="E217" s="135" t="s">
        <v>7107</v>
      </c>
      <c r="F217" s="136" t="s">
        <v>7108</v>
      </c>
      <c r="G217" s="137" t="s">
        <v>1767</v>
      </c>
      <c r="H217" s="138">
        <v>6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73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2206</v>
      </c>
    </row>
    <row r="218" spans="2:65" s="1" customFormat="1" ht="11.25">
      <c r="B218" s="33"/>
      <c r="D218" s="147" t="s">
        <v>246</v>
      </c>
      <c r="F218" s="148" t="s">
        <v>7108</v>
      </c>
      <c r="I218" s="149"/>
      <c r="L218" s="33"/>
      <c r="M218" s="150"/>
      <c r="T218" s="57"/>
      <c r="AT218" s="18" t="s">
        <v>246</v>
      </c>
      <c r="AU218" s="18" t="s">
        <v>73</v>
      </c>
    </row>
    <row r="219" spans="2:65" s="1" customFormat="1" ht="16.5" customHeight="1">
      <c r="B219" s="133"/>
      <c r="C219" s="134" t="s">
        <v>782</v>
      </c>
      <c r="D219" s="134" t="s">
        <v>239</v>
      </c>
      <c r="E219" s="135" t="s">
        <v>7109</v>
      </c>
      <c r="F219" s="136" t="s">
        <v>7110</v>
      </c>
      <c r="G219" s="137" t="s">
        <v>1767</v>
      </c>
      <c r="H219" s="138">
        <v>30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73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2215</v>
      </c>
    </row>
    <row r="220" spans="2:65" s="1" customFormat="1" ht="11.25">
      <c r="B220" s="33"/>
      <c r="D220" s="147" t="s">
        <v>246</v>
      </c>
      <c r="F220" s="148" t="s">
        <v>7110</v>
      </c>
      <c r="I220" s="149"/>
      <c r="L220" s="33"/>
      <c r="M220" s="150"/>
      <c r="T220" s="57"/>
      <c r="AT220" s="18" t="s">
        <v>246</v>
      </c>
      <c r="AU220" s="18" t="s">
        <v>73</v>
      </c>
    </row>
    <row r="221" spans="2:65" s="1" customFormat="1" ht="16.5" customHeight="1">
      <c r="B221" s="133"/>
      <c r="C221" s="134" t="s">
        <v>787</v>
      </c>
      <c r="D221" s="134" t="s">
        <v>239</v>
      </c>
      <c r="E221" s="135" t="s">
        <v>7111</v>
      </c>
      <c r="F221" s="136" t="s">
        <v>7112</v>
      </c>
      <c r="G221" s="137" t="s">
        <v>1767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73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2224</v>
      </c>
    </row>
    <row r="222" spans="2:65" s="1" customFormat="1" ht="11.25">
      <c r="B222" s="33"/>
      <c r="D222" s="147" t="s">
        <v>246</v>
      </c>
      <c r="F222" s="148" t="s">
        <v>7112</v>
      </c>
      <c r="I222" s="149"/>
      <c r="L222" s="33"/>
      <c r="M222" s="150"/>
      <c r="T222" s="57"/>
      <c r="AT222" s="18" t="s">
        <v>246</v>
      </c>
      <c r="AU222" s="18" t="s">
        <v>73</v>
      </c>
    </row>
    <row r="223" spans="2:65" s="1" customFormat="1" ht="16.5" customHeight="1">
      <c r="B223" s="133"/>
      <c r="C223" s="134" t="s">
        <v>792</v>
      </c>
      <c r="D223" s="134" t="s">
        <v>239</v>
      </c>
      <c r="E223" s="135" t="s">
        <v>7113</v>
      </c>
      <c r="F223" s="136" t="s">
        <v>7114</v>
      </c>
      <c r="G223" s="137" t="s">
        <v>1767</v>
      </c>
      <c r="H223" s="138">
        <v>6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73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2229</v>
      </c>
    </row>
    <row r="224" spans="2:65" s="1" customFormat="1" ht="11.25">
      <c r="B224" s="33"/>
      <c r="D224" s="147" t="s">
        <v>246</v>
      </c>
      <c r="F224" s="148" t="s">
        <v>7114</v>
      </c>
      <c r="I224" s="149"/>
      <c r="L224" s="33"/>
      <c r="M224" s="150"/>
      <c r="T224" s="57"/>
      <c r="AT224" s="18" t="s">
        <v>246</v>
      </c>
      <c r="AU224" s="18" t="s">
        <v>73</v>
      </c>
    </row>
    <row r="225" spans="2:65" s="1" customFormat="1" ht="16.5" customHeight="1">
      <c r="B225" s="133"/>
      <c r="C225" s="134" t="s">
        <v>798</v>
      </c>
      <c r="D225" s="134" t="s">
        <v>239</v>
      </c>
      <c r="E225" s="135" t="s">
        <v>7115</v>
      </c>
      <c r="F225" s="136" t="s">
        <v>7116</v>
      </c>
      <c r="G225" s="137" t="s">
        <v>1767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73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2095</v>
      </c>
    </row>
    <row r="226" spans="2:65" s="1" customFormat="1" ht="11.25">
      <c r="B226" s="33"/>
      <c r="D226" s="147" t="s">
        <v>246</v>
      </c>
      <c r="F226" s="148" t="s">
        <v>7116</v>
      </c>
      <c r="I226" s="149"/>
      <c r="L226" s="33"/>
      <c r="M226" s="150"/>
      <c r="T226" s="57"/>
      <c r="AT226" s="18" t="s">
        <v>246</v>
      </c>
      <c r="AU226" s="18" t="s">
        <v>73</v>
      </c>
    </row>
    <row r="227" spans="2:65" s="1" customFormat="1" ht="16.5" customHeight="1">
      <c r="B227" s="133"/>
      <c r="C227" s="134" t="s">
        <v>805</v>
      </c>
      <c r="D227" s="134" t="s">
        <v>239</v>
      </c>
      <c r="E227" s="135" t="s">
        <v>7117</v>
      </c>
      <c r="F227" s="136" t="s">
        <v>7118</v>
      </c>
      <c r="G227" s="137" t="s">
        <v>1767</v>
      </c>
      <c r="H227" s="138">
        <v>1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73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2237</v>
      </c>
    </row>
    <row r="228" spans="2:65" s="1" customFormat="1" ht="11.25">
      <c r="B228" s="33"/>
      <c r="D228" s="147" t="s">
        <v>246</v>
      </c>
      <c r="F228" s="148" t="s">
        <v>7118</v>
      </c>
      <c r="I228" s="149"/>
      <c r="L228" s="33"/>
      <c r="M228" s="150"/>
      <c r="T228" s="57"/>
      <c r="AT228" s="18" t="s">
        <v>246</v>
      </c>
      <c r="AU228" s="18" t="s">
        <v>73</v>
      </c>
    </row>
    <row r="229" spans="2:65" s="1" customFormat="1" ht="16.5" customHeight="1">
      <c r="B229" s="133"/>
      <c r="C229" s="134" t="s">
        <v>810</v>
      </c>
      <c r="D229" s="134" t="s">
        <v>239</v>
      </c>
      <c r="E229" s="135" t="s">
        <v>7119</v>
      </c>
      <c r="F229" s="136" t="s">
        <v>7120</v>
      </c>
      <c r="G229" s="137" t="s">
        <v>1767</v>
      </c>
      <c r="H229" s="138">
        <v>9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73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2241</v>
      </c>
    </row>
    <row r="230" spans="2:65" s="1" customFormat="1" ht="11.25">
      <c r="B230" s="33"/>
      <c r="D230" s="147" t="s">
        <v>246</v>
      </c>
      <c r="F230" s="148" t="s">
        <v>7120</v>
      </c>
      <c r="I230" s="149"/>
      <c r="L230" s="33"/>
      <c r="M230" s="150"/>
      <c r="T230" s="57"/>
      <c r="AT230" s="18" t="s">
        <v>246</v>
      </c>
      <c r="AU230" s="18" t="s">
        <v>73</v>
      </c>
    </row>
    <row r="231" spans="2:65" s="1" customFormat="1" ht="16.5" customHeight="1">
      <c r="B231" s="133"/>
      <c r="C231" s="134" t="s">
        <v>816</v>
      </c>
      <c r="D231" s="134" t="s">
        <v>239</v>
      </c>
      <c r="E231" s="135" t="s">
        <v>7121</v>
      </c>
      <c r="F231" s="136" t="s">
        <v>7122</v>
      </c>
      <c r="G231" s="137" t="s">
        <v>1767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73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2249</v>
      </c>
    </row>
    <row r="232" spans="2:65" s="1" customFormat="1" ht="11.25">
      <c r="B232" s="33"/>
      <c r="D232" s="147" t="s">
        <v>246</v>
      </c>
      <c r="F232" s="148" t="s">
        <v>7122</v>
      </c>
      <c r="I232" s="149"/>
      <c r="L232" s="33"/>
      <c r="M232" s="150"/>
      <c r="T232" s="57"/>
      <c r="AT232" s="18" t="s">
        <v>246</v>
      </c>
      <c r="AU232" s="18" t="s">
        <v>73</v>
      </c>
    </row>
    <row r="233" spans="2:65" s="1" customFormat="1" ht="16.5" customHeight="1">
      <c r="B233" s="133"/>
      <c r="C233" s="134" t="s">
        <v>822</v>
      </c>
      <c r="D233" s="134" t="s">
        <v>239</v>
      </c>
      <c r="E233" s="135" t="s">
        <v>7123</v>
      </c>
      <c r="F233" s="136" t="s">
        <v>7124</v>
      </c>
      <c r="G233" s="137" t="s">
        <v>528</v>
      </c>
      <c r="H233" s="138">
        <v>1500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73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2255</v>
      </c>
    </row>
    <row r="234" spans="2:65" s="1" customFormat="1" ht="11.25">
      <c r="B234" s="33"/>
      <c r="D234" s="147" t="s">
        <v>246</v>
      </c>
      <c r="F234" s="148" t="s">
        <v>7124</v>
      </c>
      <c r="I234" s="149"/>
      <c r="L234" s="33"/>
      <c r="M234" s="150"/>
      <c r="T234" s="57"/>
      <c r="AT234" s="18" t="s">
        <v>246</v>
      </c>
      <c r="AU234" s="18" t="s">
        <v>73</v>
      </c>
    </row>
    <row r="235" spans="2:65" s="1" customFormat="1" ht="16.5" customHeight="1">
      <c r="B235" s="133"/>
      <c r="C235" s="134" t="s">
        <v>828</v>
      </c>
      <c r="D235" s="134" t="s">
        <v>239</v>
      </c>
      <c r="E235" s="135" t="s">
        <v>7125</v>
      </c>
      <c r="F235" s="136" t="s">
        <v>7126</v>
      </c>
      <c r="G235" s="137" t="s">
        <v>1767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73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2260</v>
      </c>
    </row>
    <row r="236" spans="2:65" s="1" customFormat="1" ht="11.25">
      <c r="B236" s="33"/>
      <c r="D236" s="147" t="s">
        <v>246</v>
      </c>
      <c r="F236" s="148" t="s">
        <v>7126</v>
      </c>
      <c r="I236" s="149"/>
      <c r="L236" s="33"/>
      <c r="M236" s="150"/>
      <c r="T236" s="57"/>
      <c r="AT236" s="18" t="s">
        <v>246</v>
      </c>
      <c r="AU236" s="18" t="s">
        <v>73</v>
      </c>
    </row>
    <row r="237" spans="2:65" s="1" customFormat="1" ht="16.5" customHeight="1">
      <c r="B237" s="133"/>
      <c r="C237" s="134" t="s">
        <v>837</v>
      </c>
      <c r="D237" s="134" t="s">
        <v>239</v>
      </c>
      <c r="E237" s="135" t="s">
        <v>7127</v>
      </c>
      <c r="F237" s="136" t="s">
        <v>7128</v>
      </c>
      <c r="G237" s="137" t="s">
        <v>1767</v>
      </c>
      <c r="H237" s="138">
        <v>48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73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2268</v>
      </c>
    </row>
    <row r="238" spans="2:65" s="1" customFormat="1" ht="11.25">
      <c r="B238" s="33"/>
      <c r="D238" s="147" t="s">
        <v>246</v>
      </c>
      <c r="F238" s="148" t="s">
        <v>7128</v>
      </c>
      <c r="I238" s="149"/>
      <c r="L238" s="33"/>
      <c r="M238" s="150"/>
      <c r="T238" s="57"/>
      <c r="AT238" s="18" t="s">
        <v>246</v>
      </c>
      <c r="AU238" s="18" t="s">
        <v>73</v>
      </c>
    </row>
    <row r="239" spans="2:65" s="1" customFormat="1" ht="16.5" customHeight="1">
      <c r="B239" s="133"/>
      <c r="C239" s="134" t="s">
        <v>841</v>
      </c>
      <c r="D239" s="134" t="s">
        <v>239</v>
      </c>
      <c r="E239" s="135" t="s">
        <v>7129</v>
      </c>
      <c r="F239" s="136" t="s">
        <v>7130</v>
      </c>
      <c r="G239" s="137" t="s">
        <v>1767</v>
      </c>
      <c r="H239" s="138">
        <v>120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73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2273</v>
      </c>
    </row>
    <row r="240" spans="2:65" s="1" customFormat="1" ht="11.25">
      <c r="B240" s="33"/>
      <c r="D240" s="147" t="s">
        <v>246</v>
      </c>
      <c r="F240" s="148" t="s">
        <v>7130</v>
      </c>
      <c r="I240" s="149"/>
      <c r="L240" s="33"/>
      <c r="M240" s="150"/>
      <c r="T240" s="57"/>
      <c r="AT240" s="18" t="s">
        <v>246</v>
      </c>
      <c r="AU240" s="18" t="s">
        <v>73</v>
      </c>
    </row>
    <row r="241" spans="2:65" s="1" customFormat="1" ht="16.5" customHeight="1">
      <c r="B241" s="133"/>
      <c r="C241" s="134" t="s">
        <v>845</v>
      </c>
      <c r="D241" s="134" t="s">
        <v>239</v>
      </c>
      <c r="E241" s="135" t="s">
        <v>7131</v>
      </c>
      <c r="F241" s="136" t="s">
        <v>7132</v>
      </c>
      <c r="G241" s="137" t="s">
        <v>1767</v>
      </c>
      <c r="H241" s="138">
        <v>1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73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2277</v>
      </c>
    </row>
    <row r="242" spans="2:65" s="1" customFormat="1" ht="11.25">
      <c r="B242" s="33"/>
      <c r="D242" s="147" t="s">
        <v>246</v>
      </c>
      <c r="F242" s="148" t="s">
        <v>7132</v>
      </c>
      <c r="I242" s="149"/>
      <c r="L242" s="33"/>
      <c r="M242" s="150"/>
      <c r="T242" s="57"/>
      <c r="AT242" s="18" t="s">
        <v>246</v>
      </c>
      <c r="AU242" s="18" t="s">
        <v>73</v>
      </c>
    </row>
    <row r="243" spans="2:65" s="1" customFormat="1" ht="16.5" customHeight="1">
      <c r="B243" s="133"/>
      <c r="C243" s="134" t="s">
        <v>341</v>
      </c>
      <c r="D243" s="134" t="s">
        <v>239</v>
      </c>
      <c r="E243" s="135" t="s">
        <v>7133</v>
      </c>
      <c r="F243" s="136" t="s">
        <v>7134</v>
      </c>
      <c r="G243" s="137" t="s">
        <v>1767</v>
      </c>
      <c r="H243" s="138">
        <v>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73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2283</v>
      </c>
    </row>
    <row r="244" spans="2:65" s="1" customFormat="1" ht="11.25">
      <c r="B244" s="33"/>
      <c r="D244" s="147" t="s">
        <v>246</v>
      </c>
      <c r="F244" s="148" t="s">
        <v>7134</v>
      </c>
      <c r="I244" s="149"/>
      <c r="L244" s="33"/>
      <c r="M244" s="150"/>
      <c r="T244" s="57"/>
      <c r="AT244" s="18" t="s">
        <v>246</v>
      </c>
      <c r="AU244" s="18" t="s">
        <v>73</v>
      </c>
    </row>
    <row r="245" spans="2:65" s="1" customFormat="1" ht="16.5" customHeight="1">
      <c r="B245" s="133"/>
      <c r="C245" s="134" t="s">
        <v>868</v>
      </c>
      <c r="D245" s="134" t="s">
        <v>239</v>
      </c>
      <c r="E245" s="135" t="s">
        <v>7135</v>
      </c>
      <c r="F245" s="136" t="s">
        <v>7136</v>
      </c>
      <c r="G245" s="137" t="s">
        <v>2233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73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2288</v>
      </c>
    </row>
    <row r="246" spans="2:65" s="1" customFormat="1" ht="11.25">
      <c r="B246" s="33"/>
      <c r="D246" s="147" t="s">
        <v>246</v>
      </c>
      <c r="F246" s="148" t="s">
        <v>7136</v>
      </c>
      <c r="I246" s="149"/>
      <c r="L246" s="33"/>
      <c r="M246" s="150"/>
      <c r="T246" s="57"/>
      <c r="AT246" s="18" t="s">
        <v>246</v>
      </c>
      <c r="AU246" s="18" t="s">
        <v>73</v>
      </c>
    </row>
    <row r="247" spans="2:65" s="1" customFormat="1" ht="16.5" customHeight="1">
      <c r="B247" s="133"/>
      <c r="C247" s="134" t="s">
        <v>873</v>
      </c>
      <c r="D247" s="134" t="s">
        <v>239</v>
      </c>
      <c r="E247" s="135" t="s">
        <v>7137</v>
      </c>
      <c r="F247" s="136" t="s">
        <v>7138</v>
      </c>
      <c r="G247" s="137" t="s">
        <v>7139</v>
      </c>
      <c r="H247" s="138">
        <v>560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73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2291</v>
      </c>
    </row>
    <row r="248" spans="2:65" s="1" customFormat="1" ht="11.25">
      <c r="B248" s="33"/>
      <c r="D248" s="147" t="s">
        <v>246</v>
      </c>
      <c r="F248" s="148" t="s">
        <v>7138</v>
      </c>
      <c r="I248" s="149"/>
      <c r="L248" s="33"/>
      <c r="M248" s="150"/>
      <c r="T248" s="57"/>
      <c r="AT248" s="18" t="s">
        <v>246</v>
      </c>
      <c r="AU248" s="18" t="s">
        <v>73</v>
      </c>
    </row>
    <row r="249" spans="2:65" s="1" customFormat="1" ht="16.5" customHeight="1">
      <c r="B249" s="133"/>
      <c r="C249" s="134" t="s">
        <v>879</v>
      </c>
      <c r="D249" s="134" t="s">
        <v>239</v>
      </c>
      <c r="E249" s="135" t="s">
        <v>7140</v>
      </c>
      <c r="F249" s="136" t="s">
        <v>7141</v>
      </c>
      <c r="G249" s="137" t="s">
        <v>7139</v>
      </c>
      <c r="H249" s="138">
        <v>80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73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2295</v>
      </c>
    </row>
    <row r="250" spans="2:65" s="1" customFormat="1" ht="11.25">
      <c r="B250" s="33"/>
      <c r="D250" s="147" t="s">
        <v>246</v>
      </c>
      <c r="F250" s="148" t="s">
        <v>7141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246</v>
      </c>
      <c r="AU250" s="18" t="s">
        <v>73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15:K250" xr:uid="{00000000-0009-0000-0000-00002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7142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ROUND((SUM(BE121:BE170)),  2)</f>
        <v>0</v>
      </c>
      <c r="I33" s="93">
        <v>0.21</v>
      </c>
      <c r="J33" s="92">
        <f>ROUND(((SUM(BE121:BE170))*I33),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ROUND((SUM(BF121:BF170)),  2)</f>
        <v>0</v>
      </c>
      <c r="I34" s="93">
        <v>0.15</v>
      </c>
      <c r="J34" s="92">
        <f>ROUND(((SUM(BF121:BF170))*I34),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ROUND((SUM(BG121:BG170)),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ROUND((SUM(BH121:BH170)),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ROUND((SUM(BI121:BI170)),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665 - Tramvajová trať - sdělovací zařízení - ELP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J146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665 - Tramvajová trať - sdělovací zařízení - ELP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2.4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0.5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5.25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8.15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81.5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P135+P146</f>
        <v>0</v>
      </c>
      <c r="R134" s="127">
        <f>R135+R146</f>
        <v>0</v>
      </c>
      <c r="T134" s="128">
        <f>T135+T146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BK135+BK146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SUM(P136:P145)</f>
        <v>0</v>
      </c>
      <c r="R135" s="127">
        <f>SUM(R136:R145)</f>
        <v>0</v>
      </c>
      <c r="T135" s="128">
        <f>SUM(T136:T145)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SUM(BK136:BK145)</f>
        <v>0</v>
      </c>
    </row>
    <row r="136" spans="2:65" s="1" customFormat="1" ht="16.5" customHeight="1">
      <c r="B136" s="133"/>
      <c r="C136" s="134" t="s">
        <v>265</v>
      </c>
      <c r="D136" s="134" t="s">
        <v>239</v>
      </c>
      <c r="E136" s="135" t="s">
        <v>5669</v>
      </c>
      <c r="F136" s="136" t="s">
        <v>5670</v>
      </c>
      <c r="G136" s="137" t="s">
        <v>340</v>
      </c>
      <c r="H136" s="138">
        <v>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1.25">
      <c r="B137" s="33"/>
      <c r="D137" s="147" t="s">
        <v>246</v>
      </c>
      <c r="F137" s="148" t="s">
        <v>5670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80" t="s">
        <v>269</v>
      </c>
      <c r="D138" s="180" t="s">
        <v>333</v>
      </c>
      <c r="E138" s="181" t="s">
        <v>5671</v>
      </c>
      <c r="F138" s="182" t="s">
        <v>7143</v>
      </c>
      <c r="G138" s="183" t="s">
        <v>340</v>
      </c>
      <c r="H138" s="184">
        <v>4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1.25">
      <c r="B139" s="33"/>
      <c r="D139" s="147" t="s">
        <v>246</v>
      </c>
      <c r="F139" s="148" t="s">
        <v>7143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16.5" customHeight="1">
      <c r="B140" s="133"/>
      <c r="C140" s="134" t="s">
        <v>273</v>
      </c>
      <c r="D140" s="134" t="s">
        <v>239</v>
      </c>
      <c r="E140" s="135" t="s">
        <v>6813</v>
      </c>
      <c r="F140" s="136" t="s">
        <v>7144</v>
      </c>
      <c r="G140" s="137" t="s">
        <v>340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1.25">
      <c r="B141" s="33"/>
      <c r="D141" s="147" t="s">
        <v>246</v>
      </c>
      <c r="F141" s="148" t="s">
        <v>7144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80" t="s">
        <v>280</v>
      </c>
      <c r="D142" s="180" t="s">
        <v>333</v>
      </c>
      <c r="E142" s="181" t="s">
        <v>5675</v>
      </c>
      <c r="F142" s="182" t="s">
        <v>7145</v>
      </c>
      <c r="G142" s="183" t="s">
        <v>340</v>
      </c>
      <c r="H142" s="184">
        <v>4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7145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5735</v>
      </c>
      <c r="F144" s="136" t="s">
        <v>5736</v>
      </c>
      <c r="G144" s="137" t="s">
        <v>340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5736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2487</v>
      </c>
      <c r="F146" s="131" t="s">
        <v>2488</v>
      </c>
      <c r="I146" s="124"/>
      <c r="J146" s="132">
        <f>BK146</f>
        <v>0</v>
      </c>
      <c r="L146" s="121"/>
      <c r="M146" s="126"/>
      <c r="P146" s="127">
        <f>SUM(P147:P170)</f>
        <v>0</v>
      </c>
      <c r="R146" s="127">
        <f>SUM(R147:R170)</f>
        <v>0</v>
      </c>
      <c r="T146" s="128">
        <f>SUM(T147:T170)</f>
        <v>0</v>
      </c>
      <c r="AR146" s="122" t="s">
        <v>253</v>
      </c>
      <c r="AT146" s="129" t="s">
        <v>72</v>
      </c>
      <c r="AU146" s="129" t="s">
        <v>81</v>
      </c>
      <c r="AY146" s="122" t="s">
        <v>236</v>
      </c>
      <c r="BK146" s="130">
        <f>SUM(BK147:BK170)</f>
        <v>0</v>
      </c>
    </row>
    <row r="147" spans="2:65" s="1" customFormat="1" ht="24.2" customHeight="1">
      <c r="B147" s="133"/>
      <c r="C147" s="134" t="s">
        <v>291</v>
      </c>
      <c r="D147" s="134" t="s">
        <v>239</v>
      </c>
      <c r="E147" s="135" t="s">
        <v>2503</v>
      </c>
      <c r="F147" s="136" t="s">
        <v>5744</v>
      </c>
      <c r="G147" s="137" t="s">
        <v>539</v>
      </c>
      <c r="H147" s="138">
        <v>2.25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341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341</v>
      </c>
      <c r="BM147" s="145" t="s">
        <v>583</v>
      </c>
    </row>
    <row r="148" spans="2:65" s="1" customFormat="1" ht="19.5">
      <c r="B148" s="33"/>
      <c r="D148" s="147" t="s">
        <v>246</v>
      </c>
      <c r="F148" s="148" t="s">
        <v>5744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" customFormat="1" ht="24.2" customHeight="1">
      <c r="B149" s="133"/>
      <c r="C149" s="134" t="s">
        <v>295</v>
      </c>
      <c r="D149" s="134" t="s">
        <v>239</v>
      </c>
      <c r="E149" s="135" t="s">
        <v>5745</v>
      </c>
      <c r="F149" s="136" t="s">
        <v>5746</v>
      </c>
      <c r="G149" s="137" t="s">
        <v>539</v>
      </c>
      <c r="H149" s="138">
        <v>0.8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341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341</v>
      </c>
      <c r="BM149" s="145" t="s">
        <v>591</v>
      </c>
    </row>
    <row r="150" spans="2:65" s="1" customFormat="1" ht="19.5">
      <c r="B150" s="33"/>
      <c r="D150" s="147" t="s">
        <v>246</v>
      </c>
      <c r="F150" s="148" t="s">
        <v>5746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" customFormat="1" ht="16.5" customHeight="1">
      <c r="B151" s="133"/>
      <c r="C151" s="180" t="s">
        <v>300</v>
      </c>
      <c r="D151" s="180" t="s">
        <v>333</v>
      </c>
      <c r="E151" s="181" t="s">
        <v>5626</v>
      </c>
      <c r="F151" s="182" t="s">
        <v>5627</v>
      </c>
      <c r="G151" s="183" t="s">
        <v>424</v>
      </c>
      <c r="H151" s="184">
        <v>11.6</v>
      </c>
      <c r="I151" s="185"/>
      <c r="J151" s="186">
        <f>ROUND(I151*H151,2)</f>
        <v>0</v>
      </c>
      <c r="K151" s="182" t="s">
        <v>1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348</v>
      </c>
      <c r="AT151" s="145" t="s">
        <v>333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341</v>
      </c>
      <c r="BM151" s="145" t="s">
        <v>607</v>
      </c>
    </row>
    <row r="152" spans="2:65" s="1" customFormat="1" ht="11.25">
      <c r="B152" s="33"/>
      <c r="D152" s="147" t="s">
        <v>246</v>
      </c>
      <c r="F152" s="148" t="s">
        <v>5627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" customFormat="1" ht="24.2" customHeight="1">
      <c r="B153" s="133"/>
      <c r="C153" s="134" t="s">
        <v>306</v>
      </c>
      <c r="D153" s="134" t="s">
        <v>239</v>
      </c>
      <c r="E153" s="135" t="s">
        <v>7146</v>
      </c>
      <c r="F153" s="136" t="s">
        <v>7147</v>
      </c>
      <c r="G153" s="137" t="s">
        <v>539</v>
      </c>
      <c r="H153" s="138">
        <v>1.8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341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341</v>
      </c>
      <c r="BM153" s="145" t="s">
        <v>617</v>
      </c>
    </row>
    <row r="154" spans="2:65" s="1" customFormat="1" ht="19.5">
      <c r="B154" s="33"/>
      <c r="D154" s="147" t="s">
        <v>246</v>
      </c>
      <c r="F154" s="148" t="s">
        <v>7147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" customFormat="1" ht="16.5" customHeight="1">
      <c r="B155" s="133"/>
      <c r="C155" s="134" t="s">
        <v>8</v>
      </c>
      <c r="D155" s="134" t="s">
        <v>239</v>
      </c>
      <c r="E155" s="135" t="s">
        <v>864</v>
      </c>
      <c r="F155" s="136" t="s">
        <v>865</v>
      </c>
      <c r="G155" s="137" t="s">
        <v>528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341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341</v>
      </c>
      <c r="BM155" s="145" t="s">
        <v>630</v>
      </c>
    </row>
    <row r="156" spans="2:65" s="1" customFormat="1" ht="11.25">
      <c r="B156" s="33"/>
      <c r="D156" s="147" t="s">
        <v>246</v>
      </c>
      <c r="F156" s="148" t="s">
        <v>865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316</v>
      </c>
      <c r="D157" s="134" t="s">
        <v>239</v>
      </c>
      <c r="E157" s="135" t="s">
        <v>3207</v>
      </c>
      <c r="F157" s="136" t="s">
        <v>3208</v>
      </c>
      <c r="G157" s="137" t="s">
        <v>528</v>
      </c>
      <c r="H157" s="138">
        <v>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643</v>
      </c>
    </row>
    <row r="158" spans="2:65" s="1" customFormat="1" ht="11.25">
      <c r="B158" s="33"/>
      <c r="D158" s="147" t="s">
        <v>246</v>
      </c>
      <c r="F158" s="148" t="s">
        <v>3208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16.5" customHeight="1">
      <c r="B159" s="133"/>
      <c r="C159" s="134" t="s">
        <v>323</v>
      </c>
      <c r="D159" s="134" t="s">
        <v>239</v>
      </c>
      <c r="E159" s="135" t="s">
        <v>5757</v>
      </c>
      <c r="F159" s="136" t="s">
        <v>5758</v>
      </c>
      <c r="G159" s="137" t="s">
        <v>467</v>
      </c>
      <c r="H159" s="138">
        <v>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 ht="11.25">
      <c r="B160" s="33"/>
      <c r="D160" s="147" t="s">
        <v>246</v>
      </c>
      <c r="F160" s="148" t="s">
        <v>5758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5759</v>
      </c>
      <c r="F161" s="136" t="s">
        <v>5760</v>
      </c>
      <c r="G161" s="137" t="s">
        <v>467</v>
      </c>
      <c r="H161" s="138">
        <v>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 ht="11.25">
      <c r="B162" s="33"/>
      <c r="D162" s="147" t="s">
        <v>246</v>
      </c>
      <c r="F162" s="148" t="s">
        <v>5760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5761</v>
      </c>
      <c r="F163" s="136" t="s">
        <v>5762</v>
      </c>
      <c r="G163" s="137" t="s">
        <v>467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5762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5763</v>
      </c>
      <c r="F165" s="136" t="s">
        <v>5764</v>
      </c>
      <c r="G165" s="137" t="s">
        <v>467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 ht="11.25">
      <c r="B166" s="33"/>
      <c r="D166" s="147" t="s">
        <v>246</v>
      </c>
      <c r="F166" s="148" t="s">
        <v>5764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239</v>
      </c>
      <c r="E167" s="135" t="s">
        <v>5646</v>
      </c>
      <c r="F167" s="136" t="s">
        <v>5647</v>
      </c>
      <c r="G167" s="137" t="s">
        <v>467</v>
      </c>
      <c r="H167" s="138">
        <v>3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341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 ht="11.25">
      <c r="B168" s="33"/>
      <c r="D168" s="147" t="s">
        <v>246</v>
      </c>
      <c r="F168" s="148" t="s">
        <v>5647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583</v>
      </c>
      <c r="D169" s="134" t="s">
        <v>239</v>
      </c>
      <c r="E169" s="135" t="s">
        <v>5648</v>
      </c>
      <c r="F169" s="136" t="s">
        <v>5649</v>
      </c>
      <c r="G169" s="137" t="s">
        <v>467</v>
      </c>
      <c r="H169" s="138">
        <v>4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720</v>
      </c>
    </row>
    <row r="170" spans="2:65" s="1" customFormat="1" ht="19.5">
      <c r="B170" s="33"/>
      <c r="D170" s="147" t="s">
        <v>246</v>
      </c>
      <c r="F170" s="148" t="s">
        <v>5649</v>
      </c>
      <c r="I170" s="149"/>
      <c r="L170" s="33"/>
      <c r="M170" s="195"/>
      <c r="N170" s="196"/>
      <c r="O170" s="196"/>
      <c r="P170" s="196"/>
      <c r="Q170" s="196"/>
      <c r="R170" s="196"/>
      <c r="S170" s="196"/>
      <c r="T170" s="197"/>
      <c r="AT170" s="18" t="s">
        <v>246</v>
      </c>
      <c r="AU170" s="18" t="s">
        <v>83</v>
      </c>
    </row>
    <row r="171" spans="2:65" s="1" customFormat="1" ht="6.95" customHeight="1"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33"/>
    </row>
  </sheetData>
  <autoFilter ref="C120:K170" xr:uid="{00000000-0009-0000-0000-00002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7148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ROUND((SUM(BE121:BE208)),  2)</f>
        <v>0</v>
      </c>
      <c r="I33" s="93">
        <v>0.21</v>
      </c>
      <c r="J33" s="92">
        <f>ROUND(((SUM(BE121:BE208))*I33),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ROUND((SUM(BF121:BF208)),  2)</f>
        <v>0</v>
      </c>
      <c r="I34" s="93">
        <v>0.15</v>
      </c>
      <c r="J34" s="92">
        <f>ROUND(((SUM(BF121:BF208))*I34),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666 - Tramvajová trať - přípojky NN pro ELP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1978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1979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2015</v>
      </c>
      <c r="E101" s="111"/>
      <c r="F101" s="111"/>
      <c r="G101" s="111"/>
      <c r="H101" s="111"/>
      <c r="I101" s="111"/>
      <c r="J101" s="112">
        <f>J158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666 - Tramvajová trať - přípojky NN pro ELP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5592</v>
      </c>
      <c r="F124" s="136" t="s">
        <v>5593</v>
      </c>
      <c r="G124" s="137" t="s">
        <v>424</v>
      </c>
      <c r="H124" s="138">
        <v>30.047999999999998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956</v>
      </c>
      <c r="F126" s="136" t="s">
        <v>957</v>
      </c>
      <c r="G126" s="137" t="s">
        <v>424</v>
      </c>
      <c r="H126" s="138">
        <v>3.1120000000000001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961</v>
      </c>
      <c r="F128" s="136" t="s">
        <v>962</v>
      </c>
      <c r="G128" s="137" t="s">
        <v>424</v>
      </c>
      <c r="H128" s="138">
        <v>47.292000000000002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5594</v>
      </c>
      <c r="F130" s="136" t="s">
        <v>5595</v>
      </c>
      <c r="G130" s="137" t="s">
        <v>424</v>
      </c>
      <c r="H130" s="138">
        <v>80.451999999999998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5595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5596</v>
      </c>
      <c r="F132" s="136" t="s">
        <v>5597</v>
      </c>
      <c r="G132" s="137" t="s">
        <v>424</v>
      </c>
      <c r="H132" s="138">
        <v>804.52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5597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P135+P158</f>
        <v>0</v>
      </c>
      <c r="R134" s="127">
        <f>R135+R158</f>
        <v>0</v>
      </c>
      <c r="T134" s="128">
        <f>T135+T158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BK135+BK158</f>
        <v>0</v>
      </c>
    </row>
    <row r="135" spans="2:65" s="11" customFormat="1" ht="22.9" customHeight="1">
      <c r="B135" s="121"/>
      <c r="D135" s="122" t="s">
        <v>72</v>
      </c>
      <c r="E135" s="131" t="s">
        <v>1986</v>
      </c>
      <c r="F135" s="131" t="s">
        <v>1987</v>
      </c>
      <c r="I135" s="124"/>
      <c r="J135" s="132">
        <f>BK135</f>
        <v>0</v>
      </c>
      <c r="L135" s="121"/>
      <c r="M135" s="126"/>
      <c r="P135" s="127">
        <f>SUM(P136:P157)</f>
        <v>0</v>
      </c>
      <c r="R135" s="127">
        <f>SUM(R136:R157)</f>
        <v>0</v>
      </c>
      <c r="T135" s="128">
        <f>SUM(T136:T157)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SUM(BK136:BK157)</f>
        <v>0</v>
      </c>
    </row>
    <row r="136" spans="2:65" s="1" customFormat="1" ht="37.9" customHeight="1">
      <c r="B136" s="133"/>
      <c r="C136" s="134" t="s">
        <v>265</v>
      </c>
      <c r="D136" s="134" t="s">
        <v>239</v>
      </c>
      <c r="E136" s="135" t="s">
        <v>5602</v>
      </c>
      <c r="F136" s="136" t="s">
        <v>5603</v>
      </c>
      <c r="G136" s="137" t="s">
        <v>340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5603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62.65" customHeight="1">
      <c r="B138" s="133"/>
      <c r="C138" s="180" t="s">
        <v>269</v>
      </c>
      <c r="D138" s="180" t="s">
        <v>333</v>
      </c>
      <c r="E138" s="181" t="s">
        <v>5604</v>
      </c>
      <c r="F138" s="182" t="s">
        <v>5605</v>
      </c>
      <c r="G138" s="183" t="s">
        <v>340</v>
      </c>
      <c r="H138" s="184">
        <v>2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39">
      <c r="B139" s="33"/>
      <c r="D139" s="147" t="s">
        <v>246</v>
      </c>
      <c r="F139" s="148" t="s">
        <v>5605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33" customHeight="1">
      <c r="B140" s="133"/>
      <c r="C140" s="134" t="s">
        <v>273</v>
      </c>
      <c r="D140" s="134" t="s">
        <v>239</v>
      </c>
      <c r="E140" s="135" t="s">
        <v>5598</v>
      </c>
      <c r="F140" s="136" t="s">
        <v>5599</v>
      </c>
      <c r="G140" s="137" t="s">
        <v>340</v>
      </c>
      <c r="H140" s="138">
        <v>8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5599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33" customHeight="1">
      <c r="B142" s="133"/>
      <c r="C142" s="134" t="s">
        <v>280</v>
      </c>
      <c r="D142" s="134" t="s">
        <v>239</v>
      </c>
      <c r="E142" s="135" t="s">
        <v>5600</v>
      </c>
      <c r="F142" s="136" t="s">
        <v>5601</v>
      </c>
      <c r="G142" s="137" t="s">
        <v>340</v>
      </c>
      <c r="H142" s="138">
        <v>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5601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5606</v>
      </c>
      <c r="F144" s="136" t="s">
        <v>5607</v>
      </c>
      <c r="G144" s="137" t="s">
        <v>528</v>
      </c>
      <c r="H144" s="138">
        <v>167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5607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24.2" customHeight="1">
      <c r="B146" s="133"/>
      <c r="C146" s="180" t="s">
        <v>291</v>
      </c>
      <c r="D146" s="180" t="s">
        <v>333</v>
      </c>
      <c r="E146" s="181" t="s">
        <v>7149</v>
      </c>
      <c r="F146" s="182" t="s">
        <v>7150</v>
      </c>
      <c r="G146" s="183" t="s">
        <v>528</v>
      </c>
      <c r="H146" s="184">
        <v>167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7150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37.9" customHeight="1">
      <c r="B148" s="133"/>
      <c r="C148" s="134" t="s">
        <v>295</v>
      </c>
      <c r="D148" s="134" t="s">
        <v>239</v>
      </c>
      <c r="E148" s="135" t="s">
        <v>5610</v>
      </c>
      <c r="F148" s="136" t="s">
        <v>5611</v>
      </c>
      <c r="G148" s="137" t="s">
        <v>528</v>
      </c>
      <c r="H148" s="138">
        <v>30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5611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24.2" customHeight="1">
      <c r="B150" s="133"/>
      <c r="C150" s="180" t="s">
        <v>300</v>
      </c>
      <c r="D150" s="180" t="s">
        <v>333</v>
      </c>
      <c r="E150" s="181" t="s">
        <v>5612</v>
      </c>
      <c r="F150" s="182" t="s">
        <v>5613</v>
      </c>
      <c r="G150" s="183" t="s">
        <v>528</v>
      </c>
      <c r="H150" s="184">
        <v>30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9.5">
      <c r="B151" s="33"/>
      <c r="D151" s="147" t="s">
        <v>246</v>
      </c>
      <c r="F151" s="148" t="s">
        <v>5613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37.9" customHeight="1">
      <c r="B152" s="133"/>
      <c r="C152" s="134" t="s">
        <v>306</v>
      </c>
      <c r="D152" s="134" t="s">
        <v>239</v>
      </c>
      <c r="E152" s="135" t="s">
        <v>5731</v>
      </c>
      <c r="F152" s="136" t="s">
        <v>5732</v>
      </c>
      <c r="G152" s="137" t="s">
        <v>528</v>
      </c>
      <c r="H152" s="138">
        <v>90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5732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5733</v>
      </c>
      <c r="F154" s="182" t="s">
        <v>5734</v>
      </c>
      <c r="G154" s="183" t="s">
        <v>1076</v>
      </c>
      <c r="H154" s="184">
        <v>55.8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 ht="11.25">
      <c r="B155" s="33"/>
      <c r="D155" s="147" t="s">
        <v>246</v>
      </c>
      <c r="F155" s="148" t="s">
        <v>5734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33" customHeight="1">
      <c r="B156" s="133"/>
      <c r="C156" s="134" t="s">
        <v>316</v>
      </c>
      <c r="D156" s="134" t="s">
        <v>239</v>
      </c>
      <c r="E156" s="135" t="s">
        <v>5614</v>
      </c>
      <c r="F156" s="136" t="s">
        <v>5615</v>
      </c>
      <c r="G156" s="137" t="s">
        <v>340</v>
      </c>
      <c r="H156" s="138">
        <v>1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9.5">
      <c r="B157" s="33"/>
      <c r="D157" s="147" t="s">
        <v>246</v>
      </c>
      <c r="F157" s="148" t="s">
        <v>5615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1" customFormat="1" ht="22.9" customHeight="1">
      <c r="B158" s="121"/>
      <c r="D158" s="122" t="s">
        <v>72</v>
      </c>
      <c r="E158" s="131" t="s">
        <v>2487</v>
      </c>
      <c r="F158" s="131" t="s">
        <v>2488</v>
      </c>
      <c r="I158" s="124"/>
      <c r="J158" s="132">
        <f>BK158</f>
        <v>0</v>
      </c>
      <c r="L158" s="121"/>
      <c r="M158" s="126"/>
      <c r="P158" s="127">
        <f>SUM(P159:P208)</f>
        <v>0</v>
      </c>
      <c r="R158" s="127">
        <f>SUM(R159:R208)</f>
        <v>0</v>
      </c>
      <c r="T158" s="128">
        <f>SUM(T159:T208)</f>
        <v>0</v>
      </c>
      <c r="AR158" s="122" t="s">
        <v>253</v>
      </c>
      <c r="AT158" s="129" t="s">
        <v>72</v>
      </c>
      <c r="AU158" s="129" t="s">
        <v>81</v>
      </c>
      <c r="AY158" s="122" t="s">
        <v>236</v>
      </c>
      <c r="BK158" s="130">
        <f>SUM(BK159:BK208)</f>
        <v>0</v>
      </c>
    </row>
    <row r="159" spans="2:65" s="1" customFormat="1" ht="24.2" customHeight="1">
      <c r="B159" s="133"/>
      <c r="C159" s="134" t="s">
        <v>323</v>
      </c>
      <c r="D159" s="134" t="s">
        <v>239</v>
      </c>
      <c r="E159" s="135" t="s">
        <v>5616</v>
      </c>
      <c r="F159" s="136" t="s">
        <v>5617</v>
      </c>
      <c r="G159" s="137" t="s">
        <v>528</v>
      </c>
      <c r="H159" s="138">
        <v>76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 ht="19.5">
      <c r="B160" s="33"/>
      <c r="D160" s="147" t="s">
        <v>246</v>
      </c>
      <c r="F160" s="148" t="s">
        <v>5617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2519</v>
      </c>
      <c r="F161" s="136" t="s">
        <v>5618</v>
      </c>
      <c r="G161" s="137" t="s">
        <v>528</v>
      </c>
      <c r="H161" s="138">
        <v>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 ht="19.5">
      <c r="B162" s="33"/>
      <c r="D162" s="147" t="s">
        <v>246</v>
      </c>
      <c r="F162" s="148" t="s">
        <v>5618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5619</v>
      </c>
      <c r="F163" s="136" t="s">
        <v>5620</v>
      </c>
      <c r="G163" s="137" t="s">
        <v>528</v>
      </c>
      <c r="H163" s="138">
        <v>31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5620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2503</v>
      </c>
      <c r="F165" s="136" t="s">
        <v>5744</v>
      </c>
      <c r="G165" s="137" t="s">
        <v>539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 ht="19.5">
      <c r="B166" s="33"/>
      <c r="D166" s="147" t="s">
        <v>246</v>
      </c>
      <c r="F166" s="148" t="s">
        <v>5744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239</v>
      </c>
      <c r="E167" s="135" t="s">
        <v>5621</v>
      </c>
      <c r="F167" s="136" t="s">
        <v>5622</v>
      </c>
      <c r="G167" s="137" t="s">
        <v>528</v>
      </c>
      <c r="H167" s="138">
        <v>76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341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 ht="19.5">
      <c r="B168" s="33"/>
      <c r="D168" s="147" t="s">
        <v>246</v>
      </c>
      <c r="F168" s="148" t="s">
        <v>5622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583</v>
      </c>
      <c r="D169" s="134" t="s">
        <v>239</v>
      </c>
      <c r="E169" s="135" t="s">
        <v>2532</v>
      </c>
      <c r="F169" s="136" t="s">
        <v>5623</v>
      </c>
      <c r="G169" s="137" t="s">
        <v>528</v>
      </c>
      <c r="H169" s="138">
        <v>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720</v>
      </c>
    </row>
    <row r="170" spans="2:65" s="1" customFormat="1" ht="19.5">
      <c r="B170" s="33"/>
      <c r="D170" s="147" t="s">
        <v>246</v>
      </c>
      <c r="F170" s="148" t="s">
        <v>5623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588</v>
      </c>
      <c r="D171" s="134" t="s">
        <v>239</v>
      </c>
      <c r="E171" s="135" t="s">
        <v>5624</v>
      </c>
      <c r="F171" s="136" t="s">
        <v>5625</v>
      </c>
      <c r="G171" s="137" t="s">
        <v>528</v>
      </c>
      <c r="H171" s="138">
        <v>31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341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341</v>
      </c>
      <c r="BM171" s="145" t="s">
        <v>731</v>
      </c>
    </row>
    <row r="172" spans="2:65" s="1" customFormat="1" ht="19.5">
      <c r="B172" s="33"/>
      <c r="D172" s="147" t="s">
        <v>246</v>
      </c>
      <c r="F172" s="148" t="s">
        <v>5625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16.5" customHeight="1">
      <c r="B173" s="133"/>
      <c r="C173" s="180" t="s">
        <v>591</v>
      </c>
      <c r="D173" s="180" t="s">
        <v>333</v>
      </c>
      <c r="E173" s="181" t="s">
        <v>5626</v>
      </c>
      <c r="F173" s="182" t="s">
        <v>5627</v>
      </c>
      <c r="G173" s="183" t="s">
        <v>424</v>
      </c>
      <c r="H173" s="184">
        <v>51.792000000000002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341</v>
      </c>
      <c r="BM173" s="145" t="s">
        <v>741</v>
      </c>
    </row>
    <row r="174" spans="2:65" s="1" customFormat="1" ht="11.25">
      <c r="B174" s="33"/>
      <c r="D174" s="147" t="s">
        <v>246</v>
      </c>
      <c r="F174" s="148" t="s">
        <v>5627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600</v>
      </c>
      <c r="D175" s="134" t="s">
        <v>239</v>
      </c>
      <c r="E175" s="135" t="s">
        <v>5745</v>
      </c>
      <c r="F175" s="136" t="s">
        <v>5746</v>
      </c>
      <c r="G175" s="137" t="s">
        <v>539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341</v>
      </c>
      <c r="BM175" s="145" t="s">
        <v>772</v>
      </c>
    </row>
    <row r="176" spans="2:65" s="1" customFormat="1" ht="19.5">
      <c r="B176" s="33"/>
      <c r="D176" s="147" t="s">
        <v>246</v>
      </c>
      <c r="F176" s="148" t="s">
        <v>5746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16.5" customHeight="1">
      <c r="B177" s="133"/>
      <c r="C177" s="134" t="s">
        <v>607</v>
      </c>
      <c r="D177" s="134" t="s">
        <v>239</v>
      </c>
      <c r="E177" s="135" t="s">
        <v>4080</v>
      </c>
      <c r="F177" s="136" t="s">
        <v>4081</v>
      </c>
      <c r="G177" s="137" t="s">
        <v>528</v>
      </c>
      <c r="H177" s="138">
        <v>112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341</v>
      </c>
      <c r="AT177" s="145" t="s">
        <v>239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782</v>
      </c>
    </row>
    <row r="178" spans="2:65" s="1" customFormat="1" ht="11.25">
      <c r="B178" s="33"/>
      <c r="D178" s="147" t="s">
        <v>246</v>
      </c>
      <c r="F178" s="148" t="s">
        <v>4081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5628</v>
      </c>
      <c r="F179" s="136" t="s">
        <v>5629</v>
      </c>
      <c r="G179" s="137" t="s">
        <v>528</v>
      </c>
      <c r="H179" s="138">
        <v>167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792</v>
      </c>
    </row>
    <row r="180" spans="2:65" s="1" customFormat="1" ht="19.5">
      <c r="B180" s="33"/>
      <c r="D180" s="147" t="s">
        <v>246</v>
      </c>
      <c r="F180" s="148" t="s">
        <v>5629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80" t="s">
        <v>617</v>
      </c>
      <c r="D181" s="180" t="s">
        <v>333</v>
      </c>
      <c r="E181" s="181" t="s">
        <v>5630</v>
      </c>
      <c r="F181" s="182" t="s">
        <v>5631</v>
      </c>
      <c r="G181" s="183" t="s">
        <v>528</v>
      </c>
      <c r="H181" s="184">
        <v>167</v>
      </c>
      <c r="I181" s="185"/>
      <c r="J181" s="186">
        <f>ROUND(I181*H181,2)</f>
        <v>0</v>
      </c>
      <c r="K181" s="182" t="s">
        <v>1</v>
      </c>
      <c r="L181" s="187"/>
      <c r="M181" s="188" t="s">
        <v>1</v>
      </c>
      <c r="N181" s="189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348</v>
      </c>
      <c r="AT181" s="145" t="s">
        <v>333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805</v>
      </c>
    </row>
    <row r="182" spans="2:65" s="1" customFormat="1" ht="19.5">
      <c r="B182" s="33"/>
      <c r="D182" s="147" t="s">
        <v>246</v>
      </c>
      <c r="F182" s="148" t="s">
        <v>5631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33" customHeight="1">
      <c r="B183" s="133"/>
      <c r="C183" s="134" t="s">
        <v>625</v>
      </c>
      <c r="D183" s="134" t="s">
        <v>239</v>
      </c>
      <c r="E183" s="135" t="s">
        <v>5747</v>
      </c>
      <c r="F183" s="136" t="s">
        <v>5748</v>
      </c>
      <c r="G183" s="137" t="s">
        <v>528</v>
      </c>
      <c r="H183" s="138">
        <v>22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816</v>
      </c>
    </row>
    <row r="184" spans="2:65" s="1" customFormat="1" ht="19.5">
      <c r="B184" s="33"/>
      <c r="D184" s="147" t="s">
        <v>246</v>
      </c>
      <c r="F184" s="148" t="s">
        <v>5748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33" customHeight="1">
      <c r="B185" s="133"/>
      <c r="C185" s="180" t="s">
        <v>630</v>
      </c>
      <c r="D185" s="180" t="s">
        <v>333</v>
      </c>
      <c r="E185" s="181" t="s">
        <v>5634</v>
      </c>
      <c r="F185" s="182" t="s">
        <v>5635</v>
      </c>
      <c r="G185" s="183" t="s">
        <v>528</v>
      </c>
      <c r="H185" s="184">
        <v>22</v>
      </c>
      <c r="I185" s="185"/>
      <c r="J185" s="186">
        <f>ROUND(I185*H185,2)</f>
        <v>0</v>
      </c>
      <c r="K185" s="182" t="s">
        <v>1</v>
      </c>
      <c r="L185" s="187"/>
      <c r="M185" s="188" t="s">
        <v>1</v>
      </c>
      <c r="N185" s="189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348</v>
      </c>
      <c r="AT185" s="145" t="s">
        <v>333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828</v>
      </c>
    </row>
    <row r="186" spans="2:65" s="1" customFormat="1" ht="19.5">
      <c r="B186" s="33"/>
      <c r="D186" s="147" t="s">
        <v>246</v>
      </c>
      <c r="F186" s="148" t="s">
        <v>5635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5636</v>
      </c>
      <c r="F187" s="136" t="s">
        <v>5637</v>
      </c>
      <c r="G187" s="137" t="s">
        <v>528</v>
      </c>
      <c r="H187" s="138">
        <v>167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841</v>
      </c>
    </row>
    <row r="188" spans="2:65" s="1" customFormat="1" ht="11.25">
      <c r="B188" s="33"/>
      <c r="D188" s="147" t="s">
        <v>246</v>
      </c>
      <c r="F188" s="148" t="s">
        <v>5637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5638</v>
      </c>
      <c r="F189" s="136" t="s">
        <v>5639</v>
      </c>
      <c r="G189" s="137" t="s">
        <v>528</v>
      </c>
      <c r="H189" s="138">
        <v>22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1.25">
      <c r="B190" s="33"/>
      <c r="D190" s="147" t="s">
        <v>246</v>
      </c>
      <c r="F190" s="148" t="s">
        <v>5639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16.5" customHeight="1">
      <c r="B191" s="133"/>
      <c r="C191" s="134" t="s">
        <v>649</v>
      </c>
      <c r="D191" s="134" t="s">
        <v>239</v>
      </c>
      <c r="E191" s="135" t="s">
        <v>864</v>
      </c>
      <c r="F191" s="136" t="s">
        <v>865</v>
      </c>
      <c r="G191" s="137" t="s">
        <v>528</v>
      </c>
      <c r="H191" s="138">
        <v>41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868</v>
      </c>
    </row>
    <row r="192" spans="2:65" s="1" customFormat="1" ht="11.25">
      <c r="B192" s="33"/>
      <c r="D192" s="147" t="s">
        <v>246</v>
      </c>
      <c r="F192" s="148" t="s">
        <v>865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3207</v>
      </c>
      <c r="F193" s="136" t="s">
        <v>3208</v>
      </c>
      <c r="G193" s="137" t="s">
        <v>528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879</v>
      </c>
    </row>
    <row r="194" spans="2:65" s="1" customFormat="1" ht="11.25">
      <c r="B194" s="33"/>
      <c r="D194" s="147" t="s">
        <v>246</v>
      </c>
      <c r="F194" s="148" t="s">
        <v>3208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5757</v>
      </c>
      <c r="F195" s="136" t="s">
        <v>5758</v>
      </c>
      <c r="G195" s="137" t="s">
        <v>467</v>
      </c>
      <c r="H195" s="138">
        <v>42.8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893</v>
      </c>
    </row>
    <row r="196" spans="2:65" s="1" customFormat="1" ht="11.25">
      <c r="B196" s="33"/>
      <c r="D196" s="147" t="s">
        <v>246</v>
      </c>
      <c r="F196" s="148" t="s">
        <v>5758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5759</v>
      </c>
      <c r="F197" s="136" t="s">
        <v>5760</v>
      </c>
      <c r="G197" s="137" t="s">
        <v>467</v>
      </c>
      <c r="H197" s="138">
        <v>1.6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928</v>
      </c>
    </row>
    <row r="198" spans="2:65" s="1" customFormat="1" ht="11.25">
      <c r="B198" s="33"/>
      <c r="D198" s="147" t="s">
        <v>246</v>
      </c>
      <c r="F198" s="148" t="s">
        <v>5760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675</v>
      </c>
      <c r="D199" s="134" t="s">
        <v>239</v>
      </c>
      <c r="E199" s="135" t="s">
        <v>5761</v>
      </c>
      <c r="F199" s="136" t="s">
        <v>5762</v>
      </c>
      <c r="G199" s="137" t="s">
        <v>467</v>
      </c>
      <c r="H199" s="138">
        <v>18.399999999999999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341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943</v>
      </c>
    </row>
    <row r="200" spans="2:65" s="1" customFormat="1" ht="19.5">
      <c r="B200" s="33"/>
      <c r="D200" s="147" t="s">
        <v>246</v>
      </c>
      <c r="F200" s="148" t="s">
        <v>5762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24.2" customHeight="1">
      <c r="B201" s="133"/>
      <c r="C201" s="134" t="s">
        <v>682</v>
      </c>
      <c r="D201" s="134" t="s">
        <v>239</v>
      </c>
      <c r="E201" s="135" t="s">
        <v>5763</v>
      </c>
      <c r="F201" s="136" t="s">
        <v>5764</v>
      </c>
      <c r="G201" s="137" t="s">
        <v>467</v>
      </c>
      <c r="H201" s="138">
        <v>38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955</v>
      </c>
    </row>
    <row r="202" spans="2:65" s="1" customFormat="1" ht="11.25">
      <c r="B202" s="33"/>
      <c r="D202" s="147" t="s">
        <v>246</v>
      </c>
      <c r="F202" s="148" t="s">
        <v>5764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24.2" customHeight="1">
      <c r="B203" s="133"/>
      <c r="C203" s="134" t="s">
        <v>689</v>
      </c>
      <c r="D203" s="134" t="s">
        <v>239</v>
      </c>
      <c r="E203" s="135" t="s">
        <v>5646</v>
      </c>
      <c r="F203" s="136" t="s">
        <v>5647</v>
      </c>
      <c r="G203" s="137" t="s">
        <v>467</v>
      </c>
      <c r="H203" s="138">
        <v>24.8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967</v>
      </c>
    </row>
    <row r="204" spans="2:65" s="1" customFormat="1" ht="11.25">
      <c r="B204" s="33"/>
      <c r="D204" s="147" t="s">
        <v>246</v>
      </c>
      <c r="F204" s="148" t="s">
        <v>5647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5648</v>
      </c>
      <c r="F205" s="136" t="s">
        <v>5649</v>
      </c>
      <c r="G205" s="137" t="s">
        <v>467</v>
      </c>
      <c r="H205" s="138">
        <v>62.8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2162</v>
      </c>
    </row>
    <row r="206" spans="2:65" s="1" customFormat="1" ht="19.5">
      <c r="B206" s="33"/>
      <c r="D206" s="147" t="s">
        <v>246</v>
      </c>
      <c r="F206" s="148" t="s">
        <v>5649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16.5" customHeight="1">
      <c r="B207" s="133"/>
      <c r="C207" s="134" t="s">
        <v>703</v>
      </c>
      <c r="D207" s="134" t="s">
        <v>239</v>
      </c>
      <c r="E207" s="135" t="s">
        <v>4092</v>
      </c>
      <c r="F207" s="136" t="s">
        <v>4093</v>
      </c>
      <c r="G207" s="137" t="s">
        <v>528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2167</v>
      </c>
    </row>
    <row r="208" spans="2:65" s="1" customFormat="1" ht="11.25">
      <c r="B208" s="33"/>
      <c r="D208" s="147" t="s">
        <v>246</v>
      </c>
      <c r="F208" s="148" t="s">
        <v>4093</v>
      </c>
      <c r="I208" s="149"/>
      <c r="L208" s="33"/>
      <c r="M208" s="195"/>
      <c r="N208" s="196"/>
      <c r="O208" s="196"/>
      <c r="P208" s="196"/>
      <c r="Q208" s="196"/>
      <c r="R208" s="196"/>
      <c r="S208" s="196"/>
      <c r="T208" s="197"/>
      <c r="AT208" s="18" t="s">
        <v>246</v>
      </c>
      <c r="AU208" s="18" t="s">
        <v>83</v>
      </c>
    </row>
    <row r="209" spans="2:12" s="1" customFormat="1" ht="6.95" customHeight="1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33"/>
    </row>
  </sheetData>
  <autoFilter ref="C120:K208" xr:uid="{00000000-0009-0000-0000-00002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7151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ROUND((SUM(BE116:BE244)),  2)</f>
        <v>0</v>
      </c>
      <c r="I33" s="93">
        <v>0.21</v>
      </c>
      <c r="J33" s="92">
        <f>ROUND(((SUM(BE116:BE244))*I33),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ROUND((SUM(BF116:BF244)),  2)</f>
        <v>0</v>
      </c>
      <c r="I34" s="93">
        <v>0.15</v>
      </c>
      <c r="J34" s="92">
        <f>ROUND(((SUM(BF116:BF244))*I34),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ROUND((SUM(BG116:BG244)),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ROUND((SUM(BH116:BH244)),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ROUND((SUM(BI116:BI244)),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667 - Tramvajová trať - úprava trolejového vedení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J116</f>
        <v>0</v>
      </c>
      <c r="L96" s="33"/>
      <c r="AU96" s="18" t="s">
        <v>211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221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56" t="str">
        <f>E7</f>
        <v>Rekonstrukce Údolní od Husovy po Úvoz</v>
      </c>
      <c r="F106" s="257"/>
      <c r="G106" s="257"/>
      <c r="H106" s="257"/>
      <c r="L106" s="33"/>
    </row>
    <row r="107" spans="2:12" s="1" customFormat="1" ht="12" customHeight="1">
      <c r="B107" s="33"/>
      <c r="C107" s="28" t="s">
        <v>205</v>
      </c>
      <c r="L107" s="33"/>
    </row>
    <row r="108" spans="2:12" s="1" customFormat="1" ht="16.5" customHeight="1">
      <c r="B108" s="33"/>
      <c r="E108" s="253" t="str">
        <f>E9</f>
        <v>SO 667 - Tramvajová trať - úprava trolejového vedení</v>
      </c>
      <c r="F108" s="258"/>
      <c r="G108" s="258"/>
      <c r="H108" s="258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222</v>
      </c>
      <c r="D115" s="115" t="s">
        <v>58</v>
      </c>
      <c r="E115" s="115" t="s">
        <v>54</v>
      </c>
      <c r="F115" s="115" t="s">
        <v>55</v>
      </c>
      <c r="G115" s="115" t="s">
        <v>223</v>
      </c>
      <c r="H115" s="115" t="s">
        <v>224</v>
      </c>
      <c r="I115" s="115" t="s">
        <v>225</v>
      </c>
      <c r="J115" s="115" t="s">
        <v>209</v>
      </c>
      <c r="K115" s="116" t="s">
        <v>226</v>
      </c>
      <c r="L115" s="113"/>
      <c r="M115" s="60" t="s">
        <v>1</v>
      </c>
      <c r="N115" s="61" t="s">
        <v>37</v>
      </c>
      <c r="O115" s="61" t="s">
        <v>227</v>
      </c>
      <c r="P115" s="61" t="s">
        <v>228</v>
      </c>
      <c r="Q115" s="61" t="s">
        <v>229</v>
      </c>
      <c r="R115" s="61" t="s">
        <v>230</v>
      </c>
      <c r="S115" s="61" t="s">
        <v>231</v>
      </c>
      <c r="T115" s="62" t="s">
        <v>232</v>
      </c>
    </row>
    <row r="116" spans="2:65" s="1" customFormat="1" ht="22.9" customHeight="1">
      <c r="B116" s="33"/>
      <c r="C116" s="65" t="s">
        <v>233</v>
      </c>
      <c r="J116" s="117">
        <f>BK116</f>
        <v>0</v>
      </c>
      <c r="L116" s="33"/>
      <c r="M116" s="63"/>
      <c r="N116" s="54"/>
      <c r="O116" s="54"/>
      <c r="P116" s="118">
        <f>SUM(P117:P244)</f>
        <v>0</v>
      </c>
      <c r="Q116" s="54"/>
      <c r="R116" s="118">
        <f>SUM(R117:R244)</f>
        <v>0</v>
      </c>
      <c r="S116" s="54"/>
      <c r="T116" s="119">
        <f>SUM(T117:T244)</f>
        <v>0</v>
      </c>
      <c r="AT116" s="18" t="s">
        <v>72</v>
      </c>
      <c r="AU116" s="18" t="s">
        <v>211</v>
      </c>
      <c r="BK116" s="120">
        <f>SUM(BK117:BK244)</f>
        <v>0</v>
      </c>
    </row>
    <row r="117" spans="2:65" s="1" customFormat="1" ht="16.5" customHeight="1">
      <c r="B117" s="133"/>
      <c r="C117" s="134" t="s">
        <v>81</v>
      </c>
      <c r="D117" s="134" t="s">
        <v>239</v>
      </c>
      <c r="E117" s="135" t="s">
        <v>7152</v>
      </c>
      <c r="F117" s="136" t="s">
        <v>7153</v>
      </c>
      <c r="G117" s="137" t="s">
        <v>1767</v>
      </c>
      <c r="H117" s="138">
        <v>1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258</v>
      </c>
      <c r="AT117" s="145" t="s">
        <v>239</v>
      </c>
      <c r="AU117" s="145" t="s">
        <v>73</v>
      </c>
      <c r="AY117" s="18" t="s">
        <v>236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258</v>
      </c>
      <c r="BM117" s="145" t="s">
        <v>83</v>
      </c>
    </row>
    <row r="118" spans="2:65" s="1" customFormat="1" ht="11.25">
      <c r="B118" s="33"/>
      <c r="D118" s="147" t="s">
        <v>246</v>
      </c>
      <c r="F118" s="148" t="s">
        <v>7153</v>
      </c>
      <c r="I118" s="149"/>
      <c r="L118" s="33"/>
      <c r="M118" s="150"/>
      <c r="T118" s="57"/>
      <c r="AT118" s="18" t="s">
        <v>246</v>
      </c>
      <c r="AU118" s="18" t="s">
        <v>73</v>
      </c>
    </row>
    <row r="119" spans="2:65" s="1" customFormat="1" ht="16.5" customHeight="1">
      <c r="B119" s="133"/>
      <c r="C119" s="134" t="s">
        <v>83</v>
      </c>
      <c r="D119" s="134" t="s">
        <v>239</v>
      </c>
      <c r="E119" s="135" t="s">
        <v>7154</v>
      </c>
      <c r="F119" s="136" t="s">
        <v>7155</v>
      </c>
      <c r="G119" s="137" t="s">
        <v>1767</v>
      </c>
      <c r="H119" s="138">
        <v>1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258</v>
      </c>
      <c r="AT119" s="145" t="s">
        <v>239</v>
      </c>
      <c r="AU119" s="145" t="s">
        <v>73</v>
      </c>
      <c r="AY119" s="18" t="s">
        <v>236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258</v>
      </c>
      <c r="BM119" s="145" t="s">
        <v>258</v>
      </c>
    </row>
    <row r="120" spans="2:65" s="1" customFormat="1" ht="11.25">
      <c r="B120" s="33"/>
      <c r="D120" s="147" t="s">
        <v>246</v>
      </c>
      <c r="F120" s="148" t="s">
        <v>7155</v>
      </c>
      <c r="I120" s="149"/>
      <c r="L120" s="33"/>
      <c r="M120" s="150"/>
      <c r="T120" s="57"/>
      <c r="AT120" s="18" t="s">
        <v>246</v>
      </c>
      <c r="AU120" s="18" t="s">
        <v>73</v>
      </c>
    </row>
    <row r="121" spans="2:65" s="1" customFormat="1" ht="16.5" customHeight="1">
      <c r="B121" s="133"/>
      <c r="C121" s="134" t="s">
        <v>253</v>
      </c>
      <c r="D121" s="134" t="s">
        <v>239</v>
      </c>
      <c r="E121" s="135" t="s">
        <v>7156</v>
      </c>
      <c r="F121" s="136" t="s">
        <v>7157</v>
      </c>
      <c r="G121" s="137" t="s">
        <v>1767</v>
      </c>
      <c r="H121" s="138">
        <v>2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258</v>
      </c>
      <c r="AT121" s="145" t="s">
        <v>239</v>
      </c>
      <c r="AU121" s="145" t="s">
        <v>73</v>
      </c>
      <c r="AY121" s="18" t="s">
        <v>236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258</v>
      </c>
      <c r="BM121" s="145" t="s">
        <v>265</v>
      </c>
    </row>
    <row r="122" spans="2:65" s="1" customFormat="1" ht="11.25">
      <c r="B122" s="33"/>
      <c r="D122" s="147" t="s">
        <v>246</v>
      </c>
      <c r="F122" s="148" t="s">
        <v>7157</v>
      </c>
      <c r="I122" s="149"/>
      <c r="L122" s="33"/>
      <c r="M122" s="150"/>
      <c r="T122" s="57"/>
      <c r="AT122" s="18" t="s">
        <v>246</v>
      </c>
      <c r="AU122" s="18" t="s">
        <v>73</v>
      </c>
    </row>
    <row r="123" spans="2:65" s="1" customFormat="1" ht="16.5" customHeight="1">
      <c r="B123" s="133"/>
      <c r="C123" s="134" t="s">
        <v>258</v>
      </c>
      <c r="D123" s="134" t="s">
        <v>239</v>
      </c>
      <c r="E123" s="135" t="s">
        <v>7069</v>
      </c>
      <c r="F123" s="136" t="s">
        <v>7070</v>
      </c>
      <c r="G123" s="137" t="s">
        <v>1767</v>
      </c>
      <c r="H123" s="138">
        <v>4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73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273</v>
      </c>
    </row>
    <row r="124" spans="2:65" s="1" customFormat="1" ht="11.25">
      <c r="B124" s="33"/>
      <c r="D124" s="147" t="s">
        <v>246</v>
      </c>
      <c r="F124" s="148" t="s">
        <v>7070</v>
      </c>
      <c r="I124" s="149"/>
      <c r="L124" s="33"/>
      <c r="M124" s="150"/>
      <c r="T124" s="57"/>
      <c r="AT124" s="18" t="s">
        <v>246</v>
      </c>
      <c r="AU124" s="18" t="s">
        <v>73</v>
      </c>
    </row>
    <row r="125" spans="2:65" s="1" customFormat="1" ht="16.5" customHeight="1">
      <c r="B125" s="133"/>
      <c r="C125" s="134" t="s">
        <v>235</v>
      </c>
      <c r="D125" s="134" t="s">
        <v>239</v>
      </c>
      <c r="E125" s="135" t="s">
        <v>7029</v>
      </c>
      <c r="F125" s="136" t="s">
        <v>7030</v>
      </c>
      <c r="G125" s="137" t="s">
        <v>1767</v>
      </c>
      <c r="H125" s="138">
        <v>11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73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286</v>
      </c>
    </row>
    <row r="126" spans="2:65" s="1" customFormat="1" ht="11.25">
      <c r="B126" s="33"/>
      <c r="D126" s="147" t="s">
        <v>246</v>
      </c>
      <c r="F126" s="148" t="s">
        <v>7030</v>
      </c>
      <c r="I126" s="149"/>
      <c r="L126" s="33"/>
      <c r="M126" s="150"/>
      <c r="T126" s="57"/>
      <c r="AT126" s="18" t="s">
        <v>246</v>
      </c>
      <c r="AU126" s="18" t="s">
        <v>73</v>
      </c>
    </row>
    <row r="127" spans="2:65" s="1" customFormat="1" ht="24.2" customHeight="1">
      <c r="B127" s="133"/>
      <c r="C127" s="134" t="s">
        <v>265</v>
      </c>
      <c r="D127" s="134" t="s">
        <v>239</v>
      </c>
      <c r="E127" s="135" t="s">
        <v>7015</v>
      </c>
      <c r="F127" s="136" t="s">
        <v>7016</v>
      </c>
      <c r="G127" s="137" t="s">
        <v>539</v>
      </c>
      <c r="H127" s="138">
        <v>30.5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73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295</v>
      </c>
    </row>
    <row r="128" spans="2:65" s="1" customFormat="1" ht="19.5">
      <c r="B128" s="33"/>
      <c r="D128" s="147" t="s">
        <v>246</v>
      </c>
      <c r="F128" s="148" t="s">
        <v>7016</v>
      </c>
      <c r="I128" s="149"/>
      <c r="L128" s="33"/>
      <c r="M128" s="150"/>
      <c r="T128" s="57"/>
      <c r="AT128" s="18" t="s">
        <v>246</v>
      </c>
      <c r="AU128" s="18" t="s">
        <v>73</v>
      </c>
    </row>
    <row r="129" spans="2:65" s="1" customFormat="1" ht="24.2" customHeight="1">
      <c r="B129" s="133"/>
      <c r="C129" s="134" t="s">
        <v>269</v>
      </c>
      <c r="D129" s="134" t="s">
        <v>239</v>
      </c>
      <c r="E129" s="135" t="s">
        <v>7158</v>
      </c>
      <c r="F129" s="136" t="s">
        <v>7074</v>
      </c>
      <c r="G129" s="137" t="s">
        <v>539</v>
      </c>
      <c r="H129" s="138">
        <v>30.5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73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306</v>
      </c>
    </row>
    <row r="130" spans="2:65" s="1" customFormat="1" ht="11.25">
      <c r="B130" s="33"/>
      <c r="D130" s="147" t="s">
        <v>246</v>
      </c>
      <c r="F130" s="148" t="s">
        <v>7074</v>
      </c>
      <c r="I130" s="149"/>
      <c r="L130" s="33"/>
      <c r="M130" s="150"/>
      <c r="T130" s="57"/>
      <c r="AT130" s="18" t="s">
        <v>246</v>
      </c>
      <c r="AU130" s="18" t="s">
        <v>73</v>
      </c>
    </row>
    <row r="131" spans="2:65" s="1" customFormat="1" ht="24.2" customHeight="1">
      <c r="B131" s="133"/>
      <c r="C131" s="134" t="s">
        <v>273</v>
      </c>
      <c r="D131" s="134" t="s">
        <v>239</v>
      </c>
      <c r="E131" s="135" t="s">
        <v>7017</v>
      </c>
      <c r="F131" s="136" t="s">
        <v>7018</v>
      </c>
      <c r="G131" s="137" t="s">
        <v>1767</v>
      </c>
      <c r="H131" s="138">
        <v>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73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316</v>
      </c>
    </row>
    <row r="132" spans="2:65" s="1" customFormat="1" ht="19.5">
      <c r="B132" s="33"/>
      <c r="D132" s="147" t="s">
        <v>246</v>
      </c>
      <c r="F132" s="148" t="s">
        <v>7018</v>
      </c>
      <c r="I132" s="149"/>
      <c r="L132" s="33"/>
      <c r="M132" s="150"/>
      <c r="T132" s="57"/>
      <c r="AT132" s="18" t="s">
        <v>246</v>
      </c>
      <c r="AU132" s="18" t="s">
        <v>73</v>
      </c>
    </row>
    <row r="133" spans="2:65" s="1" customFormat="1" ht="16.5" customHeight="1">
      <c r="B133" s="133"/>
      <c r="C133" s="134" t="s">
        <v>280</v>
      </c>
      <c r="D133" s="134" t="s">
        <v>239</v>
      </c>
      <c r="E133" s="135" t="s">
        <v>7159</v>
      </c>
      <c r="F133" s="136" t="s">
        <v>7160</v>
      </c>
      <c r="G133" s="137" t="s">
        <v>539</v>
      </c>
      <c r="H133" s="138">
        <v>10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73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328</v>
      </c>
    </row>
    <row r="134" spans="2:65" s="1" customFormat="1" ht="11.25">
      <c r="B134" s="33"/>
      <c r="D134" s="147" t="s">
        <v>246</v>
      </c>
      <c r="F134" s="148" t="s">
        <v>7160</v>
      </c>
      <c r="I134" s="149"/>
      <c r="L134" s="33"/>
      <c r="M134" s="150"/>
      <c r="T134" s="57"/>
      <c r="AT134" s="18" t="s">
        <v>246</v>
      </c>
      <c r="AU134" s="18" t="s">
        <v>73</v>
      </c>
    </row>
    <row r="135" spans="2:65" s="1" customFormat="1" ht="16.5" customHeight="1">
      <c r="B135" s="133"/>
      <c r="C135" s="134" t="s">
        <v>286</v>
      </c>
      <c r="D135" s="134" t="s">
        <v>239</v>
      </c>
      <c r="E135" s="135" t="s">
        <v>7123</v>
      </c>
      <c r="F135" s="136" t="s">
        <v>7124</v>
      </c>
      <c r="G135" s="137" t="s">
        <v>528</v>
      </c>
      <c r="H135" s="138">
        <v>2500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73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345</v>
      </c>
    </row>
    <row r="136" spans="2:65" s="1" customFormat="1" ht="11.25">
      <c r="B136" s="33"/>
      <c r="D136" s="147" t="s">
        <v>246</v>
      </c>
      <c r="F136" s="148" t="s">
        <v>7124</v>
      </c>
      <c r="I136" s="149"/>
      <c r="L136" s="33"/>
      <c r="M136" s="150"/>
      <c r="T136" s="57"/>
      <c r="AT136" s="18" t="s">
        <v>246</v>
      </c>
      <c r="AU136" s="18" t="s">
        <v>73</v>
      </c>
    </row>
    <row r="137" spans="2:65" s="1" customFormat="1" ht="16.5" customHeight="1">
      <c r="B137" s="133"/>
      <c r="C137" s="134" t="s">
        <v>291</v>
      </c>
      <c r="D137" s="134" t="s">
        <v>239</v>
      </c>
      <c r="E137" s="135" t="s">
        <v>7093</v>
      </c>
      <c r="F137" s="136" t="s">
        <v>7094</v>
      </c>
      <c r="G137" s="137" t="s">
        <v>1767</v>
      </c>
      <c r="H137" s="138">
        <v>10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73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583</v>
      </c>
    </row>
    <row r="138" spans="2:65" s="1" customFormat="1" ht="11.25">
      <c r="B138" s="33"/>
      <c r="D138" s="147" t="s">
        <v>246</v>
      </c>
      <c r="F138" s="148" t="s">
        <v>7094</v>
      </c>
      <c r="I138" s="149"/>
      <c r="L138" s="33"/>
      <c r="M138" s="150"/>
      <c r="T138" s="57"/>
      <c r="AT138" s="18" t="s">
        <v>246</v>
      </c>
      <c r="AU138" s="18" t="s">
        <v>73</v>
      </c>
    </row>
    <row r="139" spans="2:65" s="1" customFormat="1" ht="16.5" customHeight="1">
      <c r="B139" s="133"/>
      <c r="C139" s="134" t="s">
        <v>295</v>
      </c>
      <c r="D139" s="134" t="s">
        <v>239</v>
      </c>
      <c r="E139" s="135" t="s">
        <v>7125</v>
      </c>
      <c r="F139" s="136" t="s">
        <v>7126</v>
      </c>
      <c r="G139" s="137" t="s">
        <v>1767</v>
      </c>
      <c r="H139" s="138">
        <v>1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73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591</v>
      </c>
    </row>
    <row r="140" spans="2:65" s="1" customFormat="1" ht="11.25">
      <c r="B140" s="33"/>
      <c r="D140" s="147" t="s">
        <v>246</v>
      </c>
      <c r="F140" s="148" t="s">
        <v>7126</v>
      </c>
      <c r="I140" s="149"/>
      <c r="L140" s="33"/>
      <c r="M140" s="150"/>
      <c r="T140" s="57"/>
      <c r="AT140" s="18" t="s">
        <v>246</v>
      </c>
      <c r="AU140" s="18" t="s">
        <v>73</v>
      </c>
    </row>
    <row r="141" spans="2:65" s="1" customFormat="1" ht="16.5" customHeight="1">
      <c r="B141" s="133"/>
      <c r="C141" s="134" t="s">
        <v>300</v>
      </c>
      <c r="D141" s="134" t="s">
        <v>239</v>
      </c>
      <c r="E141" s="135" t="s">
        <v>7161</v>
      </c>
      <c r="F141" s="136" t="s">
        <v>7162</v>
      </c>
      <c r="G141" s="137" t="s">
        <v>1767</v>
      </c>
      <c r="H141" s="138">
        <v>3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73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607</v>
      </c>
    </row>
    <row r="142" spans="2:65" s="1" customFormat="1" ht="11.25">
      <c r="B142" s="33"/>
      <c r="D142" s="147" t="s">
        <v>246</v>
      </c>
      <c r="F142" s="148" t="s">
        <v>7162</v>
      </c>
      <c r="I142" s="149"/>
      <c r="L142" s="33"/>
      <c r="M142" s="150"/>
      <c r="T142" s="57"/>
      <c r="AT142" s="18" t="s">
        <v>246</v>
      </c>
      <c r="AU142" s="18" t="s">
        <v>73</v>
      </c>
    </row>
    <row r="143" spans="2:65" s="1" customFormat="1" ht="16.5" customHeight="1">
      <c r="B143" s="133"/>
      <c r="C143" s="134" t="s">
        <v>306</v>
      </c>
      <c r="D143" s="134" t="s">
        <v>239</v>
      </c>
      <c r="E143" s="135" t="s">
        <v>7163</v>
      </c>
      <c r="F143" s="136" t="s">
        <v>7164</v>
      </c>
      <c r="G143" s="137" t="s">
        <v>539</v>
      </c>
      <c r="H143" s="138">
        <v>3.6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73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617</v>
      </c>
    </row>
    <row r="144" spans="2:65" s="1" customFormat="1" ht="11.25">
      <c r="B144" s="33"/>
      <c r="D144" s="147" t="s">
        <v>246</v>
      </c>
      <c r="F144" s="148" t="s">
        <v>7164</v>
      </c>
      <c r="I144" s="149"/>
      <c r="L144" s="33"/>
      <c r="M144" s="150"/>
      <c r="T144" s="57"/>
      <c r="AT144" s="18" t="s">
        <v>246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239</v>
      </c>
      <c r="E145" s="135" t="s">
        <v>7165</v>
      </c>
      <c r="F145" s="136" t="s">
        <v>7166</v>
      </c>
      <c r="G145" s="137" t="s">
        <v>1767</v>
      </c>
      <c r="H145" s="138">
        <v>2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73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630</v>
      </c>
    </row>
    <row r="146" spans="2:65" s="1" customFormat="1" ht="11.25">
      <c r="B146" s="33"/>
      <c r="D146" s="147" t="s">
        <v>246</v>
      </c>
      <c r="F146" s="148" t="s">
        <v>7166</v>
      </c>
      <c r="I146" s="149"/>
      <c r="L146" s="33"/>
      <c r="M146" s="150"/>
      <c r="T146" s="57"/>
      <c r="AT146" s="18" t="s">
        <v>246</v>
      </c>
      <c r="AU146" s="18" t="s">
        <v>73</v>
      </c>
    </row>
    <row r="147" spans="2:65" s="1" customFormat="1" ht="21.75" customHeight="1">
      <c r="B147" s="133"/>
      <c r="C147" s="134" t="s">
        <v>316</v>
      </c>
      <c r="D147" s="134" t="s">
        <v>239</v>
      </c>
      <c r="E147" s="135" t="s">
        <v>7013</v>
      </c>
      <c r="F147" s="136" t="s">
        <v>7014</v>
      </c>
      <c r="G147" s="137" t="s">
        <v>1767</v>
      </c>
      <c r="H147" s="138">
        <v>20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73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643</v>
      </c>
    </row>
    <row r="148" spans="2:65" s="1" customFormat="1" ht="11.25">
      <c r="B148" s="33"/>
      <c r="D148" s="147" t="s">
        <v>246</v>
      </c>
      <c r="F148" s="148" t="s">
        <v>7014</v>
      </c>
      <c r="I148" s="149"/>
      <c r="L148" s="33"/>
      <c r="M148" s="150"/>
      <c r="T148" s="57"/>
      <c r="AT148" s="18" t="s">
        <v>246</v>
      </c>
      <c r="AU148" s="18" t="s">
        <v>73</v>
      </c>
    </row>
    <row r="149" spans="2:65" s="1" customFormat="1" ht="16.5" customHeight="1">
      <c r="B149" s="133"/>
      <c r="C149" s="134" t="s">
        <v>323</v>
      </c>
      <c r="D149" s="134" t="s">
        <v>239</v>
      </c>
      <c r="E149" s="135" t="s">
        <v>7167</v>
      </c>
      <c r="F149" s="136" t="s">
        <v>7168</v>
      </c>
      <c r="G149" s="137" t="s">
        <v>1767</v>
      </c>
      <c r="H149" s="138">
        <v>96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73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656</v>
      </c>
    </row>
    <row r="150" spans="2:65" s="1" customFormat="1" ht="11.25">
      <c r="B150" s="33"/>
      <c r="D150" s="147" t="s">
        <v>246</v>
      </c>
      <c r="F150" s="148" t="s">
        <v>7168</v>
      </c>
      <c r="I150" s="149"/>
      <c r="L150" s="33"/>
      <c r="M150" s="150"/>
      <c r="T150" s="57"/>
      <c r="AT150" s="18" t="s">
        <v>246</v>
      </c>
      <c r="AU150" s="18" t="s">
        <v>73</v>
      </c>
    </row>
    <row r="151" spans="2:65" s="1" customFormat="1" ht="16.5" customHeight="1">
      <c r="B151" s="133"/>
      <c r="C151" s="134" t="s">
        <v>328</v>
      </c>
      <c r="D151" s="134" t="s">
        <v>239</v>
      </c>
      <c r="E151" s="135" t="s">
        <v>7169</v>
      </c>
      <c r="F151" s="136" t="s">
        <v>7170</v>
      </c>
      <c r="G151" s="137" t="s">
        <v>1767</v>
      </c>
      <c r="H151" s="138">
        <v>96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73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669</v>
      </c>
    </row>
    <row r="152" spans="2:65" s="1" customFormat="1" ht="11.25">
      <c r="B152" s="33"/>
      <c r="D152" s="147" t="s">
        <v>246</v>
      </c>
      <c r="F152" s="148" t="s">
        <v>7170</v>
      </c>
      <c r="I152" s="149"/>
      <c r="L152" s="33"/>
      <c r="M152" s="150"/>
      <c r="T152" s="57"/>
      <c r="AT152" s="18" t="s">
        <v>246</v>
      </c>
      <c r="AU152" s="18" t="s">
        <v>73</v>
      </c>
    </row>
    <row r="153" spans="2:65" s="1" customFormat="1" ht="16.5" customHeight="1">
      <c r="B153" s="133"/>
      <c r="C153" s="134" t="s">
        <v>337</v>
      </c>
      <c r="D153" s="134" t="s">
        <v>239</v>
      </c>
      <c r="E153" s="135" t="s">
        <v>7171</v>
      </c>
      <c r="F153" s="136" t="s">
        <v>7172</v>
      </c>
      <c r="G153" s="137" t="s">
        <v>1767</v>
      </c>
      <c r="H153" s="138">
        <v>208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73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682</v>
      </c>
    </row>
    <row r="154" spans="2:65" s="1" customFormat="1" ht="11.25">
      <c r="B154" s="33"/>
      <c r="D154" s="147" t="s">
        <v>246</v>
      </c>
      <c r="F154" s="148" t="s">
        <v>7172</v>
      </c>
      <c r="I154" s="149"/>
      <c r="L154" s="33"/>
      <c r="M154" s="150"/>
      <c r="T154" s="57"/>
      <c r="AT154" s="18" t="s">
        <v>246</v>
      </c>
      <c r="AU154" s="18" t="s">
        <v>73</v>
      </c>
    </row>
    <row r="155" spans="2:65" s="1" customFormat="1" ht="16.5" customHeight="1">
      <c r="B155" s="133"/>
      <c r="C155" s="134" t="s">
        <v>345</v>
      </c>
      <c r="D155" s="134" t="s">
        <v>239</v>
      </c>
      <c r="E155" s="135" t="s">
        <v>7021</v>
      </c>
      <c r="F155" s="136" t="s">
        <v>7022</v>
      </c>
      <c r="G155" s="137" t="s">
        <v>1767</v>
      </c>
      <c r="H155" s="138">
        <v>136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73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696</v>
      </c>
    </row>
    <row r="156" spans="2:65" s="1" customFormat="1" ht="11.25">
      <c r="B156" s="33"/>
      <c r="D156" s="147" t="s">
        <v>246</v>
      </c>
      <c r="F156" s="148" t="s">
        <v>7022</v>
      </c>
      <c r="I156" s="149"/>
      <c r="L156" s="33"/>
      <c r="M156" s="150"/>
      <c r="T156" s="57"/>
      <c r="AT156" s="18" t="s">
        <v>246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239</v>
      </c>
      <c r="E157" s="135" t="s">
        <v>7173</v>
      </c>
      <c r="F157" s="136" t="s">
        <v>7174</v>
      </c>
      <c r="G157" s="137" t="s">
        <v>1767</v>
      </c>
      <c r="H157" s="138">
        <v>46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73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709</v>
      </c>
    </row>
    <row r="158" spans="2:65" s="1" customFormat="1" ht="11.25">
      <c r="B158" s="33"/>
      <c r="D158" s="147" t="s">
        <v>246</v>
      </c>
      <c r="F158" s="148" t="s">
        <v>7174</v>
      </c>
      <c r="I158" s="149"/>
      <c r="L158" s="33"/>
      <c r="M158" s="150"/>
      <c r="T158" s="57"/>
      <c r="AT158" s="18" t="s">
        <v>246</v>
      </c>
      <c r="AU158" s="18" t="s">
        <v>73</v>
      </c>
    </row>
    <row r="159" spans="2:65" s="1" customFormat="1" ht="16.5" customHeight="1">
      <c r="B159" s="133"/>
      <c r="C159" s="134" t="s">
        <v>583</v>
      </c>
      <c r="D159" s="134" t="s">
        <v>239</v>
      </c>
      <c r="E159" s="135" t="s">
        <v>7039</v>
      </c>
      <c r="F159" s="136" t="s">
        <v>7040</v>
      </c>
      <c r="G159" s="137" t="s">
        <v>1767</v>
      </c>
      <c r="H159" s="138">
        <v>20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73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720</v>
      </c>
    </row>
    <row r="160" spans="2:65" s="1" customFormat="1" ht="11.25">
      <c r="B160" s="33"/>
      <c r="D160" s="147" t="s">
        <v>246</v>
      </c>
      <c r="F160" s="148" t="s">
        <v>7040</v>
      </c>
      <c r="I160" s="149"/>
      <c r="L160" s="33"/>
      <c r="M160" s="150"/>
      <c r="T160" s="57"/>
      <c r="AT160" s="18" t="s">
        <v>246</v>
      </c>
      <c r="AU160" s="18" t="s">
        <v>73</v>
      </c>
    </row>
    <row r="161" spans="2:65" s="1" customFormat="1" ht="16.5" customHeight="1">
      <c r="B161" s="133"/>
      <c r="C161" s="134" t="s">
        <v>588</v>
      </c>
      <c r="D161" s="134" t="s">
        <v>239</v>
      </c>
      <c r="E161" s="135" t="s">
        <v>7041</v>
      </c>
      <c r="F161" s="136" t="s">
        <v>7042</v>
      </c>
      <c r="G161" s="137" t="s">
        <v>1767</v>
      </c>
      <c r="H161" s="138">
        <v>68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73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731</v>
      </c>
    </row>
    <row r="162" spans="2:65" s="1" customFormat="1" ht="11.25">
      <c r="B162" s="33"/>
      <c r="D162" s="147" t="s">
        <v>246</v>
      </c>
      <c r="F162" s="148" t="s">
        <v>7042</v>
      </c>
      <c r="I162" s="149"/>
      <c r="L162" s="33"/>
      <c r="M162" s="150"/>
      <c r="T162" s="57"/>
      <c r="AT162" s="18" t="s">
        <v>246</v>
      </c>
      <c r="AU162" s="18" t="s">
        <v>73</v>
      </c>
    </row>
    <row r="163" spans="2:65" s="1" customFormat="1" ht="16.5" customHeight="1">
      <c r="B163" s="133"/>
      <c r="C163" s="134" t="s">
        <v>591</v>
      </c>
      <c r="D163" s="134" t="s">
        <v>239</v>
      </c>
      <c r="E163" s="135" t="s">
        <v>7175</v>
      </c>
      <c r="F163" s="136" t="s">
        <v>7176</v>
      </c>
      <c r="G163" s="137" t="s">
        <v>1767</v>
      </c>
      <c r="H163" s="138">
        <v>72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73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741</v>
      </c>
    </row>
    <row r="164" spans="2:65" s="1" customFormat="1" ht="11.25">
      <c r="B164" s="33"/>
      <c r="D164" s="147" t="s">
        <v>246</v>
      </c>
      <c r="F164" s="148" t="s">
        <v>7176</v>
      </c>
      <c r="I164" s="149"/>
      <c r="L164" s="33"/>
      <c r="M164" s="150"/>
      <c r="T164" s="57"/>
      <c r="AT164" s="18" t="s">
        <v>246</v>
      </c>
      <c r="AU164" s="18" t="s">
        <v>73</v>
      </c>
    </row>
    <row r="165" spans="2:65" s="1" customFormat="1" ht="16.5" customHeight="1">
      <c r="B165" s="133"/>
      <c r="C165" s="134" t="s">
        <v>600</v>
      </c>
      <c r="D165" s="134" t="s">
        <v>239</v>
      </c>
      <c r="E165" s="135" t="s">
        <v>7177</v>
      </c>
      <c r="F165" s="136" t="s">
        <v>7046</v>
      </c>
      <c r="G165" s="137" t="s">
        <v>1767</v>
      </c>
      <c r="H165" s="138">
        <v>225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73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772</v>
      </c>
    </row>
    <row r="166" spans="2:65" s="1" customFormat="1" ht="11.25">
      <c r="B166" s="33"/>
      <c r="D166" s="147" t="s">
        <v>246</v>
      </c>
      <c r="F166" s="148" t="s">
        <v>7046</v>
      </c>
      <c r="I166" s="149"/>
      <c r="L166" s="33"/>
      <c r="M166" s="150"/>
      <c r="T166" s="57"/>
      <c r="AT166" s="18" t="s">
        <v>246</v>
      </c>
      <c r="AU166" s="18" t="s">
        <v>73</v>
      </c>
    </row>
    <row r="167" spans="2:65" s="1" customFormat="1" ht="16.5" customHeight="1">
      <c r="B167" s="133"/>
      <c r="C167" s="134" t="s">
        <v>607</v>
      </c>
      <c r="D167" s="134" t="s">
        <v>239</v>
      </c>
      <c r="E167" s="135" t="s">
        <v>7178</v>
      </c>
      <c r="F167" s="136" t="s">
        <v>7179</v>
      </c>
      <c r="G167" s="137" t="s">
        <v>1767</v>
      </c>
      <c r="H167" s="138">
        <v>2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73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782</v>
      </c>
    </row>
    <row r="168" spans="2:65" s="1" customFormat="1" ht="11.25">
      <c r="B168" s="33"/>
      <c r="D168" s="147" t="s">
        <v>246</v>
      </c>
      <c r="F168" s="148" t="s">
        <v>7179</v>
      </c>
      <c r="I168" s="149"/>
      <c r="L168" s="33"/>
      <c r="M168" s="150"/>
      <c r="T168" s="57"/>
      <c r="AT168" s="18" t="s">
        <v>246</v>
      </c>
      <c r="AU168" s="18" t="s">
        <v>73</v>
      </c>
    </row>
    <row r="169" spans="2:65" s="1" customFormat="1" ht="16.5" customHeight="1">
      <c r="B169" s="133"/>
      <c r="C169" s="134" t="s">
        <v>611</v>
      </c>
      <c r="D169" s="134" t="s">
        <v>239</v>
      </c>
      <c r="E169" s="135" t="s">
        <v>7180</v>
      </c>
      <c r="F169" s="136" t="s">
        <v>7181</v>
      </c>
      <c r="G169" s="137" t="s">
        <v>528</v>
      </c>
      <c r="H169" s="138">
        <v>32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73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792</v>
      </c>
    </row>
    <row r="170" spans="2:65" s="1" customFormat="1" ht="11.25">
      <c r="B170" s="33"/>
      <c r="D170" s="147" t="s">
        <v>246</v>
      </c>
      <c r="F170" s="148" t="s">
        <v>7181</v>
      </c>
      <c r="I170" s="149"/>
      <c r="L170" s="33"/>
      <c r="M170" s="150"/>
      <c r="T170" s="57"/>
      <c r="AT170" s="18" t="s">
        <v>246</v>
      </c>
      <c r="AU170" s="18" t="s">
        <v>73</v>
      </c>
    </row>
    <row r="171" spans="2:65" s="1" customFormat="1" ht="16.5" customHeight="1">
      <c r="B171" s="133"/>
      <c r="C171" s="134" t="s">
        <v>617</v>
      </c>
      <c r="D171" s="134" t="s">
        <v>239</v>
      </c>
      <c r="E171" s="135" t="s">
        <v>7182</v>
      </c>
      <c r="F171" s="136" t="s">
        <v>7183</v>
      </c>
      <c r="G171" s="137" t="s">
        <v>1767</v>
      </c>
      <c r="H171" s="138">
        <v>16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73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805</v>
      </c>
    </row>
    <row r="172" spans="2:65" s="1" customFormat="1" ht="11.25">
      <c r="B172" s="33"/>
      <c r="D172" s="147" t="s">
        <v>246</v>
      </c>
      <c r="F172" s="148" t="s">
        <v>7183</v>
      </c>
      <c r="I172" s="149"/>
      <c r="L172" s="33"/>
      <c r="M172" s="150"/>
      <c r="T172" s="57"/>
      <c r="AT172" s="18" t="s">
        <v>246</v>
      </c>
      <c r="AU172" s="18" t="s">
        <v>73</v>
      </c>
    </row>
    <row r="173" spans="2:65" s="1" customFormat="1" ht="16.5" customHeight="1">
      <c r="B173" s="133"/>
      <c r="C173" s="134" t="s">
        <v>625</v>
      </c>
      <c r="D173" s="134" t="s">
        <v>239</v>
      </c>
      <c r="E173" s="135" t="s">
        <v>7184</v>
      </c>
      <c r="F173" s="136" t="s">
        <v>7185</v>
      </c>
      <c r="G173" s="137" t="s">
        <v>528</v>
      </c>
      <c r="H173" s="138">
        <v>1726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73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816</v>
      </c>
    </row>
    <row r="174" spans="2:65" s="1" customFormat="1" ht="11.25">
      <c r="B174" s="33"/>
      <c r="D174" s="147" t="s">
        <v>246</v>
      </c>
      <c r="F174" s="148" t="s">
        <v>7185</v>
      </c>
      <c r="I174" s="149"/>
      <c r="L174" s="33"/>
      <c r="M174" s="150"/>
      <c r="T174" s="57"/>
      <c r="AT174" s="18" t="s">
        <v>246</v>
      </c>
      <c r="AU174" s="18" t="s">
        <v>73</v>
      </c>
    </row>
    <row r="175" spans="2:65" s="1" customFormat="1" ht="16.5" customHeight="1">
      <c r="B175" s="133"/>
      <c r="C175" s="134" t="s">
        <v>630</v>
      </c>
      <c r="D175" s="134" t="s">
        <v>239</v>
      </c>
      <c r="E175" s="135" t="s">
        <v>7186</v>
      </c>
      <c r="F175" s="136" t="s">
        <v>7060</v>
      </c>
      <c r="G175" s="137" t="s">
        <v>528</v>
      </c>
      <c r="H175" s="138">
        <v>630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73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828</v>
      </c>
    </row>
    <row r="176" spans="2:65" s="1" customFormat="1" ht="11.25">
      <c r="B176" s="33"/>
      <c r="D176" s="147" t="s">
        <v>246</v>
      </c>
      <c r="F176" s="148" t="s">
        <v>7060</v>
      </c>
      <c r="I176" s="149"/>
      <c r="L176" s="33"/>
      <c r="M176" s="150"/>
      <c r="T176" s="57"/>
      <c r="AT176" s="18" t="s">
        <v>246</v>
      </c>
      <c r="AU176" s="18" t="s">
        <v>73</v>
      </c>
    </row>
    <row r="177" spans="2:65" s="1" customFormat="1" ht="16.5" customHeight="1">
      <c r="B177" s="133"/>
      <c r="C177" s="134" t="s">
        <v>637</v>
      </c>
      <c r="D177" s="134" t="s">
        <v>239</v>
      </c>
      <c r="E177" s="135" t="s">
        <v>7187</v>
      </c>
      <c r="F177" s="136" t="s">
        <v>7188</v>
      </c>
      <c r="G177" s="137" t="s">
        <v>1767</v>
      </c>
      <c r="H177" s="138">
        <v>55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73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841</v>
      </c>
    </row>
    <row r="178" spans="2:65" s="1" customFormat="1" ht="11.25">
      <c r="B178" s="33"/>
      <c r="D178" s="147" t="s">
        <v>246</v>
      </c>
      <c r="F178" s="148" t="s">
        <v>7188</v>
      </c>
      <c r="I178" s="149"/>
      <c r="L178" s="33"/>
      <c r="M178" s="150"/>
      <c r="T178" s="57"/>
      <c r="AT178" s="18" t="s">
        <v>246</v>
      </c>
      <c r="AU178" s="18" t="s">
        <v>73</v>
      </c>
    </row>
    <row r="179" spans="2:65" s="1" customFormat="1" ht="16.5" customHeight="1">
      <c r="B179" s="133"/>
      <c r="C179" s="134" t="s">
        <v>643</v>
      </c>
      <c r="D179" s="134" t="s">
        <v>239</v>
      </c>
      <c r="E179" s="135" t="s">
        <v>7189</v>
      </c>
      <c r="F179" s="136" t="s">
        <v>7064</v>
      </c>
      <c r="G179" s="137" t="s">
        <v>1767</v>
      </c>
      <c r="H179" s="138">
        <v>9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73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341</v>
      </c>
    </row>
    <row r="180" spans="2:65" s="1" customFormat="1" ht="11.25">
      <c r="B180" s="33"/>
      <c r="D180" s="147" t="s">
        <v>246</v>
      </c>
      <c r="F180" s="148" t="s">
        <v>7064</v>
      </c>
      <c r="I180" s="149"/>
      <c r="L180" s="33"/>
      <c r="M180" s="150"/>
      <c r="T180" s="57"/>
      <c r="AT180" s="18" t="s">
        <v>246</v>
      </c>
      <c r="AU180" s="18" t="s">
        <v>73</v>
      </c>
    </row>
    <row r="181" spans="2:65" s="1" customFormat="1" ht="16.5" customHeight="1">
      <c r="B181" s="133"/>
      <c r="C181" s="134" t="s">
        <v>649</v>
      </c>
      <c r="D181" s="134" t="s">
        <v>239</v>
      </c>
      <c r="E181" s="135" t="s">
        <v>7190</v>
      </c>
      <c r="F181" s="136" t="s">
        <v>7191</v>
      </c>
      <c r="G181" s="137" t="s">
        <v>1767</v>
      </c>
      <c r="H181" s="138">
        <v>64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73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868</v>
      </c>
    </row>
    <row r="182" spans="2:65" s="1" customFormat="1" ht="11.25">
      <c r="B182" s="33"/>
      <c r="D182" s="147" t="s">
        <v>246</v>
      </c>
      <c r="F182" s="148" t="s">
        <v>7191</v>
      </c>
      <c r="I182" s="149"/>
      <c r="L182" s="33"/>
      <c r="M182" s="150"/>
      <c r="T182" s="57"/>
      <c r="AT182" s="18" t="s">
        <v>246</v>
      </c>
      <c r="AU182" s="18" t="s">
        <v>73</v>
      </c>
    </row>
    <row r="183" spans="2:65" s="1" customFormat="1" ht="16.5" customHeight="1">
      <c r="B183" s="133"/>
      <c r="C183" s="134" t="s">
        <v>656</v>
      </c>
      <c r="D183" s="134" t="s">
        <v>239</v>
      </c>
      <c r="E183" s="135" t="s">
        <v>7192</v>
      </c>
      <c r="F183" s="136" t="s">
        <v>7193</v>
      </c>
      <c r="G183" s="137" t="s">
        <v>1767</v>
      </c>
      <c r="H183" s="138">
        <v>200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73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879</v>
      </c>
    </row>
    <row r="184" spans="2:65" s="1" customFormat="1" ht="11.25">
      <c r="B184" s="33"/>
      <c r="D184" s="147" t="s">
        <v>246</v>
      </c>
      <c r="F184" s="148" t="s">
        <v>7193</v>
      </c>
      <c r="I184" s="149"/>
      <c r="L184" s="33"/>
      <c r="M184" s="150"/>
      <c r="T184" s="57"/>
      <c r="AT184" s="18" t="s">
        <v>246</v>
      </c>
      <c r="AU184" s="18" t="s">
        <v>73</v>
      </c>
    </row>
    <row r="185" spans="2:65" s="1" customFormat="1" ht="16.5" customHeight="1">
      <c r="B185" s="133"/>
      <c r="C185" s="134" t="s">
        <v>662</v>
      </c>
      <c r="D185" s="134" t="s">
        <v>239</v>
      </c>
      <c r="E185" s="135" t="s">
        <v>7194</v>
      </c>
      <c r="F185" s="136" t="s">
        <v>7195</v>
      </c>
      <c r="G185" s="137" t="s">
        <v>1767</v>
      </c>
      <c r="H185" s="138">
        <v>46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73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893</v>
      </c>
    </row>
    <row r="186" spans="2:65" s="1" customFormat="1" ht="11.25">
      <c r="B186" s="33"/>
      <c r="D186" s="147" t="s">
        <v>246</v>
      </c>
      <c r="F186" s="148" t="s">
        <v>7195</v>
      </c>
      <c r="I186" s="149"/>
      <c r="L186" s="33"/>
      <c r="M186" s="150"/>
      <c r="T186" s="57"/>
      <c r="AT186" s="18" t="s">
        <v>246</v>
      </c>
      <c r="AU186" s="18" t="s">
        <v>73</v>
      </c>
    </row>
    <row r="187" spans="2:65" s="1" customFormat="1" ht="21.75" customHeight="1">
      <c r="B187" s="133"/>
      <c r="C187" s="134" t="s">
        <v>669</v>
      </c>
      <c r="D187" s="134" t="s">
        <v>239</v>
      </c>
      <c r="E187" s="135" t="s">
        <v>7085</v>
      </c>
      <c r="F187" s="136" t="s">
        <v>7086</v>
      </c>
      <c r="G187" s="137" t="s">
        <v>1767</v>
      </c>
      <c r="H187" s="138">
        <v>20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73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928</v>
      </c>
    </row>
    <row r="188" spans="2:65" s="1" customFormat="1" ht="11.25">
      <c r="B188" s="33"/>
      <c r="D188" s="147" t="s">
        <v>246</v>
      </c>
      <c r="F188" s="148" t="s">
        <v>7086</v>
      </c>
      <c r="I188" s="149"/>
      <c r="L188" s="33"/>
      <c r="M188" s="150"/>
      <c r="T188" s="57"/>
      <c r="AT188" s="18" t="s">
        <v>246</v>
      </c>
      <c r="AU188" s="18" t="s">
        <v>73</v>
      </c>
    </row>
    <row r="189" spans="2:65" s="1" customFormat="1" ht="16.5" customHeight="1">
      <c r="B189" s="133"/>
      <c r="C189" s="134" t="s">
        <v>675</v>
      </c>
      <c r="D189" s="134" t="s">
        <v>239</v>
      </c>
      <c r="E189" s="135" t="s">
        <v>7196</v>
      </c>
      <c r="F189" s="136" t="s">
        <v>7197</v>
      </c>
      <c r="G189" s="137" t="s">
        <v>1767</v>
      </c>
      <c r="H189" s="138">
        <v>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73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943</v>
      </c>
    </row>
    <row r="190" spans="2:65" s="1" customFormat="1" ht="11.25">
      <c r="B190" s="33"/>
      <c r="D190" s="147" t="s">
        <v>246</v>
      </c>
      <c r="F190" s="148" t="s">
        <v>7197</v>
      </c>
      <c r="I190" s="149"/>
      <c r="L190" s="33"/>
      <c r="M190" s="150"/>
      <c r="T190" s="57"/>
      <c r="AT190" s="18" t="s">
        <v>246</v>
      </c>
      <c r="AU190" s="18" t="s">
        <v>73</v>
      </c>
    </row>
    <row r="191" spans="2:65" s="1" customFormat="1" ht="16.5" customHeight="1">
      <c r="B191" s="133"/>
      <c r="C191" s="134" t="s">
        <v>682</v>
      </c>
      <c r="D191" s="134" t="s">
        <v>239</v>
      </c>
      <c r="E191" s="135" t="s">
        <v>7198</v>
      </c>
      <c r="F191" s="136" t="s">
        <v>7092</v>
      </c>
      <c r="G191" s="137" t="s">
        <v>1767</v>
      </c>
      <c r="H191" s="138">
        <v>21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73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955</v>
      </c>
    </row>
    <row r="192" spans="2:65" s="1" customFormat="1" ht="11.25">
      <c r="B192" s="33"/>
      <c r="D192" s="147" t="s">
        <v>246</v>
      </c>
      <c r="F192" s="148" t="s">
        <v>7092</v>
      </c>
      <c r="I192" s="149"/>
      <c r="L192" s="33"/>
      <c r="M192" s="150"/>
      <c r="T192" s="57"/>
      <c r="AT192" s="18" t="s">
        <v>246</v>
      </c>
      <c r="AU192" s="18" t="s">
        <v>73</v>
      </c>
    </row>
    <row r="193" spans="2:65" s="1" customFormat="1" ht="16.5" customHeight="1">
      <c r="B193" s="133"/>
      <c r="C193" s="134" t="s">
        <v>689</v>
      </c>
      <c r="D193" s="134" t="s">
        <v>239</v>
      </c>
      <c r="E193" s="135" t="s">
        <v>7199</v>
      </c>
      <c r="F193" s="136" t="s">
        <v>7098</v>
      </c>
      <c r="G193" s="137" t="s">
        <v>1767</v>
      </c>
      <c r="H193" s="138">
        <v>458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73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967</v>
      </c>
    </row>
    <row r="194" spans="2:65" s="1" customFormat="1" ht="11.25">
      <c r="B194" s="33"/>
      <c r="D194" s="147" t="s">
        <v>246</v>
      </c>
      <c r="F194" s="148" t="s">
        <v>7098</v>
      </c>
      <c r="I194" s="149"/>
      <c r="L194" s="33"/>
      <c r="M194" s="150"/>
      <c r="T194" s="57"/>
      <c r="AT194" s="18" t="s">
        <v>246</v>
      </c>
      <c r="AU194" s="18" t="s">
        <v>73</v>
      </c>
    </row>
    <row r="195" spans="2:65" s="1" customFormat="1" ht="16.5" customHeight="1">
      <c r="B195" s="133"/>
      <c r="C195" s="134" t="s">
        <v>696</v>
      </c>
      <c r="D195" s="134" t="s">
        <v>239</v>
      </c>
      <c r="E195" s="135" t="s">
        <v>7200</v>
      </c>
      <c r="F195" s="136" t="s">
        <v>7201</v>
      </c>
      <c r="G195" s="137" t="s">
        <v>1767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73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2162</v>
      </c>
    </row>
    <row r="196" spans="2:65" s="1" customFormat="1" ht="11.25">
      <c r="B196" s="33"/>
      <c r="D196" s="147" t="s">
        <v>246</v>
      </c>
      <c r="F196" s="148" t="s">
        <v>7201</v>
      </c>
      <c r="I196" s="149"/>
      <c r="L196" s="33"/>
      <c r="M196" s="150"/>
      <c r="T196" s="57"/>
      <c r="AT196" s="18" t="s">
        <v>246</v>
      </c>
      <c r="AU196" s="18" t="s">
        <v>73</v>
      </c>
    </row>
    <row r="197" spans="2:65" s="1" customFormat="1" ht="16.5" customHeight="1">
      <c r="B197" s="133"/>
      <c r="C197" s="134" t="s">
        <v>703</v>
      </c>
      <c r="D197" s="134" t="s">
        <v>239</v>
      </c>
      <c r="E197" s="135" t="s">
        <v>7202</v>
      </c>
      <c r="F197" s="136" t="s">
        <v>7203</v>
      </c>
      <c r="G197" s="137" t="s">
        <v>1767</v>
      </c>
      <c r="H197" s="138">
        <v>28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73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2167</v>
      </c>
    </row>
    <row r="198" spans="2:65" s="1" customFormat="1" ht="11.25">
      <c r="B198" s="33"/>
      <c r="D198" s="147" t="s">
        <v>246</v>
      </c>
      <c r="F198" s="148" t="s">
        <v>7203</v>
      </c>
      <c r="I198" s="149"/>
      <c r="L198" s="33"/>
      <c r="M198" s="150"/>
      <c r="T198" s="57"/>
      <c r="AT198" s="18" t="s">
        <v>246</v>
      </c>
      <c r="AU198" s="18" t="s">
        <v>73</v>
      </c>
    </row>
    <row r="199" spans="2:65" s="1" customFormat="1" ht="16.5" customHeight="1">
      <c r="B199" s="133"/>
      <c r="C199" s="134" t="s">
        <v>709</v>
      </c>
      <c r="D199" s="134" t="s">
        <v>239</v>
      </c>
      <c r="E199" s="135" t="s">
        <v>7204</v>
      </c>
      <c r="F199" s="136" t="s">
        <v>7205</v>
      </c>
      <c r="G199" s="137" t="s">
        <v>1767</v>
      </c>
      <c r="H199" s="138">
        <v>24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73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2170</v>
      </c>
    </row>
    <row r="200" spans="2:65" s="1" customFormat="1" ht="11.25">
      <c r="B200" s="33"/>
      <c r="D200" s="147" t="s">
        <v>246</v>
      </c>
      <c r="F200" s="148" t="s">
        <v>7205</v>
      </c>
      <c r="I200" s="149"/>
      <c r="L200" s="33"/>
      <c r="M200" s="150"/>
      <c r="T200" s="57"/>
      <c r="AT200" s="18" t="s">
        <v>246</v>
      </c>
      <c r="AU200" s="18" t="s">
        <v>73</v>
      </c>
    </row>
    <row r="201" spans="2:65" s="1" customFormat="1" ht="16.5" customHeight="1">
      <c r="B201" s="133"/>
      <c r="C201" s="134" t="s">
        <v>714</v>
      </c>
      <c r="D201" s="134" t="s">
        <v>239</v>
      </c>
      <c r="E201" s="135" t="s">
        <v>7206</v>
      </c>
      <c r="F201" s="136" t="s">
        <v>7207</v>
      </c>
      <c r="G201" s="137" t="s">
        <v>1767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73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2171</v>
      </c>
    </row>
    <row r="202" spans="2:65" s="1" customFormat="1" ht="11.25">
      <c r="B202" s="33"/>
      <c r="D202" s="147" t="s">
        <v>246</v>
      </c>
      <c r="F202" s="148" t="s">
        <v>7207</v>
      </c>
      <c r="I202" s="149"/>
      <c r="L202" s="33"/>
      <c r="M202" s="150"/>
      <c r="T202" s="57"/>
      <c r="AT202" s="18" t="s">
        <v>246</v>
      </c>
      <c r="AU202" s="18" t="s">
        <v>73</v>
      </c>
    </row>
    <row r="203" spans="2:65" s="1" customFormat="1" ht="16.5" customHeight="1">
      <c r="B203" s="133"/>
      <c r="C203" s="134" t="s">
        <v>720</v>
      </c>
      <c r="D203" s="134" t="s">
        <v>239</v>
      </c>
      <c r="E203" s="135" t="s">
        <v>7208</v>
      </c>
      <c r="F203" s="136" t="s">
        <v>7209</v>
      </c>
      <c r="G203" s="137" t="s">
        <v>1767</v>
      </c>
      <c r="H203" s="138">
        <v>10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73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2174</v>
      </c>
    </row>
    <row r="204" spans="2:65" s="1" customFormat="1" ht="11.25">
      <c r="B204" s="33"/>
      <c r="D204" s="147" t="s">
        <v>246</v>
      </c>
      <c r="F204" s="148" t="s">
        <v>7209</v>
      </c>
      <c r="I204" s="149"/>
      <c r="L204" s="33"/>
      <c r="M204" s="150"/>
      <c r="T204" s="57"/>
      <c r="AT204" s="18" t="s">
        <v>246</v>
      </c>
      <c r="AU204" s="18" t="s">
        <v>73</v>
      </c>
    </row>
    <row r="205" spans="2:65" s="1" customFormat="1" ht="16.5" customHeight="1">
      <c r="B205" s="133"/>
      <c r="C205" s="134" t="s">
        <v>725</v>
      </c>
      <c r="D205" s="134" t="s">
        <v>239</v>
      </c>
      <c r="E205" s="135" t="s">
        <v>7210</v>
      </c>
      <c r="F205" s="136" t="s">
        <v>7211</v>
      </c>
      <c r="G205" s="137" t="s">
        <v>1767</v>
      </c>
      <c r="H205" s="138">
        <v>10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73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2178</v>
      </c>
    </row>
    <row r="206" spans="2:65" s="1" customFormat="1" ht="11.25">
      <c r="B206" s="33"/>
      <c r="D206" s="147" t="s">
        <v>246</v>
      </c>
      <c r="F206" s="148" t="s">
        <v>7211</v>
      </c>
      <c r="I206" s="149"/>
      <c r="L206" s="33"/>
      <c r="M206" s="150"/>
      <c r="T206" s="57"/>
      <c r="AT206" s="18" t="s">
        <v>246</v>
      </c>
      <c r="AU206" s="18" t="s">
        <v>73</v>
      </c>
    </row>
    <row r="207" spans="2:65" s="1" customFormat="1" ht="16.5" customHeight="1">
      <c r="B207" s="133"/>
      <c r="C207" s="134" t="s">
        <v>731</v>
      </c>
      <c r="D207" s="134" t="s">
        <v>239</v>
      </c>
      <c r="E207" s="135" t="s">
        <v>7212</v>
      </c>
      <c r="F207" s="136" t="s">
        <v>7213</v>
      </c>
      <c r="G207" s="137" t="s">
        <v>1767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73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2182</v>
      </c>
    </row>
    <row r="208" spans="2:65" s="1" customFormat="1" ht="11.25">
      <c r="B208" s="33"/>
      <c r="D208" s="147" t="s">
        <v>246</v>
      </c>
      <c r="F208" s="148" t="s">
        <v>7213</v>
      </c>
      <c r="I208" s="149"/>
      <c r="L208" s="33"/>
      <c r="M208" s="150"/>
      <c r="T208" s="57"/>
      <c r="AT208" s="18" t="s">
        <v>246</v>
      </c>
      <c r="AU208" s="18" t="s">
        <v>73</v>
      </c>
    </row>
    <row r="209" spans="2:65" s="1" customFormat="1" ht="16.5" customHeight="1">
      <c r="B209" s="133"/>
      <c r="C209" s="134" t="s">
        <v>735</v>
      </c>
      <c r="D209" s="134" t="s">
        <v>239</v>
      </c>
      <c r="E209" s="135" t="s">
        <v>7109</v>
      </c>
      <c r="F209" s="136" t="s">
        <v>7110</v>
      </c>
      <c r="G209" s="137" t="s">
        <v>1767</v>
      </c>
      <c r="H209" s="138">
        <v>68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73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2191</v>
      </c>
    </row>
    <row r="210" spans="2:65" s="1" customFormat="1" ht="11.25">
      <c r="B210" s="33"/>
      <c r="D210" s="147" t="s">
        <v>246</v>
      </c>
      <c r="F210" s="148" t="s">
        <v>7110</v>
      </c>
      <c r="I210" s="149"/>
      <c r="L210" s="33"/>
      <c r="M210" s="150"/>
      <c r="T210" s="57"/>
      <c r="AT210" s="18" t="s">
        <v>246</v>
      </c>
      <c r="AU210" s="18" t="s">
        <v>73</v>
      </c>
    </row>
    <row r="211" spans="2:65" s="1" customFormat="1" ht="16.5" customHeight="1">
      <c r="B211" s="133"/>
      <c r="C211" s="134" t="s">
        <v>741</v>
      </c>
      <c r="D211" s="134" t="s">
        <v>239</v>
      </c>
      <c r="E211" s="135" t="s">
        <v>7111</v>
      </c>
      <c r="F211" s="136" t="s">
        <v>7112</v>
      </c>
      <c r="G211" s="137" t="s">
        <v>1767</v>
      </c>
      <c r="H211" s="138">
        <v>20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73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2195</v>
      </c>
    </row>
    <row r="212" spans="2:65" s="1" customFormat="1" ht="11.25">
      <c r="B212" s="33"/>
      <c r="D212" s="147" t="s">
        <v>246</v>
      </c>
      <c r="F212" s="148" t="s">
        <v>7112</v>
      </c>
      <c r="I212" s="149"/>
      <c r="L212" s="33"/>
      <c r="M212" s="150"/>
      <c r="T212" s="57"/>
      <c r="AT212" s="18" t="s">
        <v>246</v>
      </c>
      <c r="AU212" s="18" t="s">
        <v>73</v>
      </c>
    </row>
    <row r="213" spans="2:65" s="1" customFormat="1" ht="16.5" customHeight="1">
      <c r="B213" s="133"/>
      <c r="C213" s="134" t="s">
        <v>745</v>
      </c>
      <c r="D213" s="134" t="s">
        <v>239</v>
      </c>
      <c r="E213" s="135" t="s">
        <v>7214</v>
      </c>
      <c r="F213" s="136" t="s">
        <v>7215</v>
      </c>
      <c r="G213" s="137" t="s">
        <v>1767</v>
      </c>
      <c r="H213" s="138">
        <v>67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73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2199</v>
      </c>
    </row>
    <row r="214" spans="2:65" s="1" customFormat="1" ht="11.25">
      <c r="B214" s="33"/>
      <c r="D214" s="147" t="s">
        <v>246</v>
      </c>
      <c r="F214" s="148" t="s">
        <v>7215</v>
      </c>
      <c r="I214" s="149"/>
      <c r="L214" s="33"/>
      <c r="M214" s="150"/>
      <c r="T214" s="57"/>
      <c r="AT214" s="18" t="s">
        <v>246</v>
      </c>
      <c r="AU214" s="18" t="s">
        <v>73</v>
      </c>
    </row>
    <row r="215" spans="2:65" s="1" customFormat="1" ht="16.5" customHeight="1">
      <c r="B215" s="133"/>
      <c r="C215" s="134" t="s">
        <v>772</v>
      </c>
      <c r="D215" s="134" t="s">
        <v>239</v>
      </c>
      <c r="E215" s="135" t="s">
        <v>7216</v>
      </c>
      <c r="F215" s="136" t="s">
        <v>7217</v>
      </c>
      <c r="G215" s="137" t="s">
        <v>1767</v>
      </c>
      <c r="H215" s="138">
        <v>46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73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2138</v>
      </c>
    </row>
    <row r="216" spans="2:65" s="1" customFormat="1" ht="11.25">
      <c r="B216" s="33"/>
      <c r="D216" s="147" t="s">
        <v>246</v>
      </c>
      <c r="F216" s="148" t="s">
        <v>7217</v>
      </c>
      <c r="I216" s="149"/>
      <c r="L216" s="33"/>
      <c r="M216" s="150"/>
      <c r="T216" s="57"/>
      <c r="AT216" s="18" t="s">
        <v>246</v>
      </c>
      <c r="AU216" s="18" t="s">
        <v>73</v>
      </c>
    </row>
    <row r="217" spans="2:65" s="1" customFormat="1" ht="16.5" customHeight="1">
      <c r="B217" s="133"/>
      <c r="C217" s="134" t="s">
        <v>777</v>
      </c>
      <c r="D217" s="134" t="s">
        <v>239</v>
      </c>
      <c r="E217" s="135" t="s">
        <v>7218</v>
      </c>
      <c r="F217" s="136" t="s">
        <v>7219</v>
      </c>
      <c r="G217" s="137" t="s">
        <v>1767</v>
      </c>
      <c r="H217" s="138">
        <v>7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73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2206</v>
      </c>
    </row>
    <row r="218" spans="2:65" s="1" customFormat="1" ht="11.25">
      <c r="B218" s="33"/>
      <c r="D218" s="147" t="s">
        <v>246</v>
      </c>
      <c r="F218" s="148" t="s">
        <v>7219</v>
      </c>
      <c r="I218" s="149"/>
      <c r="L218" s="33"/>
      <c r="M218" s="150"/>
      <c r="T218" s="57"/>
      <c r="AT218" s="18" t="s">
        <v>246</v>
      </c>
      <c r="AU218" s="18" t="s">
        <v>73</v>
      </c>
    </row>
    <row r="219" spans="2:65" s="1" customFormat="1" ht="16.5" customHeight="1">
      <c r="B219" s="133"/>
      <c r="C219" s="134" t="s">
        <v>782</v>
      </c>
      <c r="D219" s="134" t="s">
        <v>239</v>
      </c>
      <c r="E219" s="135" t="s">
        <v>7220</v>
      </c>
      <c r="F219" s="136" t="s">
        <v>7130</v>
      </c>
      <c r="G219" s="137" t="s">
        <v>1767</v>
      </c>
      <c r="H219" s="138">
        <v>1072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73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2215</v>
      </c>
    </row>
    <row r="220" spans="2:65" s="1" customFormat="1" ht="11.25">
      <c r="B220" s="33"/>
      <c r="D220" s="147" t="s">
        <v>246</v>
      </c>
      <c r="F220" s="148" t="s">
        <v>7130</v>
      </c>
      <c r="I220" s="149"/>
      <c r="L220" s="33"/>
      <c r="M220" s="150"/>
      <c r="T220" s="57"/>
      <c r="AT220" s="18" t="s">
        <v>246</v>
      </c>
      <c r="AU220" s="18" t="s">
        <v>73</v>
      </c>
    </row>
    <row r="221" spans="2:65" s="1" customFormat="1" ht="16.5" customHeight="1">
      <c r="B221" s="133"/>
      <c r="C221" s="134" t="s">
        <v>787</v>
      </c>
      <c r="D221" s="134" t="s">
        <v>239</v>
      </c>
      <c r="E221" s="135" t="s">
        <v>7133</v>
      </c>
      <c r="F221" s="136" t="s">
        <v>7134</v>
      </c>
      <c r="G221" s="137" t="s">
        <v>1767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73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2224</v>
      </c>
    </row>
    <row r="222" spans="2:65" s="1" customFormat="1" ht="11.25">
      <c r="B222" s="33"/>
      <c r="D222" s="147" t="s">
        <v>246</v>
      </c>
      <c r="F222" s="148" t="s">
        <v>7134</v>
      </c>
      <c r="I222" s="149"/>
      <c r="L222" s="33"/>
      <c r="M222" s="150"/>
      <c r="T222" s="57"/>
      <c r="AT222" s="18" t="s">
        <v>246</v>
      </c>
      <c r="AU222" s="18" t="s">
        <v>73</v>
      </c>
    </row>
    <row r="223" spans="2:65" s="1" customFormat="1" ht="21.75" customHeight="1">
      <c r="B223" s="133"/>
      <c r="C223" s="134" t="s">
        <v>792</v>
      </c>
      <c r="D223" s="134" t="s">
        <v>239</v>
      </c>
      <c r="E223" s="135" t="s">
        <v>7221</v>
      </c>
      <c r="F223" s="136" t="s">
        <v>7222</v>
      </c>
      <c r="G223" s="137" t="s">
        <v>1767</v>
      </c>
      <c r="H223" s="138">
        <v>2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73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2229</v>
      </c>
    </row>
    <row r="224" spans="2:65" s="1" customFormat="1" ht="11.25">
      <c r="B224" s="33"/>
      <c r="D224" s="147" t="s">
        <v>246</v>
      </c>
      <c r="F224" s="148" t="s">
        <v>7222</v>
      </c>
      <c r="I224" s="149"/>
      <c r="L224" s="33"/>
      <c r="M224" s="150"/>
      <c r="T224" s="57"/>
      <c r="AT224" s="18" t="s">
        <v>246</v>
      </c>
      <c r="AU224" s="18" t="s">
        <v>73</v>
      </c>
    </row>
    <row r="225" spans="2:65" s="1" customFormat="1" ht="24.2" customHeight="1">
      <c r="B225" s="133"/>
      <c r="C225" s="134" t="s">
        <v>798</v>
      </c>
      <c r="D225" s="134" t="s">
        <v>239</v>
      </c>
      <c r="E225" s="135" t="s">
        <v>7223</v>
      </c>
      <c r="F225" s="136" t="s">
        <v>7224</v>
      </c>
      <c r="G225" s="137" t="s">
        <v>1767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73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2095</v>
      </c>
    </row>
    <row r="226" spans="2:65" s="1" customFormat="1" ht="11.25">
      <c r="B226" s="33"/>
      <c r="D226" s="147" t="s">
        <v>246</v>
      </c>
      <c r="F226" s="148" t="s">
        <v>7224</v>
      </c>
      <c r="I226" s="149"/>
      <c r="L226" s="33"/>
      <c r="M226" s="150"/>
      <c r="T226" s="57"/>
      <c r="AT226" s="18" t="s">
        <v>246</v>
      </c>
      <c r="AU226" s="18" t="s">
        <v>73</v>
      </c>
    </row>
    <row r="227" spans="2:65" s="1" customFormat="1" ht="24.2" customHeight="1">
      <c r="B227" s="133"/>
      <c r="C227" s="134" t="s">
        <v>805</v>
      </c>
      <c r="D227" s="134" t="s">
        <v>239</v>
      </c>
      <c r="E227" s="135" t="s">
        <v>7225</v>
      </c>
      <c r="F227" s="136" t="s">
        <v>7226</v>
      </c>
      <c r="G227" s="137" t="s">
        <v>1767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73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2237</v>
      </c>
    </row>
    <row r="228" spans="2:65" s="1" customFormat="1" ht="11.25">
      <c r="B228" s="33"/>
      <c r="D228" s="147" t="s">
        <v>246</v>
      </c>
      <c r="F228" s="148" t="s">
        <v>7226</v>
      </c>
      <c r="I228" s="149"/>
      <c r="L228" s="33"/>
      <c r="M228" s="150"/>
      <c r="T228" s="57"/>
      <c r="AT228" s="18" t="s">
        <v>246</v>
      </c>
      <c r="AU228" s="18" t="s">
        <v>73</v>
      </c>
    </row>
    <row r="229" spans="2:65" s="1" customFormat="1" ht="24.2" customHeight="1">
      <c r="B229" s="133"/>
      <c r="C229" s="134" t="s">
        <v>810</v>
      </c>
      <c r="D229" s="134" t="s">
        <v>239</v>
      </c>
      <c r="E229" s="135" t="s">
        <v>7227</v>
      </c>
      <c r="F229" s="136" t="s">
        <v>7228</v>
      </c>
      <c r="G229" s="137" t="s">
        <v>1767</v>
      </c>
      <c r="H229" s="138">
        <v>2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73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2241</v>
      </c>
    </row>
    <row r="230" spans="2:65" s="1" customFormat="1" ht="11.25">
      <c r="B230" s="33"/>
      <c r="D230" s="147" t="s">
        <v>246</v>
      </c>
      <c r="F230" s="148" t="s">
        <v>7228</v>
      </c>
      <c r="I230" s="149"/>
      <c r="L230" s="33"/>
      <c r="M230" s="150"/>
      <c r="T230" s="57"/>
      <c r="AT230" s="18" t="s">
        <v>246</v>
      </c>
      <c r="AU230" s="18" t="s">
        <v>73</v>
      </c>
    </row>
    <row r="231" spans="2:65" s="1" customFormat="1" ht="24.2" customHeight="1">
      <c r="B231" s="133"/>
      <c r="C231" s="134" t="s">
        <v>816</v>
      </c>
      <c r="D231" s="134" t="s">
        <v>239</v>
      </c>
      <c r="E231" s="135" t="s">
        <v>7229</v>
      </c>
      <c r="F231" s="136" t="s">
        <v>7230</v>
      </c>
      <c r="G231" s="137" t="s">
        <v>1767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73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2249</v>
      </c>
    </row>
    <row r="232" spans="2:65" s="1" customFormat="1" ht="11.25">
      <c r="B232" s="33"/>
      <c r="D232" s="147" t="s">
        <v>246</v>
      </c>
      <c r="F232" s="148" t="s">
        <v>7230</v>
      </c>
      <c r="I232" s="149"/>
      <c r="L232" s="33"/>
      <c r="M232" s="150"/>
      <c r="T232" s="57"/>
      <c r="AT232" s="18" t="s">
        <v>246</v>
      </c>
      <c r="AU232" s="18" t="s">
        <v>73</v>
      </c>
    </row>
    <row r="233" spans="2:65" s="1" customFormat="1" ht="24.2" customHeight="1">
      <c r="B233" s="133"/>
      <c r="C233" s="134" t="s">
        <v>822</v>
      </c>
      <c r="D233" s="134" t="s">
        <v>239</v>
      </c>
      <c r="E233" s="135" t="s">
        <v>7231</v>
      </c>
      <c r="F233" s="136" t="s">
        <v>7232</v>
      </c>
      <c r="G233" s="137" t="s">
        <v>1767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73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2255</v>
      </c>
    </row>
    <row r="234" spans="2:65" s="1" customFormat="1" ht="11.25">
      <c r="B234" s="33"/>
      <c r="D234" s="147" t="s">
        <v>246</v>
      </c>
      <c r="F234" s="148" t="s">
        <v>7232</v>
      </c>
      <c r="I234" s="149"/>
      <c r="L234" s="33"/>
      <c r="M234" s="150"/>
      <c r="T234" s="57"/>
      <c r="AT234" s="18" t="s">
        <v>246</v>
      </c>
      <c r="AU234" s="18" t="s">
        <v>73</v>
      </c>
    </row>
    <row r="235" spans="2:65" s="1" customFormat="1" ht="21.75" customHeight="1">
      <c r="B235" s="133"/>
      <c r="C235" s="134" t="s">
        <v>828</v>
      </c>
      <c r="D235" s="134" t="s">
        <v>239</v>
      </c>
      <c r="E235" s="135" t="s">
        <v>7233</v>
      </c>
      <c r="F235" s="136" t="s">
        <v>7234</v>
      </c>
      <c r="G235" s="137" t="s">
        <v>1767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73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2260</v>
      </c>
    </row>
    <row r="236" spans="2:65" s="1" customFormat="1" ht="11.25">
      <c r="B236" s="33"/>
      <c r="D236" s="147" t="s">
        <v>246</v>
      </c>
      <c r="F236" s="148" t="s">
        <v>7234</v>
      </c>
      <c r="I236" s="149"/>
      <c r="L236" s="33"/>
      <c r="M236" s="150"/>
      <c r="T236" s="57"/>
      <c r="AT236" s="18" t="s">
        <v>246</v>
      </c>
      <c r="AU236" s="18" t="s">
        <v>73</v>
      </c>
    </row>
    <row r="237" spans="2:65" s="1" customFormat="1" ht="21.75" customHeight="1">
      <c r="B237" s="133"/>
      <c r="C237" s="134" t="s">
        <v>837</v>
      </c>
      <c r="D237" s="134" t="s">
        <v>239</v>
      </c>
      <c r="E237" s="135" t="s">
        <v>7235</v>
      </c>
      <c r="F237" s="136" t="s">
        <v>7236</v>
      </c>
      <c r="G237" s="137" t="s">
        <v>1767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73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2268</v>
      </c>
    </row>
    <row r="238" spans="2:65" s="1" customFormat="1" ht="11.25">
      <c r="B238" s="33"/>
      <c r="D238" s="147" t="s">
        <v>246</v>
      </c>
      <c r="F238" s="148" t="s">
        <v>7236</v>
      </c>
      <c r="I238" s="149"/>
      <c r="L238" s="33"/>
      <c r="M238" s="150"/>
      <c r="T238" s="57"/>
      <c r="AT238" s="18" t="s">
        <v>246</v>
      </c>
      <c r="AU238" s="18" t="s">
        <v>73</v>
      </c>
    </row>
    <row r="239" spans="2:65" s="1" customFormat="1" ht="16.5" customHeight="1">
      <c r="B239" s="133"/>
      <c r="C239" s="134" t="s">
        <v>845</v>
      </c>
      <c r="D239" s="134" t="s">
        <v>239</v>
      </c>
      <c r="E239" s="135" t="s">
        <v>7237</v>
      </c>
      <c r="F239" s="136" t="s">
        <v>7136</v>
      </c>
      <c r="G239" s="137" t="s">
        <v>2233</v>
      </c>
      <c r="H239" s="138">
        <v>1.5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73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2273</v>
      </c>
    </row>
    <row r="240" spans="2:65" s="1" customFormat="1" ht="11.25">
      <c r="B240" s="33"/>
      <c r="D240" s="147" t="s">
        <v>246</v>
      </c>
      <c r="F240" s="148" t="s">
        <v>7136</v>
      </c>
      <c r="I240" s="149"/>
      <c r="L240" s="33"/>
      <c r="M240" s="150"/>
      <c r="T240" s="57"/>
      <c r="AT240" s="18" t="s">
        <v>246</v>
      </c>
      <c r="AU240" s="18" t="s">
        <v>73</v>
      </c>
    </row>
    <row r="241" spans="2:65" s="1" customFormat="1" ht="16.5" customHeight="1">
      <c r="B241" s="133"/>
      <c r="C241" s="134" t="s">
        <v>341</v>
      </c>
      <c r="D241" s="134" t="s">
        <v>239</v>
      </c>
      <c r="E241" s="135" t="s">
        <v>7238</v>
      </c>
      <c r="F241" s="136" t="s">
        <v>7239</v>
      </c>
      <c r="G241" s="137" t="s">
        <v>7139</v>
      </c>
      <c r="H241" s="138">
        <v>640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73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2277</v>
      </c>
    </row>
    <row r="242" spans="2:65" s="1" customFormat="1" ht="11.25">
      <c r="B242" s="33"/>
      <c r="D242" s="147" t="s">
        <v>246</v>
      </c>
      <c r="F242" s="148" t="s">
        <v>7239</v>
      </c>
      <c r="I242" s="149"/>
      <c r="L242" s="33"/>
      <c r="M242" s="150"/>
      <c r="T242" s="57"/>
      <c r="AT242" s="18" t="s">
        <v>246</v>
      </c>
      <c r="AU242" s="18" t="s">
        <v>73</v>
      </c>
    </row>
    <row r="243" spans="2:65" s="1" customFormat="1" ht="16.5" customHeight="1">
      <c r="B243" s="133"/>
      <c r="C243" s="134" t="s">
        <v>863</v>
      </c>
      <c r="D243" s="134" t="s">
        <v>239</v>
      </c>
      <c r="E243" s="135" t="s">
        <v>7140</v>
      </c>
      <c r="F243" s="136" t="s">
        <v>7141</v>
      </c>
      <c r="G243" s="137" t="s">
        <v>7139</v>
      </c>
      <c r="H243" s="138">
        <v>120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73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2283</v>
      </c>
    </row>
    <row r="244" spans="2:65" s="1" customFormat="1" ht="11.25">
      <c r="B244" s="33"/>
      <c r="D244" s="147" t="s">
        <v>246</v>
      </c>
      <c r="F244" s="148" t="s">
        <v>7141</v>
      </c>
      <c r="I244" s="149"/>
      <c r="L244" s="33"/>
      <c r="M244" s="195"/>
      <c r="N244" s="196"/>
      <c r="O244" s="196"/>
      <c r="P244" s="196"/>
      <c r="Q244" s="196"/>
      <c r="R244" s="196"/>
      <c r="S244" s="196"/>
      <c r="T244" s="197"/>
      <c r="AT244" s="18" t="s">
        <v>246</v>
      </c>
      <c r="AU244" s="18" t="s">
        <v>73</v>
      </c>
    </row>
    <row r="245" spans="2:65" s="1" customFormat="1" ht="6.95" customHeight="1">
      <c r="B245" s="45"/>
      <c r="C245" s="46"/>
      <c r="D245" s="46"/>
      <c r="E245" s="46"/>
      <c r="F245" s="46"/>
      <c r="G245" s="46"/>
      <c r="H245" s="46"/>
      <c r="I245" s="46"/>
      <c r="J245" s="46"/>
      <c r="K245" s="46"/>
      <c r="L245" s="33"/>
    </row>
  </sheetData>
  <autoFilter ref="C115:K244" xr:uid="{00000000-0009-0000-0000-00002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7240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ROUND((SUM(BE122:BE214)),  2)</f>
        <v>0</v>
      </c>
      <c r="I33" s="93">
        <v>0.21</v>
      </c>
      <c r="J33" s="92">
        <f>ROUND(((SUM(BE122:BE214))*I33),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ROUND((SUM(BF122:BF214)),  2)</f>
        <v>0</v>
      </c>
      <c r="I34" s="93">
        <v>0.15</v>
      </c>
      <c r="J34" s="92">
        <f>ROUND(((SUM(BF122:BF214))*I34),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801 - Vegetační úpravy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7241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7242</v>
      </c>
      <c r="E98" s="107"/>
      <c r="F98" s="107"/>
      <c r="G98" s="107"/>
      <c r="H98" s="107"/>
      <c r="I98" s="107"/>
      <c r="J98" s="108">
        <f>J132</f>
        <v>0</v>
      </c>
      <c r="L98" s="105"/>
    </row>
    <row r="99" spans="2:12" s="8" customFormat="1" ht="24.95" customHeight="1">
      <c r="B99" s="105"/>
      <c r="D99" s="106" t="s">
        <v>7243</v>
      </c>
      <c r="E99" s="107"/>
      <c r="F99" s="107"/>
      <c r="G99" s="107"/>
      <c r="H99" s="107"/>
      <c r="I99" s="107"/>
      <c r="J99" s="108">
        <f>J185</f>
        <v>0</v>
      </c>
      <c r="L99" s="105"/>
    </row>
    <row r="100" spans="2:12" s="8" customFormat="1" ht="24.95" customHeight="1">
      <c r="B100" s="105"/>
      <c r="D100" s="106" t="s">
        <v>7244</v>
      </c>
      <c r="E100" s="107"/>
      <c r="F100" s="107"/>
      <c r="G100" s="107"/>
      <c r="H100" s="107"/>
      <c r="I100" s="107"/>
      <c r="J100" s="108">
        <f>J202</f>
        <v>0</v>
      </c>
      <c r="L100" s="105"/>
    </row>
    <row r="101" spans="2:12" s="8" customFormat="1" ht="24.95" customHeight="1">
      <c r="B101" s="105"/>
      <c r="D101" s="106" t="s">
        <v>7245</v>
      </c>
      <c r="E101" s="107"/>
      <c r="F101" s="107"/>
      <c r="G101" s="107"/>
      <c r="H101" s="107"/>
      <c r="I101" s="107"/>
      <c r="J101" s="108">
        <f>J209</f>
        <v>0</v>
      </c>
      <c r="L101" s="105"/>
    </row>
    <row r="102" spans="2:12" s="8" customFormat="1" ht="24.95" customHeight="1">
      <c r="B102" s="105"/>
      <c r="D102" s="106" t="s">
        <v>7246</v>
      </c>
      <c r="E102" s="107"/>
      <c r="F102" s="107"/>
      <c r="G102" s="107"/>
      <c r="H102" s="107"/>
      <c r="I102" s="107"/>
      <c r="J102" s="108">
        <f>J212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6" t="str">
        <f>E7</f>
        <v>Rekonstrukce Údolní od Husovy po Úvoz</v>
      </c>
      <c r="F112" s="257"/>
      <c r="G112" s="257"/>
      <c r="H112" s="257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53" t="str">
        <f>E9</f>
        <v>SO 801 - Vegetační úpravy</v>
      </c>
      <c r="F114" s="258"/>
      <c r="G114" s="258"/>
      <c r="H114" s="258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P123+P132+P185+P202+P209+P212</f>
        <v>0</v>
      </c>
      <c r="Q122" s="54"/>
      <c r="R122" s="118">
        <f>R123+R132+R185+R202+R209+R212</f>
        <v>0</v>
      </c>
      <c r="S122" s="54"/>
      <c r="T122" s="119">
        <f>T123+T132+T185+T202+T209+T212</f>
        <v>0</v>
      </c>
      <c r="AT122" s="18" t="s">
        <v>72</v>
      </c>
      <c r="AU122" s="18" t="s">
        <v>211</v>
      </c>
      <c r="BK122" s="120">
        <f>BK123+BK132+BK185+BK202+BK209+BK212</f>
        <v>0</v>
      </c>
    </row>
    <row r="123" spans="2:65" s="11" customFormat="1" ht="25.9" customHeight="1">
      <c r="B123" s="121"/>
      <c r="D123" s="122" t="s">
        <v>72</v>
      </c>
      <c r="E123" s="123" t="s">
        <v>73</v>
      </c>
      <c r="F123" s="123" t="s">
        <v>7247</v>
      </c>
      <c r="I123" s="124"/>
      <c r="J123" s="125">
        <f>BK123</f>
        <v>0</v>
      </c>
      <c r="L123" s="121"/>
      <c r="M123" s="126"/>
      <c r="P123" s="127">
        <f>SUM(P124:P131)</f>
        <v>0</v>
      </c>
      <c r="R123" s="127">
        <f>SUM(R124:R131)</f>
        <v>0</v>
      </c>
      <c r="T123" s="128">
        <f>SUM(T124:T131)</f>
        <v>0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SUM(BK124:BK131)</f>
        <v>0</v>
      </c>
    </row>
    <row r="124" spans="2:65" s="1" customFormat="1" ht="37.9" customHeight="1">
      <c r="B124" s="133"/>
      <c r="C124" s="134" t="s">
        <v>81</v>
      </c>
      <c r="D124" s="134" t="s">
        <v>239</v>
      </c>
      <c r="E124" s="135" t="s">
        <v>7248</v>
      </c>
      <c r="F124" s="136" t="s">
        <v>7249</v>
      </c>
      <c r="G124" s="137" t="s">
        <v>1767</v>
      </c>
      <c r="H124" s="138">
        <v>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81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29.25">
      <c r="B125" s="33"/>
      <c r="D125" s="147" t="s">
        <v>246</v>
      </c>
      <c r="F125" s="148" t="s">
        <v>7249</v>
      </c>
      <c r="I125" s="149"/>
      <c r="L125" s="33"/>
      <c r="M125" s="150"/>
      <c r="T125" s="57"/>
      <c r="AT125" s="18" t="s">
        <v>246</v>
      </c>
      <c r="AU125" s="18" t="s">
        <v>81</v>
      </c>
    </row>
    <row r="126" spans="2:65" s="1" customFormat="1" ht="16.5" customHeight="1">
      <c r="B126" s="133"/>
      <c r="C126" s="134" t="s">
        <v>83</v>
      </c>
      <c r="D126" s="134" t="s">
        <v>239</v>
      </c>
      <c r="E126" s="135" t="s">
        <v>7250</v>
      </c>
      <c r="F126" s="136" t="s">
        <v>7251</v>
      </c>
      <c r="G126" s="137" t="s">
        <v>467</v>
      </c>
      <c r="H126" s="138">
        <v>312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1.25">
      <c r="B127" s="33"/>
      <c r="D127" s="147" t="s">
        <v>246</v>
      </c>
      <c r="F127" s="148" t="s">
        <v>7251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16.5" customHeight="1">
      <c r="B128" s="133"/>
      <c r="C128" s="134" t="s">
        <v>253</v>
      </c>
      <c r="D128" s="134" t="s">
        <v>239</v>
      </c>
      <c r="E128" s="135" t="s">
        <v>7252</v>
      </c>
      <c r="F128" s="136" t="s">
        <v>7253</v>
      </c>
      <c r="G128" s="137" t="s">
        <v>467</v>
      </c>
      <c r="H128" s="138">
        <v>312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1.25">
      <c r="B129" s="33"/>
      <c r="D129" s="147" t="s">
        <v>246</v>
      </c>
      <c r="F129" s="148" t="s">
        <v>7253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7254</v>
      </c>
      <c r="F130" s="136" t="s">
        <v>7255</v>
      </c>
      <c r="G130" s="137" t="s">
        <v>467</v>
      </c>
      <c r="H130" s="138">
        <v>312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9.5">
      <c r="B131" s="33"/>
      <c r="D131" s="147" t="s">
        <v>246</v>
      </c>
      <c r="F131" s="148" t="s">
        <v>7255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1" customFormat="1" ht="25.9" customHeight="1">
      <c r="B132" s="121"/>
      <c r="D132" s="122" t="s">
        <v>72</v>
      </c>
      <c r="E132" s="123" t="s">
        <v>295</v>
      </c>
      <c r="F132" s="123" t="s">
        <v>7256</v>
      </c>
      <c r="I132" s="124"/>
      <c r="J132" s="125">
        <f>BK132</f>
        <v>0</v>
      </c>
      <c r="L132" s="121"/>
      <c r="M132" s="126"/>
      <c r="P132" s="127">
        <f>SUM(P133:P184)</f>
        <v>0</v>
      </c>
      <c r="R132" s="127">
        <f>SUM(R133:R184)</f>
        <v>0</v>
      </c>
      <c r="T132" s="128">
        <f>SUM(T133:T184)</f>
        <v>0</v>
      </c>
      <c r="AR132" s="122" t="s">
        <v>81</v>
      </c>
      <c r="AT132" s="129" t="s">
        <v>72</v>
      </c>
      <c r="AU132" s="129" t="s">
        <v>73</v>
      </c>
      <c r="AY132" s="122" t="s">
        <v>236</v>
      </c>
      <c r="BK132" s="130">
        <f>SUM(BK133:BK184)</f>
        <v>0</v>
      </c>
    </row>
    <row r="133" spans="2:65" s="1" customFormat="1" ht="33" customHeight="1">
      <c r="B133" s="133"/>
      <c r="C133" s="134" t="s">
        <v>235</v>
      </c>
      <c r="D133" s="134" t="s">
        <v>239</v>
      </c>
      <c r="E133" s="135" t="s">
        <v>7257</v>
      </c>
      <c r="F133" s="136" t="s">
        <v>7258</v>
      </c>
      <c r="G133" s="137" t="s">
        <v>424</v>
      </c>
      <c r="H133" s="138">
        <v>0.54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9.5">
      <c r="B134" s="33"/>
      <c r="D134" s="147" t="s">
        <v>246</v>
      </c>
      <c r="F134" s="148" t="s">
        <v>7258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" customFormat="1" ht="33" customHeight="1">
      <c r="B135" s="133"/>
      <c r="C135" s="134" t="s">
        <v>265</v>
      </c>
      <c r="D135" s="134" t="s">
        <v>239</v>
      </c>
      <c r="E135" s="135" t="s">
        <v>7259</v>
      </c>
      <c r="F135" s="136" t="s">
        <v>7260</v>
      </c>
      <c r="G135" s="137" t="s">
        <v>340</v>
      </c>
      <c r="H135" s="138">
        <v>32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81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295</v>
      </c>
    </row>
    <row r="136" spans="2:65" s="1" customFormat="1" ht="19.5">
      <c r="B136" s="33"/>
      <c r="D136" s="147" t="s">
        <v>246</v>
      </c>
      <c r="F136" s="148" t="s">
        <v>7260</v>
      </c>
      <c r="I136" s="149"/>
      <c r="L136" s="33"/>
      <c r="M136" s="150"/>
      <c r="T136" s="57"/>
      <c r="AT136" s="18" t="s">
        <v>246</v>
      </c>
      <c r="AU136" s="18" t="s">
        <v>81</v>
      </c>
    </row>
    <row r="137" spans="2:65" s="1" customFormat="1" ht="21.75" customHeight="1">
      <c r="B137" s="133"/>
      <c r="C137" s="134" t="s">
        <v>269</v>
      </c>
      <c r="D137" s="134" t="s">
        <v>239</v>
      </c>
      <c r="E137" s="135" t="s">
        <v>7261</v>
      </c>
      <c r="F137" s="136" t="s">
        <v>7262</v>
      </c>
      <c r="G137" s="137" t="s">
        <v>340</v>
      </c>
      <c r="H137" s="138">
        <v>12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306</v>
      </c>
    </row>
    <row r="138" spans="2:65" s="1" customFormat="1" ht="11.25">
      <c r="B138" s="33"/>
      <c r="D138" s="147" t="s">
        <v>246</v>
      </c>
      <c r="F138" s="148" t="s">
        <v>7262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16.5" customHeight="1">
      <c r="B139" s="133"/>
      <c r="C139" s="134" t="s">
        <v>273</v>
      </c>
      <c r="D139" s="134" t="s">
        <v>239</v>
      </c>
      <c r="E139" s="135" t="s">
        <v>7263</v>
      </c>
      <c r="F139" s="136" t="s">
        <v>7264</v>
      </c>
      <c r="G139" s="137" t="s">
        <v>340</v>
      </c>
      <c r="H139" s="138">
        <v>34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316</v>
      </c>
    </row>
    <row r="140" spans="2:65" s="1" customFormat="1" ht="11.25">
      <c r="B140" s="33"/>
      <c r="D140" s="147" t="s">
        <v>246</v>
      </c>
      <c r="F140" s="148" t="s">
        <v>7264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" customFormat="1" ht="16.5" customHeight="1">
      <c r="B141" s="133"/>
      <c r="C141" s="134" t="s">
        <v>280</v>
      </c>
      <c r="D141" s="134" t="s">
        <v>239</v>
      </c>
      <c r="E141" s="135" t="s">
        <v>7265</v>
      </c>
      <c r="F141" s="136" t="s">
        <v>7266</v>
      </c>
      <c r="G141" s="137" t="s">
        <v>340</v>
      </c>
      <c r="H141" s="138">
        <v>10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328</v>
      </c>
    </row>
    <row r="142" spans="2:65" s="1" customFormat="1" ht="11.25">
      <c r="B142" s="33"/>
      <c r="D142" s="147" t="s">
        <v>246</v>
      </c>
      <c r="F142" s="148" t="s">
        <v>7266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16.5" customHeight="1">
      <c r="B143" s="133"/>
      <c r="C143" s="134" t="s">
        <v>286</v>
      </c>
      <c r="D143" s="134" t="s">
        <v>239</v>
      </c>
      <c r="E143" s="135" t="s">
        <v>7267</v>
      </c>
      <c r="F143" s="136" t="s">
        <v>7268</v>
      </c>
      <c r="G143" s="137" t="s">
        <v>539</v>
      </c>
      <c r="H143" s="138">
        <v>34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345</v>
      </c>
    </row>
    <row r="144" spans="2:65" s="1" customFormat="1" ht="11.25">
      <c r="B144" s="33"/>
      <c r="D144" s="147" t="s">
        <v>246</v>
      </c>
      <c r="F144" s="148" t="s">
        <v>7268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4.2" customHeight="1">
      <c r="B145" s="133"/>
      <c r="C145" s="134" t="s">
        <v>291</v>
      </c>
      <c r="D145" s="134" t="s">
        <v>239</v>
      </c>
      <c r="E145" s="135" t="s">
        <v>7269</v>
      </c>
      <c r="F145" s="136" t="s">
        <v>7270</v>
      </c>
      <c r="G145" s="137" t="s">
        <v>1076</v>
      </c>
      <c r="H145" s="138">
        <v>11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583</v>
      </c>
    </row>
    <row r="146" spans="2:65" s="1" customFormat="1" ht="19.5">
      <c r="B146" s="33"/>
      <c r="D146" s="147" t="s">
        <v>246</v>
      </c>
      <c r="F146" s="148" t="s">
        <v>7270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7271</v>
      </c>
      <c r="H147" s="154">
        <v>11</v>
      </c>
      <c r="I147" s="155"/>
      <c r="L147" s="151"/>
      <c r="M147" s="156"/>
      <c r="T147" s="157"/>
      <c r="AT147" s="152" t="s">
        <v>247</v>
      </c>
      <c r="AU147" s="152" t="s">
        <v>81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5" customFormat="1" ht="11.25">
      <c r="B148" s="173"/>
      <c r="D148" s="147" t="s">
        <v>247</v>
      </c>
      <c r="E148" s="174" t="s">
        <v>1</v>
      </c>
      <c r="F148" s="175" t="s">
        <v>344</v>
      </c>
      <c r="H148" s="176">
        <v>11</v>
      </c>
      <c r="I148" s="177"/>
      <c r="L148" s="173"/>
      <c r="M148" s="178"/>
      <c r="T148" s="179"/>
      <c r="AT148" s="174" t="s">
        <v>247</v>
      </c>
      <c r="AU148" s="174" t="s">
        <v>81</v>
      </c>
      <c r="AV148" s="15" t="s">
        <v>258</v>
      </c>
      <c r="AW148" s="15" t="s">
        <v>30</v>
      </c>
      <c r="AX148" s="15" t="s">
        <v>81</v>
      </c>
      <c r="AY148" s="174" t="s">
        <v>236</v>
      </c>
    </row>
    <row r="149" spans="2:65" s="1" customFormat="1" ht="24.2" customHeight="1">
      <c r="B149" s="133"/>
      <c r="C149" s="134" t="s">
        <v>295</v>
      </c>
      <c r="D149" s="134" t="s">
        <v>239</v>
      </c>
      <c r="E149" s="135" t="s">
        <v>7272</v>
      </c>
      <c r="F149" s="136" t="s">
        <v>7273</v>
      </c>
      <c r="G149" s="137" t="s">
        <v>1076</v>
      </c>
      <c r="H149" s="138">
        <v>220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591</v>
      </c>
    </row>
    <row r="150" spans="2:65" s="1" customFormat="1" ht="11.25">
      <c r="B150" s="33"/>
      <c r="D150" s="147" t="s">
        <v>246</v>
      </c>
      <c r="F150" s="148" t="s">
        <v>7273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16.5" customHeight="1">
      <c r="B151" s="133"/>
      <c r="C151" s="134" t="s">
        <v>300</v>
      </c>
      <c r="D151" s="134" t="s">
        <v>239</v>
      </c>
      <c r="E151" s="135" t="s">
        <v>7274</v>
      </c>
      <c r="F151" s="136" t="s">
        <v>7275</v>
      </c>
      <c r="G151" s="137" t="s">
        <v>1076</v>
      </c>
      <c r="H151" s="138">
        <v>34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607</v>
      </c>
    </row>
    <row r="152" spans="2:65" s="1" customFormat="1" ht="11.25">
      <c r="B152" s="33"/>
      <c r="D152" s="147" t="s">
        <v>246</v>
      </c>
      <c r="F152" s="148" t="s">
        <v>7275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306</v>
      </c>
      <c r="D153" s="134" t="s">
        <v>239</v>
      </c>
      <c r="E153" s="135" t="s">
        <v>7276</v>
      </c>
      <c r="F153" s="136" t="s">
        <v>7277</v>
      </c>
      <c r="G153" s="137" t="s">
        <v>340</v>
      </c>
      <c r="H153" s="138">
        <v>660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617</v>
      </c>
    </row>
    <row r="154" spans="2:65" s="1" customFormat="1" ht="11.25">
      <c r="B154" s="33"/>
      <c r="D154" s="147" t="s">
        <v>246</v>
      </c>
      <c r="F154" s="148" t="s">
        <v>7277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8</v>
      </c>
      <c r="D155" s="134" t="s">
        <v>239</v>
      </c>
      <c r="E155" s="135" t="s">
        <v>7278</v>
      </c>
      <c r="F155" s="136" t="s">
        <v>7279</v>
      </c>
      <c r="G155" s="137" t="s">
        <v>340</v>
      </c>
      <c r="H155" s="138">
        <v>44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630</v>
      </c>
    </row>
    <row r="156" spans="2:65" s="1" customFormat="1" ht="11.25">
      <c r="B156" s="33"/>
      <c r="D156" s="147" t="s">
        <v>246</v>
      </c>
      <c r="F156" s="148" t="s">
        <v>7279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16.5" customHeight="1">
      <c r="B157" s="133"/>
      <c r="C157" s="134" t="s">
        <v>316</v>
      </c>
      <c r="D157" s="134" t="s">
        <v>239</v>
      </c>
      <c r="E157" s="135" t="s">
        <v>1129</v>
      </c>
      <c r="F157" s="136" t="s">
        <v>7280</v>
      </c>
      <c r="G157" s="137" t="s">
        <v>539</v>
      </c>
      <c r="H157" s="138">
        <v>0.44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643</v>
      </c>
    </row>
    <row r="158" spans="2:65" s="1" customFormat="1" ht="11.25">
      <c r="B158" s="33"/>
      <c r="D158" s="147" t="s">
        <v>246</v>
      </c>
      <c r="F158" s="148" t="s">
        <v>7280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323</v>
      </c>
      <c r="D159" s="134" t="s">
        <v>239</v>
      </c>
      <c r="E159" s="135" t="s">
        <v>7281</v>
      </c>
      <c r="F159" s="136" t="s">
        <v>7282</v>
      </c>
      <c r="G159" s="137" t="s">
        <v>539</v>
      </c>
      <c r="H159" s="138">
        <v>0.44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656</v>
      </c>
    </row>
    <row r="160" spans="2:65" s="1" customFormat="1" ht="11.25">
      <c r="B160" s="33"/>
      <c r="D160" s="147" t="s">
        <v>246</v>
      </c>
      <c r="F160" s="148" t="s">
        <v>7282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16.5" customHeight="1">
      <c r="B161" s="133"/>
      <c r="C161" s="134" t="s">
        <v>328</v>
      </c>
      <c r="D161" s="134" t="s">
        <v>239</v>
      </c>
      <c r="E161" s="135" t="s">
        <v>7283</v>
      </c>
      <c r="F161" s="136" t="s">
        <v>7284</v>
      </c>
      <c r="G161" s="137" t="s">
        <v>467</v>
      </c>
      <c r="H161" s="138">
        <v>111.5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669</v>
      </c>
    </row>
    <row r="162" spans="2:65" s="1" customFormat="1" ht="11.25">
      <c r="B162" s="33"/>
      <c r="D162" s="147" t="s">
        <v>246</v>
      </c>
      <c r="F162" s="148" t="s">
        <v>7284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7285</v>
      </c>
      <c r="F163" s="136" t="s">
        <v>7286</v>
      </c>
      <c r="G163" s="137" t="s">
        <v>467</v>
      </c>
      <c r="H163" s="138">
        <v>10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7286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16.5" customHeight="1">
      <c r="B165" s="133"/>
      <c r="C165" s="180" t="s">
        <v>345</v>
      </c>
      <c r="D165" s="180" t="s">
        <v>333</v>
      </c>
      <c r="E165" s="181" t="s">
        <v>7287</v>
      </c>
      <c r="F165" s="182" t="s">
        <v>7288</v>
      </c>
      <c r="G165" s="183" t="s">
        <v>340</v>
      </c>
      <c r="H165" s="184">
        <v>7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696</v>
      </c>
    </row>
    <row r="166" spans="2:65" s="1" customFormat="1" ht="11.25">
      <c r="B166" s="33"/>
      <c r="D166" s="147" t="s">
        <v>246</v>
      </c>
      <c r="F166" s="148" t="s">
        <v>7288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16.5" customHeight="1">
      <c r="B167" s="133"/>
      <c r="C167" s="180" t="s">
        <v>7</v>
      </c>
      <c r="D167" s="180" t="s">
        <v>333</v>
      </c>
      <c r="E167" s="181" t="s">
        <v>7289</v>
      </c>
      <c r="F167" s="182" t="s">
        <v>7290</v>
      </c>
      <c r="G167" s="183" t="s">
        <v>340</v>
      </c>
      <c r="H167" s="184">
        <v>25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273</v>
      </c>
      <c r="AT167" s="145" t="s">
        <v>333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709</v>
      </c>
    </row>
    <row r="168" spans="2:65" s="1" customFormat="1" ht="11.25">
      <c r="B168" s="33"/>
      <c r="D168" s="147" t="s">
        <v>246</v>
      </c>
      <c r="F168" s="148" t="s">
        <v>7290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80" t="s">
        <v>583</v>
      </c>
      <c r="D169" s="180" t="s">
        <v>333</v>
      </c>
      <c r="E169" s="181" t="s">
        <v>7291</v>
      </c>
      <c r="F169" s="182" t="s">
        <v>7292</v>
      </c>
      <c r="G169" s="183" t="s">
        <v>340</v>
      </c>
      <c r="H169" s="184">
        <v>12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720</v>
      </c>
    </row>
    <row r="170" spans="2:65" s="1" customFormat="1" ht="11.25">
      <c r="B170" s="33"/>
      <c r="D170" s="147" t="s">
        <v>246</v>
      </c>
      <c r="F170" s="148" t="s">
        <v>7292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16.5" customHeight="1">
      <c r="B171" s="133"/>
      <c r="C171" s="134" t="s">
        <v>588</v>
      </c>
      <c r="D171" s="134" t="s">
        <v>239</v>
      </c>
      <c r="E171" s="135" t="s">
        <v>7293</v>
      </c>
      <c r="F171" s="136" t="s">
        <v>7294</v>
      </c>
      <c r="G171" s="137" t="s">
        <v>340</v>
      </c>
      <c r="H171" s="138">
        <v>44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731</v>
      </c>
    </row>
    <row r="172" spans="2:65" s="1" customFormat="1" ht="11.25">
      <c r="B172" s="33"/>
      <c r="D172" s="147" t="s">
        <v>246</v>
      </c>
      <c r="F172" s="148" t="s">
        <v>7294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16.5" customHeight="1">
      <c r="B173" s="133"/>
      <c r="C173" s="180" t="s">
        <v>591</v>
      </c>
      <c r="D173" s="180" t="s">
        <v>333</v>
      </c>
      <c r="E173" s="181" t="s">
        <v>7295</v>
      </c>
      <c r="F173" s="182" t="s">
        <v>7296</v>
      </c>
      <c r="G173" s="183" t="s">
        <v>340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273</v>
      </c>
      <c r="AT173" s="145" t="s">
        <v>333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741</v>
      </c>
    </row>
    <row r="174" spans="2:65" s="1" customFormat="1" ht="11.25">
      <c r="B174" s="33"/>
      <c r="D174" s="147" t="s">
        <v>246</v>
      </c>
      <c r="F174" s="148" t="s">
        <v>7296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2" customFormat="1" ht="11.25">
      <c r="B175" s="151"/>
      <c r="D175" s="147" t="s">
        <v>247</v>
      </c>
      <c r="E175" s="152" t="s">
        <v>1</v>
      </c>
      <c r="F175" s="153" t="s">
        <v>7297</v>
      </c>
      <c r="H175" s="154">
        <v>30</v>
      </c>
      <c r="I175" s="155"/>
      <c r="L175" s="151"/>
      <c r="M175" s="156"/>
      <c r="T175" s="157"/>
      <c r="AT175" s="152" t="s">
        <v>247</v>
      </c>
      <c r="AU175" s="152" t="s">
        <v>81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5" customFormat="1" ht="11.25">
      <c r="B176" s="173"/>
      <c r="D176" s="147" t="s">
        <v>247</v>
      </c>
      <c r="E176" s="174" t="s">
        <v>1</v>
      </c>
      <c r="F176" s="175" t="s">
        <v>344</v>
      </c>
      <c r="H176" s="176">
        <v>30</v>
      </c>
      <c r="I176" s="177"/>
      <c r="L176" s="173"/>
      <c r="M176" s="178"/>
      <c r="T176" s="179"/>
      <c r="AT176" s="174" t="s">
        <v>247</v>
      </c>
      <c r="AU176" s="174" t="s">
        <v>81</v>
      </c>
      <c r="AV176" s="15" t="s">
        <v>258</v>
      </c>
      <c r="AW176" s="15" t="s">
        <v>30</v>
      </c>
      <c r="AX176" s="15" t="s">
        <v>81</v>
      </c>
      <c r="AY176" s="174" t="s">
        <v>236</v>
      </c>
    </row>
    <row r="177" spans="2:65" s="1" customFormat="1" ht="16.5" customHeight="1">
      <c r="B177" s="133"/>
      <c r="C177" s="134" t="s">
        <v>600</v>
      </c>
      <c r="D177" s="134" t="s">
        <v>239</v>
      </c>
      <c r="E177" s="135" t="s">
        <v>7287</v>
      </c>
      <c r="F177" s="136" t="s">
        <v>7298</v>
      </c>
      <c r="G177" s="137" t="s">
        <v>539</v>
      </c>
      <c r="H177" s="138">
        <v>5.57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772</v>
      </c>
    </row>
    <row r="178" spans="2:65" s="1" customFormat="1" ht="11.25">
      <c r="B178" s="33"/>
      <c r="D178" s="147" t="s">
        <v>246</v>
      </c>
      <c r="F178" s="148" t="s">
        <v>7298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" customFormat="1" ht="16.5" customHeight="1">
      <c r="B179" s="133"/>
      <c r="C179" s="180" t="s">
        <v>607</v>
      </c>
      <c r="D179" s="180" t="s">
        <v>333</v>
      </c>
      <c r="E179" s="181" t="s">
        <v>7299</v>
      </c>
      <c r="F179" s="182" t="s">
        <v>7300</v>
      </c>
      <c r="G179" s="183" t="s">
        <v>539</v>
      </c>
      <c r="H179" s="184">
        <v>0.7</v>
      </c>
      <c r="I179" s="185"/>
      <c r="J179" s="186">
        <f>ROUND(I179*H179,2)</f>
        <v>0</v>
      </c>
      <c r="K179" s="182" t="s">
        <v>1</v>
      </c>
      <c r="L179" s="187"/>
      <c r="M179" s="188" t="s">
        <v>1</v>
      </c>
      <c r="N179" s="189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273</v>
      </c>
      <c r="AT179" s="145" t="s">
        <v>333</v>
      </c>
      <c r="AU179" s="145" t="s">
        <v>81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782</v>
      </c>
    </row>
    <row r="180" spans="2:65" s="1" customFormat="1" ht="11.25">
      <c r="B180" s="33"/>
      <c r="D180" s="147" t="s">
        <v>246</v>
      </c>
      <c r="F180" s="148" t="s">
        <v>7300</v>
      </c>
      <c r="I180" s="149"/>
      <c r="L180" s="33"/>
      <c r="M180" s="150"/>
      <c r="T180" s="57"/>
      <c r="AT180" s="18" t="s">
        <v>246</v>
      </c>
      <c r="AU180" s="18" t="s">
        <v>81</v>
      </c>
    </row>
    <row r="181" spans="2:65" s="12" customFormat="1" ht="11.25">
      <c r="B181" s="151"/>
      <c r="D181" s="147" t="s">
        <v>247</v>
      </c>
      <c r="E181" s="152" t="s">
        <v>1</v>
      </c>
      <c r="F181" s="153" t="s">
        <v>7301</v>
      </c>
      <c r="H181" s="154">
        <v>0.7</v>
      </c>
      <c r="I181" s="155"/>
      <c r="L181" s="151"/>
      <c r="M181" s="156"/>
      <c r="T181" s="157"/>
      <c r="AT181" s="152" t="s">
        <v>247</v>
      </c>
      <c r="AU181" s="152" t="s">
        <v>81</v>
      </c>
      <c r="AV181" s="12" t="s">
        <v>83</v>
      </c>
      <c r="AW181" s="12" t="s">
        <v>30</v>
      </c>
      <c r="AX181" s="12" t="s">
        <v>73</v>
      </c>
      <c r="AY181" s="152" t="s">
        <v>236</v>
      </c>
    </row>
    <row r="182" spans="2:65" s="15" customFormat="1" ht="11.25">
      <c r="B182" s="173"/>
      <c r="D182" s="147" t="s">
        <v>247</v>
      </c>
      <c r="E182" s="174" t="s">
        <v>1</v>
      </c>
      <c r="F182" s="175" t="s">
        <v>344</v>
      </c>
      <c r="H182" s="176">
        <v>0.7</v>
      </c>
      <c r="I182" s="177"/>
      <c r="L182" s="173"/>
      <c r="M182" s="178"/>
      <c r="T182" s="179"/>
      <c r="AT182" s="174" t="s">
        <v>247</v>
      </c>
      <c r="AU182" s="174" t="s">
        <v>81</v>
      </c>
      <c r="AV182" s="15" t="s">
        <v>258</v>
      </c>
      <c r="AW182" s="15" t="s">
        <v>30</v>
      </c>
      <c r="AX182" s="15" t="s">
        <v>81</v>
      </c>
      <c r="AY182" s="174" t="s">
        <v>236</v>
      </c>
    </row>
    <row r="183" spans="2:65" s="1" customFormat="1" ht="16.5" customHeight="1">
      <c r="B183" s="133"/>
      <c r="C183" s="180" t="s">
        <v>611</v>
      </c>
      <c r="D183" s="180" t="s">
        <v>333</v>
      </c>
      <c r="E183" s="181" t="s">
        <v>7302</v>
      </c>
      <c r="F183" s="182" t="s">
        <v>7303</v>
      </c>
      <c r="G183" s="183" t="s">
        <v>340</v>
      </c>
      <c r="H183" s="184">
        <v>44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81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792</v>
      </c>
    </row>
    <row r="184" spans="2:65" s="1" customFormat="1" ht="11.25">
      <c r="B184" s="33"/>
      <c r="D184" s="147" t="s">
        <v>246</v>
      </c>
      <c r="F184" s="148" t="s">
        <v>7303</v>
      </c>
      <c r="I184" s="149"/>
      <c r="L184" s="33"/>
      <c r="M184" s="150"/>
      <c r="T184" s="57"/>
      <c r="AT184" s="18" t="s">
        <v>246</v>
      </c>
      <c r="AU184" s="18" t="s">
        <v>81</v>
      </c>
    </row>
    <row r="185" spans="2:65" s="11" customFormat="1" ht="25.9" customHeight="1">
      <c r="B185" s="121"/>
      <c r="D185" s="122" t="s">
        <v>72</v>
      </c>
      <c r="E185" s="123" t="s">
        <v>316</v>
      </c>
      <c r="F185" s="123" t="s">
        <v>7304</v>
      </c>
      <c r="I185" s="124"/>
      <c r="J185" s="125">
        <f>BK185</f>
        <v>0</v>
      </c>
      <c r="L185" s="121"/>
      <c r="M185" s="126"/>
      <c r="P185" s="127">
        <f>SUM(P186:P201)</f>
        <v>0</v>
      </c>
      <c r="R185" s="127">
        <f>SUM(R186:R201)</f>
        <v>0</v>
      </c>
      <c r="T185" s="128">
        <f>SUM(T186:T201)</f>
        <v>0</v>
      </c>
      <c r="AR185" s="122" t="s">
        <v>81</v>
      </c>
      <c r="AT185" s="129" t="s">
        <v>72</v>
      </c>
      <c r="AU185" s="129" t="s">
        <v>73</v>
      </c>
      <c r="AY185" s="122" t="s">
        <v>236</v>
      </c>
      <c r="BK185" s="130">
        <f>SUM(BK186:BK201)</f>
        <v>0</v>
      </c>
    </row>
    <row r="186" spans="2:65" s="1" customFormat="1" ht="24.2" customHeight="1">
      <c r="B186" s="133"/>
      <c r="C186" s="134" t="s">
        <v>617</v>
      </c>
      <c r="D186" s="134" t="s">
        <v>239</v>
      </c>
      <c r="E186" s="135" t="s">
        <v>7305</v>
      </c>
      <c r="F186" s="136" t="s">
        <v>7306</v>
      </c>
      <c r="G186" s="137" t="s">
        <v>1076</v>
      </c>
      <c r="H186" s="138">
        <v>31.2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81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805</v>
      </c>
    </row>
    <row r="187" spans="2:65" s="1" customFormat="1" ht="11.25">
      <c r="B187" s="33"/>
      <c r="D187" s="147" t="s">
        <v>246</v>
      </c>
      <c r="F187" s="148" t="s">
        <v>7306</v>
      </c>
      <c r="I187" s="149"/>
      <c r="L187" s="33"/>
      <c r="M187" s="150"/>
      <c r="T187" s="57"/>
      <c r="AT187" s="18" t="s">
        <v>246</v>
      </c>
      <c r="AU187" s="18" t="s">
        <v>81</v>
      </c>
    </row>
    <row r="188" spans="2:65" s="1" customFormat="1" ht="16.5" customHeight="1">
      <c r="B188" s="133"/>
      <c r="C188" s="134" t="s">
        <v>625</v>
      </c>
      <c r="D188" s="134" t="s">
        <v>239</v>
      </c>
      <c r="E188" s="135" t="s">
        <v>7307</v>
      </c>
      <c r="F188" s="136" t="s">
        <v>7308</v>
      </c>
      <c r="G188" s="137" t="s">
        <v>467</v>
      </c>
      <c r="H188" s="138">
        <v>312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81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816</v>
      </c>
    </row>
    <row r="189" spans="2:65" s="1" customFormat="1" ht="11.25">
      <c r="B189" s="33"/>
      <c r="D189" s="147" t="s">
        <v>246</v>
      </c>
      <c r="F189" s="148" t="s">
        <v>7308</v>
      </c>
      <c r="I189" s="149"/>
      <c r="L189" s="33"/>
      <c r="M189" s="150"/>
      <c r="T189" s="57"/>
      <c r="AT189" s="18" t="s">
        <v>246</v>
      </c>
      <c r="AU189" s="18" t="s">
        <v>81</v>
      </c>
    </row>
    <row r="190" spans="2:65" s="1" customFormat="1" ht="16.5" customHeight="1">
      <c r="B190" s="133"/>
      <c r="C190" s="134" t="s">
        <v>630</v>
      </c>
      <c r="D190" s="134" t="s">
        <v>239</v>
      </c>
      <c r="E190" s="135" t="s">
        <v>1100</v>
      </c>
      <c r="F190" s="136" t="s">
        <v>7309</v>
      </c>
      <c r="G190" s="137" t="s">
        <v>467</v>
      </c>
      <c r="H190" s="138">
        <v>312</v>
      </c>
      <c r="I190" s="139"/>
      <c r="J190" s="140">
        <f>ROUND(I190*H190,2)</f>
        <v>0</v>
      </c>
      <c r="K190" s="136" t="s">
        <v>1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258</v>
      </c>
      <c r="AT190" s="145" t="s">
        <v>239</v>
      </c>
      <c r="AU190" s="145" t="s">
        <v>81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828</v>
      </c>
    </row>
    <row r="191" spans="2:65" s="1" customFormat="1" ht="11.25">
      <c r="B191" s="33"/>
      <c r="D191" s="147" t="s">
        <v>246</v>
      </c>
      <c r="F191" s="148" t="s">
        <v>7309</v>
      </c>
      <c r="I191" s="149"/>
      <c r="L191" s="33"/>
      <c r="M191" s="150"/>
      <c r="T191" s="57"/>
      <c r="AT191" s="18" t="s">
        <v>246</v>
      </c>
      <c r="AU191" s="18" t="s">
        <v>81</v>
      </c>
    </row>
    <row r="192" spans="2:65" s="1" customFormat="1" ht="16.5" customHeight="1">
      <c r="B192" s="133"/>
      <c r="C192" s="134" t="s">
        <v>637</v>
      </c>
      <c r="D192" s="134" t="s">
        <v>239</v>
      </c>
      <c r="E192" s="135" t="s">
        <v>1106</v>
      </c>
      <c r="F192" s="136" t="s">
        <v>7310</v>
      </c>
      <c r="G192" s="137" t="s">
        <v>467</v>
      </c>
      <c r="H192" s="138">
        <v>312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81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841</v>
      </c>
    </row>
    <row r="193" spans="2:65" s="1" customFormat="1" ht="11.25">
      <c r="B193" s="33"/>
      <c r="D193" s="147" t="s">
        <v>246</v>
      </c>
      <c r="F193" s="148" t="s">
        <v>7310</v>
      </c>
      <c r="I193" s="149"/>
      <c r="L193" s="33"/>
      <c r="M193" s="150"/>
      <c r="T193" s="57"/>
      <c r="AT193" s="18" t="s">
        <v>246</v>
      </c>
      <c r="AU193" s="18" t="s">
        <v>81</v>
      </c>
    </row>
    <row r="194" spans="2:65" s="1" customFormat="1" ht="16.5" customHeight="1">
      <c r="B194" s="133"/>
      <c r="C194" s="180" t="s">
        <v>643</v>
      </c>
      <c r="D194" s="180" t="s">
        <v>333</v>
      </c>
      <c r="E194" s="181" t="s">
        <v>7311</v>
      </c>
      <c r="F194" s="182" t="s">
        <v>7312</v>
      </c>
      <c r="G194" s="183" t="s">
        <v>1076</v>
      </c>
      <c r="H194" s="184">
        <v>3.12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273</v>
      </c>
      <c r="AT194" s="145" t="s">
        <v>333</v>
      </c>
      <c r="AU194" s="145" t="s">
        <v>81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341</v>
      </c>
    </row>
    <row r="195" spans="2:65" s="1" customFormat="1" ht="11.25">
      <c r="B195" s="33"/>
      <c r="D195" s="147" t="s">
        <v>246</v>
      </c>
      <c r="F195" s="148" t="s">
        <v>7312</v>
      </c>
      <c r="I195" s="149"/>
      <c r="L195" s="33"/>
      <c r="M195" s="150"/>
      <c r="T195" s="57"/>
      <c r="AT195" s="18" t="s">
        <v>246</v>
      </c>
      <c r="AU195" s="18" t="s">
        <v>81</v>
      </c>
    </row>
    <row r="196" spans="2:65" s="12" customFormat="1" ht="11.25">
      <c r="B196" s="151"/>
      <c r="D196" s="147" t="s">
        <v>247</v>
      </c>
      <c r="E196" s="152" t="s">
        <v>1</v>
      </c>
      <c r="F196" s="153" t="s">
        <v>7313</v>
      </c>
      <c r="H196" s="154">
        <v>3.12</v>
      </c>
      <c r="I196" s="155"/>
      <c r="L196" s="151"/>
      <c r="M196" s="156"/>
      <c r="T196" s="157"/>
      <c r="AT196" s="152" t="s">
        <v>247</v>
      </c>
      <c r="AU196" s="152" t="s">
        <v>81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5" customFormat="1" ht="11.25">
      <c r="B197" s="173"/>
      <c r="D197" s="147" t="s">
        <v>247</v>
      </c>
      <c r="E197" s="174" t="s">
        <v>1</v>
      </c>
      <c r="F197" s="175" t="s">
        <v>344</v>
      </c>
      <c r="H197" s="176">
        <v>3.12</v>
      </c>
      <c r="I197" s="177"/>
      <c r="L197" s="173"/>
      <c r="M197" s="178"/>
      <c r="T197" s="179"/>
      <c r="AT197" s="174" t="s">
        <v>247</v>
      </c>
      <c r="AU197" s="174" t="s">
        <v>81</v>
      </c>
      <c r="AV197" s="15" t="s">
        <v>258</v>
      </c>
      <c r="AW197" s="15" t="s">
        <v>30</v>
      </c>
      <c r="AX197" s="15" t="s">
        <v>81</v>
      </c>
      <c r="AY197" s="174" t="s">
        <v>236</v>
      </c>
    </row>
    <row r="198" spans="2:65" s="1" customFormat="1" ht="24.2" customHeight="1">
      <c r="B198" s="133"/>
      <c r="C198" s="134" t="s">
        <v>649</v>
      </c>
      <c r="D198" s="134" t="s">
        <v>239</v>
      </c>
      <c r="E198" s="135" t="s">
        <v>7314</v>
      </c>
      <c r="F198" s="136" t="s">
        <v>7315</v>
      </c>
      <c r="G198" s="137" t="s">
        <v>467</v>
      </c>
      <c r="H198" s="138">
        <v>624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81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868</v>
      </c>
    </row>
    <row r="199" spans="2:65" s="1" customFormat="1" ht="11.25">
      <c r="B199" s="33"/>
      <c r="D199" s="147" t="s">
        <v>246</v>
      </c>
      <c r="F199" s="148" t="s">
        <v>7315</v>
      </c>
      <c r="I199" s="149"/>
      <c r="L199" s="33"/>
      <c r="M199" s="150"/>
      <c r="T199" s="57"/>
      <c r="AT199" s="18" t="s">
        <v>246</v>
      </c>
      <c r="AU199" s="18" t="s">
        <v>81</v>
      </c>
    </row>
    <row r="200" spans="2:65" s="12" customFormat="1" ht="11.25">
      <c r="B200" s="151"/>
      <c r="D200" s="147" t="s">
        <v>247</v>
      </c>
      <c r="E200" s="152" t="s">
        <v>1</v>
      </c>
      <c r="F200" s="153" t="s">
        <v>7316</v>
      </c>
      <c r="H200" s="154">
        <v>624</v>
      </c>
      <c r="I200" s="155"/>
      <c r="L200" s="151"/>
      <c r="M200" s="156"/>
      <c r="T200" s="157"/>
      <c r="AT200" s="152" t="s">
        <v>247</v>
      </c>
      <c r="AU200" s="152" t="s">
        <v>81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5" customFormat="1" ht="11.25">
      <c r="B201" s="173"/>
      <c r="D201" s="147" t="s">
        <v>247</v>
      </c>
      <c r="E201" s="174" t="s">
        <v>1</v>
      </c>
      <c r="F201" s="175" t="s">
        <v>344</v>
      </c>
      <c r="H201" s="176">
        <v>624</v>
      </c>
      <c r="I201" s="177"/>
      <c r="L201" s="173"/>
      <c r="M201" s="178"/>
      <c r="T201" s="179"/>
      <c r="AT201" s="174" t="s">
        <v>247</v>
      </c>
      <c r="AU201" s="174" t="s">
        <v>81</v>
      </c>
      <c r="AV201" s="15" t="s">
        <v>258</v>
      </c>
      <c r="AW201" s="15" t="s">
        <v>30</v>
      </c>
      <c r="AX201" s="15" t="s">
        <v>81</v>
      </c>
      <c r="AY201" s="174" t="s">
        <v>236</v>
      </c>
    </row>
    <row r="202" spans="2:65" s="11" customFormat="1" ht="25.9" customHeight="1">
      <c r="B202" s="121"/>
      <c r="D202" s="122" t="s">
        <v>72</v>
      </c>
      <c r="E202" s="123" t="s">
        <v>8</v>
      </c>
      <c r="F202" s="123" t="s">
        <v>7317</v>
      </c>
      <c r="I202" s="124"/>
      <c r="J202" s="125">
        <f>BK202</f>
        <v>0</v>
      </c>
      <c r="L202" s="121"/>
      <c r="M202" s="126"/>
      <c r="P202" s="127">
        <f>SUM(P203:P208)</f>
        <v>0</v>
      </c>
      <c r="R202" s="127">
        <f>SUM(R203:R208)</f>
        <v>0</v>
      </c>
      <c r="T202" s="128">
        <f>SUM(T203:T208)</f>
        <v>0</v>
      </c>
      <c r="AR202" s="122" t="s">
        <v>81</v>
      </c>
      <c r="AT202" s="129" t="s">
        <v>72</v>
      </c>
      <c r="AU202" s="129" t="s">
        <v>73</v>
      </c>
      <c r="AY202" s="122" t="s">
        <v>236</v>
      </c>
      <c r="BK202" s="130">
        <f>SUM(BK203:BK208)</f>
        <v>0</v>
      </c>
    </row>
    <row r="203" spans="2:65" s="1" customFormat="1" ht="16.5" customHeight="1">
      <c r="B203" s="133"/>
      <c r="C203" s="134" t="s">
        <v>656</v>
      </c>
      <c r="D203" s="134" t="s">
        <v>239</v>
      </c>
      <c r="E203" s="135" t="s">
        <v>7318</v>
      </c>
      <c r="F203" s="136" t="s">
        <v>7319</v>
      </c>
      <c r="G203" s="137" t="s">
        <v>340</v>
      </c>
      <c r="H203" s="138">
        <v>800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81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879</v>
      </c>
    </row>
    <row r="204" spans="2:65" s="1" customFormat="1" ht="11.25">
      <c r="B204" s="33"/>
      <c r="D204" s="147" t="s">
        <v>246</v>
      </c>
      <c r="F204" s="148" t="s">
        <v>7319</v>
      </c>
      <c r="I204" s="149"/>
      <c r="L204" s="33"/>
      <c r="M204" s="150"/>
      <c r="T204" s="57"/>
      <c r="AT204" s="18" t="s">
        <v>246</v>
      </c>
      <c r="AU204" s="18" t="s">
        <v>81</v>
      </c>
    </row>
    <row r="205" spans="2:65" s="1" customFormat="1" ht="16.5" customHeight="1">
      <c r="B205" s="133"/>
      <c r="C205" s="180" t="s">
        <v>662</v>
      </c>
      <c r="D205" s="180" t="s">
        <v>333</v>
      </c>
      <c r="E205" s="181" t="s">
        <v>7320</v>
      </c>
      <c r="F205" s="182" t="s">
        <v>7321</v>
      </c>
      <c r="G205" s="183" t="s">
        <v>340</v>
      </c>
      <c r="H205" s="184">
        <v>300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273</v>
      </c>
      <c r="AT205" s="145" t="s">
        <v>333</v>
      </c>
      <c r="AU205" s="145" t="s">
        <v>81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893</v>
      </c>
    </row>
    <row r="206" spans="2:65" s="1" customFormat="1" ht="11.25">
      <c r="B206" s="33"/>
      <c r="D206" s="147" t="s">
        <v>246</v>
      </c>
      <c r="F206" s="148" t="s">
        <v>7321</v>
      </c>
      <c r="I206" s="149"/>
      <c r="L206" s="33"/>
      <c r="M206" s="150"/>
      <c r="T206" s="57"/>
      <c r="AT206" s="18" t="s">
        <v>246</v>
      </c>
      <c r="AU206" s="18" t="s">
        <v>81</v>
      </c>
    </row>
    <row r="207" spans="2:65" s="1" customFormat="1" ht="16.5" customHeight="1">
      <c r="B207" s="133"/>
      <c r="C207" s="180" t="s">
        <v>669</v>
      </c>
      <c r="D207" s="180" t="s">
        <v>333</v>
      </c>
      <c r="E207" s="181" t="s">
        <v>7322</v>
      </c>
      <c r="F207" s="182" t="s">
        <v>7323</v>
      </c>
      <c r="G207" s="183" t="s">
        <v>340</v>
      </c>
      <c r="H207" s="184">
        <v>500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273</v>
      </c>
      <c r="AT207" s="145" t="s">
        <v>333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928</v>
      </c>
    </row>
    <row r="208" spans="2:65" s="1" customFormat="1" ht="11.25">
      <c r="B208" s="33"/>
      <c r="D208" s="147" t="s">
        <v>246</v>
      </c>
      <c r="F208" s="148" t="s">
        <v>7323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1" customFormat="1" ht="25.9" customHeight="1">
      <c r="B209" s="121"/>
      <c r="D209" s="122" t="s">
        <v>72</v>
      </c>
      <c r="E209" s="123" t="s">
        <v>2403</v>
      </c>
      <c r="F209" s="123" t="s">
        <v>7324</v>
      </c>
      <c r="I209" s="124"/>
      <c r="J209" s="125">
        <f>BK209</f>
        <v>0</v>
      </c>
      <c r="L209" s="121"/>
      <c r="M209" s="126"/>
      <c r="P209" s="127">
        <f>SUM(P210:P211)</f>
        <v>0</v>
      </c>
      <c r="R209" s="127">
        <f>SUM(R210:R211)</f>
        <v>0</v>
      </c>
      <c r="T209" s="128">
        <f>SUM(T210:T211)</f>
        <v>0</v>
      </c>
      <c r="AR209" s="122" t="s">
        <v>81</v>
      </c>
      <c r="AT209" s="129" t="s">
        <v>72</v>
      </c>
      <c r="AU209" s="129" t="s">
        <v>73</v>
      </c>
      <c r="AY209" s="122" t="s">
        <v>236</v>
      </c>
      <c r="BK209" s="130">
        <f>SUM(BK210:BK211)</f>
        <v>0</v>
      </c>
    </row>
    <row r="210" spans="2:65" s="1" customFormat="1" ht="21.75" customHeight="1">
      <c r="B210" s="133"/>
      <c r="C210" s="134" t="s">
        <v>675</v>
      </c>
      <c r="D210" s="134" t="s">
        <v>239</v>
      </c>
      <c r="E210" s="135" t="s">
        <v>7325</v>
      </c>
      <c r="F210" s="136" t="s">
        <v>7326</v>
      </c>
      <c r="G210" s="137" t="s">
        <v>424</v>
      </c>
      <c r="H210" s="138">
        <v>65</v>
      </c>
      <c r="I210" s="139"/>
      <c r="J210" s="140">
        <f>ROUND(I210*H210,2)</f>
        <v>0</v>
      </c>
      <c r="K210" s="136" t="s">
        <v>1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81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943</v>
      </c>
    </row>
    <row r="211" spans="2:65" s="1" customFormat="1" ht="11.25">
      <c r="B211" s="33"/>
      <c r="D211" s="147" t="s">
        <v>246</v>
      </c>
      <c r="F211" s="148" t="s">
        <v>7326</v>
      </c>
      <c r="I211" s="149"/>
      <c r="L211" s="33"/>
      <c r="M211" s="150"/>
      <c r="T211" s="57"/>
      <c r="AT211" s="18" t="s">
        <v>246</v>
      </c>
      <c r="AU211" s="18" t="s">
        <v>81</v>
      </c>
    </row>
    <row r="212" spans="2:65" s="11" customFormat="1" ht="25.9" customHeight="1">
      <c r="B212" s="121"/>
      <c r="D212" s="122" t="s">
        <v>72</v>
      </c>
      <c r="E212" s="123" t="s">
        <v>7327</v>
      </c>
      <c r="F212" s="123" t="s">
        <v>7328</v>
      </c>
      <c r="I212" s="124"/>
      <c r="J212" s="125">
        <f>BK212</f>
        <v>0</v>
      </c>
      <c r="L212" s="121"/>
      <c r="M212" s="126"/>
      <c r="P212" s="127">
        <f>SUM(P213:P214)</f>
        <v>0</v>
      </c>
      <c r="R212" s="127">
        <f>SUM(R213:R214)</f>
        <v>0</v>
      </c>
      <c r="T212" s="128">
        <f>SUM(T213:T214)</f>
        <v>0</v>
      </c>
      <c r="AR212" s="122" t="s">
        <v>81</v>
      </c>
      <c r="AT212" s="129" t="s">
        <v>72</v>
      </c>
      <c r="AU212" s="129" t="s">
        <v>73</v>
      </c>
      <c r="AY212" s="122" t="s">
        <v>236</v>
      </c>
      <c r="BK212" s="130">
        <f>SUM(BK213:BK214)</f>
        <v>0</v>
      </c>
    </row>
    <row r="213" spans="2:65" s="1" customFormat="1" ht="24.2" customHeight="1">
      <c r="B213" s="133"/>
      <c r="C213" s="134" t="s">
        <v>682</v>
      </c>
      <c r="D213" s="134" t="s">
        <v>239</v>
      </c>
      <c r="E213" s="135" t="s">
        <v>7329</v>
      </c>
      <c r="F213" s="136" t="s">
        <v>7330</v>
      </c>
      <c r="G213" s="137" t="s">
        <v>424</v>
      </c>
      <c r="H213" s="138">
        <v>0.7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955</v>
      </c>
    </row>
    <row r="214" spans="2:65" s="1" customFormat="1" ht="19.5">
      <c r="B214" s="33"/>
      <c r="D214" s="147" t="s">
        <v>246</v>
      </c>
      <c r="F214" s="148" t="s">
        <v>7330</v>
      </c>
      <c r="I214" s="149"/>
      <c r="L214" s="33"/>
      <c r="M214" s="195"/>
      <c r="N214" s="196"/>
      <c r="O214" s="196"/>
      <c r="P214" s="196"/>
      <c r="Q214" s="196"/>
      <c r="R214" s="196"/>
      <c r="S214" s="196"/>
      <c r="T214" s="197"/>
      <c r="AT214" s="18" t="s">
        <v>246</v>
      </c>
      <c r="AU214" s="18" t="s">
        <v>81</v>
      </c>
    </row>
    <row r="215" spans="2:65" s="1" customFormat="1" ht="6.95" customHeight="1"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33"/>
    </row>
  </sheetData>
  <autoFilter ref="C121:K214" xr:uid="{00000000-0009-0000-0000-00002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197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7331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ROUND((SUM(BE121:BE180)),  2)</f>
        <v>0</v>
      </c>
      <c r="I33" s="93">
        <v>0.21</v>
      </c>
      <c r="J33" s="92">
        <f>ROUND(((SUM(BE121:BE180))*I33),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ROUND((SUM(BF121:BF180)),  2)</f>
        <v>0</v>
      </c>
      <c r="I34" s="93">
        <v>0.15</v>
      </c>
      <c r="J34" s="92">
        <f>ROUND(((SUM(BF121:BF180))*I34),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901 - Mobiliář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6" t="str">
        <f>E7</f>
        <v>Rekonstrukce Údolní od Husovy po Úvoz</v>
      </c>
      <c r="F111" s="257"/>
      <c r="G111" s="257"/>
      <c r="H111" s="257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53" t="str">
        <f>E9</f>
        <v>SO 901 - Mobiliář</v>
      </c>
      <c r="F113" s="258"/>
      <c r="G113" s="258"/>
      <c r="H113" s="258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82.109495899999999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P123+P142+P151+P178</f>
        <v>0</v>
      </c>
      <c r="R122" s="127">
        <f>R123+R142+R151+R178</f>
        <v>82.109495899999999</v>
      </c>
      <c r="T122" s="128">
        <f>T123+T142+T151+T178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BK123+BK142+BK151+BK178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SUM(P124:P141)</f>
        <v>0</v>
      </c>
      <c r="R123" s="127">
        <f>SUM(R124:R141)</f>
        <v>0</v>
      </c>
      <c r="T123" s="128">
        <f>SUM(T124:T141)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SUM(BK124:BK141)</f>
        <v>0</v>
      </c>
    </row>
    <row r="124" spans="2:65" s="1" customFormat="1" ht="24.2" customHeight="1">
      <c r="B124" s="133"/>
      <c r="C124" s="134" t="s">
        <v>81</v>
      </c>
      <c r="D124" s="134" t="s">
        <v>239</v>
      </c>
      <c r="E124" s="135" t="s">
        <v>6118</v>
      </c>
      <c r="F124" s="136" t="s">
        <v>6119</v>
      </c>
      <c r="G124" s="137" t="s">
        <v>539</v>
      </c>
      <c r="H124" s="138">
        <v>29.57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7332</v>
      </c>
    </row>
    <row r="125" spans="2:65" s="1" customFormat="1" ht="29.25">
      <c r="B125" s="33"/>
      <c r="D125" s="147" t="s">
        <v>246</v>
      </c>
      <c r="F125" s="148" t="s">
        <v>7333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22.5">
      <c r="B126" s="167"/>
      <c r="D126" s="147" t="s">
        <v>247</v>
      </c>
      <c r="E126" s="168" t="s">
        <v>1</v>
      </c>
      <c r="F126" s="169" t="s">
        <v>7334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 ht="11.25">
      <c r="B127" s="151"/>
      <c r="D127" s="147" t="s">
        <v>247</v>
      </c>
      <c r="E127" s="152" t="s">
        <v>1</v>
      </c>
      <c r="F127" s="153" t="s">
        <v>7335</v>
      </c>
      <c r="H127" s="154">
        <v>2.88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 ht="11.25">
      <c r="B128" s="151"/>
      <c r="D128" s="147" t="s">
        <v>247</v>
      </c>
      <c r="E128" s="152" t="s">
        <v>1</v>
      </c>
      <c r="F128" s="153" t="s">
        <v>7336</v>
      </c>
      <c r="H128" s="154">
        <v>1.25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2" customFormat="1" ht="11.25">
      <c r="B129" s="151"/>
      <c r="D129" s="147" t="s">
        <v>247</v>
      </c>
      <c r="E129" s="152" t="s">
        <v>1</v>
      </c>
      <c r="F129" s="153" t="s">
        <v>7337</v>
      </c>
      <c r="H129" s="154">
        <v>16.8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236</v>
      </c>
    </row>
    <row r="130" spans="2:65" s="12" customFormat="1" ht="11.25">
      <c r="B130" s="151"/>
      <c r="D130" s="147" t="s">
        <v>247</v>
      </c>
      <c r="E130" s="152" t="s">
        <v>1</v>
      </c>
      <c r="F130" s="153" t="s">
        <v>7338</v>
      </c>
      <c r="H130" s="154">
        <v>8.64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5" customFormat="1" ht="11.25">
      <c r="B131" s="173"/>
      <c r="D131" s="147" t="s">
        <v>247</v>
      </c>
      <c r="E131" s="174" t="s">
        <v>1</v>
      </c>
      <c r="F131" s="175" t="s">
        <v>344</v>
      </c>
      <c r="H131" s="176">
        <v>29.57</v>
      </c>
      <c r="I131" s="177"/>
      <c r="L131" s="173"/>
      <c r="M131" s="178"/>
      <c r="T131" s="179"/>
      <c r="AT131" s="174" t="s">
        <v>247</v>
      </c>
      <c r="AU131" s="174" t="s">
        <v>83</v>
      </c>
      <c r="AV131" s="15" t="s">
        <v>258</v>
      </c>
      <c r="AW131" s="15" t="s">
        <v>30</v>
      </c>
      <c r="AX131" s="15" t="s">
        <v>81</v>
      </c>
      <c r="AY131" s="174" t="s">
        <v>236</v>
      </c>
    </row>
    <row r="132" spans="2:65" s="1" customFormat="1" ht="37.9" customHeight="1">
      <c r="B132" s="133"/>
      <c r="C132" s="134" t="s">
        <v>83</v>
      </c>
      <c r="D132" s="134" t="s">
        <v>239</v>
      </c>
      <c r="E132" s="135" t="s">
        <v>559</v>
      </c>
      <c r="F132" s="136" t="s">
        <v>560</v>
      </c>
      <c r="G132" s="137" t="s">
        <v>539</v>
      </c>
      <c r="H132" s="138">
        <v>29.57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7339</v>
      </c>
    </row>
    <row r="133" spans="2:65" s="1" customFormat="1" ht="39">
      <c r="B133" s="33"/>
      <c r="D133" s="147" t="s">
        <v>246</v>
      </c>
      <c r="F133" s="148" t="s">
        <v>562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7340</v>
      </c>
      <c r="H134" s="154">
        <v>29.57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236</v>
      </c>
    </row>
    <row r="135" spans="2:65" s="1" customFormat="1" ht="33" customHeight="1">
      <c r="B135" s="133"/>
      <c r="C135" s="134" t="s">
        <v>253</v>
      </c>
      <c r="D135" s="134" t="s">
        <v>239</v>
      </c>
      <c r="E135" s="135" t="s">
        <v>575</v>
      </c>
      <c r="F135" s="136" t="s">
        <v>576</v>
      </c>
      <c r="G135" s="137" t="s">
        <v>424</v>
      </c>
      <c r="H135" s="138">
        <v>56.183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7341</v>
      </c>
    </row>
    <row r="136" spans="2:65" s="1" customFormat="1" ht="29.25">
      <c r="B136" s="33"/>
      <c r="D136" s="147" t="s">
        <v>246</v>
      </c>
      <c r="F136" s="148" t="s">
        <v>578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 ht="11.25">
      <c r="B137" s="151"/>
      <c r="D137" s="147" t="s">
        <v>247</v>
      </c>
      <c r="E137" s="152" t="s">
        <v>1</v>
      </c>
      <c r="F137" s="153" t="s">
        <v>7342</v>
      </c>
      <c r="H137" s="154">
        <v>29.57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236</v>
      </c>
    </row>
    <row r="138" spans="2:65" s="12" customFormat="1" ht="11.25">
      <c r="B138" s="151"/>
      <c r="D138" s="147" t="s">
        <v>247</v>
      </c>
      <c r="F138" s="153" t="s">
        <v>7343</v>
      </c>
      <c r="H138" s="154">
        <v>56.183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</v>
      </c>
      <c r="AX138" s="12" t="s">
        <v>81</v>
      </c>
      <c r="AY138" s="152" t="s">
        <v>236</v>
      </c>
    </row>
    <row r="139" spans="2:65" s="1" customFormat="1" ht="16.5" customHeight="1">
      <c r="B139" s="133"/>
      <c r="C139" s="134" t="s">
        <v>258</v>
      </c>
      <c r="D139" s="134" t="s">
        <v>239</v>
      </c>
      <c r="E139" s="135" t="s">
        <v>584</v>
      </c>
      <c r="F139" s="136" t="s">
        <v>585</v>
      </c>
      <c r="G139" s="137" t="s">
        <v>539</v>
      </c>
      <c r="H139" s="138">
        <v>29.57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7344</v>
      </c>
    </row>
    <row r="140" spans="2:65" s="1" customFormat="1" ht="19.5">
      <c r="B140" s="33"/>
      <c r="D140" s="147" t="s">
        <v>246</v>
      </c>
      <c r="F140" s="148" t="s">
        <v>587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11.25">
      <c r="B141" s="151"/>
      <c r="D141" s="147" t="s">
        <v>247</v>
      </c>
      <c r="E141" s="152" t="s">
        <v>1</v>
      </c>
      <c r="F141" s="153" t="s">
        <v>7345</v>
      </c>
      <c r="H141" s="154">
        <v>29.57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1" customFormat="1" ht="22.9" customHeight="1">
      <c r="B142" s="121"/>
      <c r="D142" s="122" t="s">
        <v>72</v>
      </c>
      <c r="E142" s="131" t="s">
        <v>83</v>
      </c>
      <c r="F142" s="131" t="s">
        <v>599</v>
      </c>
      <c r="I142" s="124"/>
      <c r="J142" s="132">
        <f>BK142</f>
        <v>0</v>
      </c>
      <c r="L142" s="121"/>
      <c r="M142" s="126"/>
      <c r="P142" s="127">
        <f>SUM(P143:P150)</f>
        <v>0</v>
      </c>
      <c r="R142" s="127">
        <f>SUM(R143:R150)</f>
        <v>73.980295900000002</v>
      </c>
      <c r="T142" s="128">
        <f>SUM(T143:T150)</f>
        <v>0</v>
      </c>
      <c r="AR142" s="122" t="s">
        <v>81</v>
      </c>
      <c r="AT142" s="129" t="s">
        <v>72</v>
      </c>
      <c r="AU142" s="129" t="s">
        <v>81</v>
      </c>
      <c r="AY142" s="122" t="s">
        <v>236</v>
      </c>
      <c r="BK142" s="130">
        <f>SUM(BK143:BK150)</f>
        <v>0</v>
      </c>
    </row>
    <row r="143" spans="2:65" s="1" customFormat="1" ht="16.5" customHeight="1">
      <c r="B143" s="133"/>
      <c r="C143" s="134" t="s">
        <v>235</v>
      </c>
      <c r="D143" s="134" t="s">
        <v>239</v>
      </c>
      <c r="E143" s="135" t="s">
        <v>7346</v>
      </c>
      <c r="F143" s="136" t="s">
        <v>7347</v>
      </c>
      <c r="G143" s="137" t="s">
        <v>539</v>
      </c>
      <c r="H143" s="138">
        <v>29.57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2.5018699999999998</v>
      </c>
      <c r="R143" s="143">
        <f>Q143*H143</f>
        <v>73.980295900000002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7348</v>
      </c>
    </row>
    <row r="144" spans="2:65" s="1" customFormat="1" ht="19.5">
      <c r="B144" s="33"/>
      <c r="D144" s="147" t="s">
        <v>246</v>
      </c>
      <c r="F144" s="148" t="s">
        <v>7349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4" customFormat="1" ht="11.25">
      <c r="B145" s="167"/>
      <c r="D145" s="147" t="s">
        <v>247</v>
      </c>
      <c r="E145" s="168" t="s">
        <v>1</v>
      </c>
      <c r="F145" s="169" t="s">
        <v>7350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2" customFormat="1" ht="11.25">
      <c r="B146" s="151"/>
      <c r="D146" s="147" t="s">
        <v>247</v>
      </c>
      <c r="E146" s="152" t="s">
        <v>1</v>
      </c>
      <c r="F146" s="153" t="s">
        <v>7335</v>
      </c>
      <c r="H146" s="154">
        <v>2.88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2" customFormat="1" ht="11.25">
      <c r="B147" s="151"/>
      <c r="D147" s="147" t="s">
        <v>247</v>
      </c>
      <c r="E147" s="152" t="s">
        <v>1</v>
      </c>
      <c r="F147" s="153" t="s">
        <v>7336</v>
      </c>
      <c r="H147" s="154">
        <v>1.25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 ht="11.25">
      <c r="B148" s="151"/>
      <c r="D148" s="147" t="s">
        <v>247</v>
      </c>
      <c r="E148" s="152" t="s">
        <v>1</v>
      </c>
      <c r="F148" s="153" t="s">
        <v>7337</v>
      </c>
      <c r="H148" s="154">
        <v>16.8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11.25">
      <c r="B149" s="151"/>
      <c r="D149" s="147" t="s">
        <v>247</v>
      </c>
      <c r="E149" s="152" t="s">
        <v>1</v>
      </c>
      <c r="F149" s="153" t="s">
        <v>7338</v>
      </c>
      <c r="H149" s="154">
        <v>8.64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 ht="11.25">
      <c r="B150" s="173"/>
      <c r="D150" s="147" t="s">
        <v>247</v>
      </c>
      <c r="E150" s="174" t="s">
        <v>1</v>
      </c>
      <c r="F150" s="175" t="s">
        <v>344</v>
      </c>
      <c r="H150" s="176">
        <v>29.57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1" customFormat="1" ht="22.9" customHeight="1">
      <c r="B151" s="121"/>
      <c r="D151" s="122" t="s">
        <v>72</v>
      </c>
      <c r="E151" s="131" t="s">
        <v>280</v>
      </c>
      <c r="F151" s="131" t="s">
        <v>400</v>
      </c>
      <c r="I151" s="124"/>
      <c r="J151" s="132">
        <f>BK151</f>
        <v>0</v>
      </c>
      <c r="L151" s="121"/>
      <c r="M151" s="126"/>
      <c r="P151" s="127">
        <f>SUM(P152:P177)</f>
        <v>0</v>
      </c>
      <c r="R151" s="127">
        <f>SUM(R152:R177)</f>
        <v>8.1292000000000009</v>
      </c>
      <c r="T151" s="128">
        <f>SUM(T152:T177)</f>
        <v>0</v>
      </c>
      <c r="AR151" s="122" t="s">
        <v>81</v>
      </c>
      <c r="AT151" s="129" t="s">
        <v>72</v>
      </c>
      <c r="AU151" s="129" t="s">
        <v>81</v>
      </c>
      <c r="AY151" s="122" t="s">
        <v>236</v>
      </c>
      <c r="BK151" s="130">
        <f>SUM(BK152:BK177)</f>
        <v>0</v>
      </c>
    </row>
    <row r="152" spans="2:65" s="1" customFormat="1" ht="24.2" customHeight="1">
      <c r="B152" s="133"/>
      <c r="C152" s="134" t="s">
        <v>265</v>
      </c>
      <c r="D152" s="134" t="s">
        <v>239</v>
      </c>
      <c r="E152" s="135" t="s">
        <v>7351</v>
      </c>
      <c r="F152" s="136" t="s">
        <v>7352</v>
      </c>
      <c r="G152" s="137" t="s">
        <v>340</v>
      </c>
      <c r="H152" s="138">
        <v>175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1.1999999999999999E-3</v>
      </c>
      <c r="R152" s="143">
        <f>Q152*H152</f>
        <v>0.21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7353</v>
      </c>
    </row>
    <row r="153" spans="2:65" s="1" customFormat="1" ht="19.5">
      <c r="B153" s="33"/>
      <c r="D153" s="147" t="s">
        <v>246</v>
      </c>
      <c r="F153" s="148" t="s">
        <v>7354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269</v>
      </c>
      <c r="D154" s="180" t="s">
        <v>333</v>
      </c>
      <c r="E154" s="181" t="s">
        <v>7355</v>
      </c>
      <c r="F154" s="182" t="s">
        <v>7356</v>
      </c>
      <c r="G154" s="183" t="s">
        <v>340</v>
      </c>
      <c r="H154" s="184">
        <v>175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1.2999999999999999E-2</v>
      </c>
      <c r="R154" s="143">
        <f>Q154*H154</f>
        <v>2.2749999999999999</v>
      </c>
      <c r="S154" s="143">
        <v>0</v>
      </c>
      <c r="T154" s="144">
        <f>S154*H154</f>
        <v>0</v>
      </c>
      <c r="AR154" s="145" t="s">
        <v>273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7357</v>
      </c>
    </row>
    <row r="155" spans="2:65" s="1" customFormat="1" ht="33" customHeight="1">
      <c r="B155" s="133"/>
      <c r="C155" s="134" t="s">
        <v>273</v>
      </c>
      <c r="D155" s="134" t="s">
        <v>239</v>
      </c>
      <c r="E155" s="135" t="s">
        <v>7358</v>
      </c>
      <c r="F155" s="136" t="s">
        <v>7359</v>
      </c>
      <c r="G155" s="137" t="s">
        <v>340</v>
      </c>
      <c r="H155" s="138">
        <v>34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7360</v>
      </c>
    </row>
    <row r="156" spans="2:65" s="1" customFormat="1" ht="29.25">
      <c r="B156" s="33"/>
      <c r="D156" s="147" t="s">
        <v>246</v>
      </c>
      <c r="F156" s="148" t="s">
        <v>7361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 ht="11.25">
      <c r="B157" s="151"/>
      <c r="D157" s="147" t="s">
        <v>247</v>
      </c>
      <c r="E157" s="152" t="s">
        <v>1</v>
      </c>
      <c r="F157" s="153" t="s">
        <v>7362</v>
      </c>
      <c r="H157" s="154">
        <v>20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2" customFormat="1" ht="11.25">
      <c r="B158" s="151"/>
      <c r="D158" s="147" t="s">
        <v>247</v>
      </c>
      <c r="E158" s="152" t="s">
        <v>1</v>
      </c>
      <c r="F158" s="153" t="s">
        <v>7363</v>
      </c>
      <c r="H158" s="154">
        <v>14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 ht="11.25">
      <c r="B159" s="173"/>
      <c r="D159" s="147" t="s">
        <v>247</v>
      </c>
      <c r="E159" s="174" t="s">
        <v>1</v>
      </c>
      <c r="F159" s="175" t="s">
        <v>344</v>
      </c>
      <c r="H159" s="176">
        <v>34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80" t="s">
        <v>280</v>
      </c>
      <c r="D160" s="180" t="s">
        <v>333</v>
      </c>
      <c r="E160" s="181" t="s">
        <v>7364</v>
      </c>
      <c r="F160" s="182" t="s">
        <v>7365</v>
      </c>
      <c r="G160" s="183" t="s">
        <v>340</v>
      </c>
      <c r="H160" s="184">
        <v>14</v>
      </c>
      <c r="I160" s="185"/>
      <c r="J160" s="186">
        <f>ROUND(I160*H160,2)</f>
        <v>0</v>
      </c>
      <c r="K160" s="182" t="s">
        <v>243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0.14599999999999999</v>
      </c>
      <c r="R160" s="143">
        <f>Q160*H160</f>
        <v>2.044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7366</v>
      </c>
    </row>
    <row r="161" spans="2:65" s="1" customFormat="1" ht="24.2" customHeight="1">
      <c r="B161" s="133"/>
      <c r="C161" s="180" t="s">
        <v>286</v>
      </c>
      <c r="D161" s="180" t="s">
        <v>333</v>
      </c>
      <c r="E161" s="181" t="s">
        <v>7367</v>
      </c>
      <c r="F161" s="182" t="s">
        <v>7368</v>
      </c>
      <c r="G161" s="183" t="s">
        <v>340</v>
      </c>
      <c r="H161" s="184">
        <v>20</v>
      </c>
      <c r="I161" s="185"/>
      <c r="J161" s="186">
        <f>ROUND(I161*H161,2)</f>
        <v>0</v>
      </c>
      <c r="K161" s="182" t="s">
        <v>243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9.7000000000000003E-2</v>
      </c>
      <c r="R161" s="143">
        <f>Q161*H161</f>
        <v>1.94</v>
      </c>
      <c r="S161" s="143">
        <v>0</v>
      </c>
      <c r="T161" s="144">
        <f>S161*H161</f>
        <v>0</v>
      </c>
      <c r="AR161" s="145" t="s">
        <v>273</v>
      </c>
      <c r="AT161" s="145" t="s">
        <v>333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7369</v>
      </c>
    </row>
    <row r="162" spans="2:65" s="1" customFormat="1" ht="24.2" customHeight="1">
      <c r="B162" s="133"/>
      <c r="C162" s="134" t="s">
        <v>291</v>
      </c>
      <c r="D162" s="134" t="s">
        <v>239</v>
      </c>
      <c r="E162" s="135" t="s">
        <v>7370</v>
      </c>
      <c r="F162" s="136" t="s">
        <v>7371</v>
      </c>
      <c r="G162" s="137" t="s">
        <v>340</v>
      </c>
      <c r="H162" s="138">
        <v>14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8.0000000000000004E-4</v>
      </c>
      <c r="R162" s="143">
        <f>Q162*H162</f>
        <v>1.12E-2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7372</v>
      </c>
    </row>
    <row r="163" spans="2:65" s="1" customFormat="1" ht="11.25">
      <c r="B163" s="33"/>
      <c r="D163" s="147" t="s">
        <v>246</v>
      </c>
      <c r="F163" s="148" t="s">
        <v>7373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 ht="11.25">
      <c r="B164" s="151"/>
      <c r="D164" s="147" t="s">
        <v>247</v>
      </c>
      <c r="E164" s="152" t="s">
        <v>1</v>
      </c>
      <c r="F164" s="153" t="s">
        <v>7374</v>
      </c>
      <c r="H164" s="154">
        <v>14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" customFormat="1" ht="16.5" customHeight="1">
      <c r="B165" s="133"/>
      <c r="C165" s="180" t="s">
        <v>295</v>
      </c>
      <c r="D165" s="180" t="s">
        <v>333</v>
      </c>
      <c r="E165" s="181" t="s">
        <v>7375</v>
      </c>
      <c r="F165" s="182" t="s">
        <v>7376</v>
      </c>
      <c r="G165" s="183" t="s">
        <v>340</v>
      </c>
      <c r="H165" s="184">
        <v>14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1.4500000000000001E-2</v>
      </c>
      <c r="R165" s="143">
        <f>Q165*H165</f>
        <v>0.20300000000000001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7377</v>
      </c>
    </row>
    <row r="166" spans="2:65" s="1" customFormat="1" ht="24.2" customHeight="1">
      <c r="B166" s="133"/>
      <c r="C166" s="134" t="s">
        <v>300</v>
      </c>
      <c r="D166" s="134" t="s">
        <v>239</v>
      </c>
      <c r="E166" s="135" t="s">
        <v>7378</v>
      </c>
      <c r="F166" s="136" t="s">
        <v>7379</v>
      </c>
      <c r="G166" s="137" t="s">
        <v>340</v>
      </c>
      <c r="H166" s="138">
        <v>9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1E-3</v>
      </c>
      <c r="R166" s="143">
        <f>Q166*H166</f>
        <v>9.0000000000000011E-3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7380</v>
      </c>
    </row>
    <row r="167" spans="2:65" s="1" customFormat="1" ht="11.25">
      <c r="B167" s="33"/>
      <c r="D167" s="147" t="s">
        <v>246</v>
      </c>
      <c r="F167" s="148" t="s">
        <v>7381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2" customFormat="1" ht="11.25">
      <c r="B168" s="151"/>
      <c r="D168" s="147" t="s">
        <v>247</v>
      </c>
      <c r="E168" s="152" t="s">
        <v>1</v>
      </c>
      <c r="F168" s="153" t="s">
        <v>7382</v>
      </c>
      <c r="H168" s="154">
        <v>9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236</v>
      </c>
    </row>
    <row r="169" spans="2:65" s="1" customFormat="1" ht="24.2" customHeight="1">
      <c r="B169" s="133"/>
      <c r="C169" s="180" t="s">
        <v>306</v>
      </c>
      <c r="D169" s="180" t="s">
        <v>333</v>
      </c>
      <c r="E169" s="181" t="s">
        <v>7383</v>
      </c>
      <c r="F169" s="182" t="s">
        <v>7384</v>
      </c>
      <c r="G169" s="183" t="s">
        <v>340</v>
      </c>
      <c r="H169" s="184">
        <v>9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5.6599999999999998E-2</v>
      </c>
      <c r="R169" s="143">
        <f>Q169*H169</f>
        <v>0.50939999999999996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7385</v>
      </c>
    </row>
    <row r="170" spans="2:65" s="1" customFormat="1" ht="24.2" customHeight="1">
      <c r="B170" s="133"/>
      <c r="C170" s="134" t="s">
        <v>8</v>
      </c>
      <c r="D170" s="134" t="s">
        <v>239</v>
      </c>
      <c r="E170" s="135" t="s">
        <v>7386</v>
      </c>
      <c r="F170" s="136" t="s">
        <v>7387</v>
      </c>
      <c r="G170" s="137" t="s">
        <v>340</v>
      </c>
      <c r="H170" s="138">
        <v>30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8.0000000000000004E-4</v>
      </c>
      <c r="R170" s="143">
        <f>Q170*H170</f>
        <v>2.4E-2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7388</v>
      </c>
    </row>
    <row r="171" spans="2:65" s="1" customFormat="1" ht="11.25">
      <c r="B171" s="33"/>
      <c r="D171" s="147" t="s">
        <v>246</v>
      </c>
      <c r="F171" s="148" t="s">
        <v>7389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2" customFormat="1" ht="11.25">
      <c r="B172" s="151"/>
      <c r="D172" s="147" t="s">
        <v>247</v>
      </c>
      <c r="E172" s="152" t="s">
        <v>1</v>
      </c>
      <c r="F172" s="153" t="s">
        <v>7390</v>
      </c>
      <c r="H172" s="154">
        <v>30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81</v>
      </c>
      <c r="AY172" s="152" t="s">
        <v>236</v>
      </c>
    </row>
    <row r="173" spans="2:65" s="1" customFormat="1" ht="16.5" customHeight="1">
      <c r="B173" s="133"/>
      <c r="C173" s="180" t="s">
        <v>316</v>
      </c>
      <c r="D173" s="180" t="s">
        <v>333</v>
      </c>
      <c r="E173" s="181" t="s">
        <v>7391</v>
      </c>
      <c r="F173" s="182" t="s">
        <v>7392</v>
      </c>
      <c r="G173" s="183" t="s">
        <v>340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0.03</v>
      </c>
      <c r="R173" s="143">
        <f>Q173*H173</f>
        <v>0.89999999999999991</v>
      </c>
      <c r="S173" s="143">
        <v>0</v>
      </c>
      <c r="T173" s="144">
        <f>S173*H173</f>
        <v>0</v>
      </c>
      <c r="AR173" s="145" t="s">
        <v>273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7393</v>
      </c>
    </row>
    <row r="174" spans="2:65" s="1" customFormat="1" ht="33" customHeight="1">
      <c r="B174" s="133"/>
      <c r="C174" s="134" t="s">
        <v>323</v>
      </c>
      <c r="D174" s="134" t="s">
        <v>239</v>
      </c>
      <c r="E174" s="135" t="s">
        <v>7394</v>
      </c>
      <c r="F174" s="136" t="s">
        <v>7395</v>
      </c>
      <c r="G174" s="137" t="s">
        <v>340</v>
      </c>
      <c r="H174" s="138">
        <v>2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1.1999999999999999E-3</v>
      </c>
      <c r="R174" s="143">
        <f>Q174*H174</f>
        <v>2.3999999999999998E-3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7396</v>
      </c>
    </row>
    <row r="175" spans="2:65" s="12" customFormat="1" ht="11.25">
      <c r="B175" s="151"/>
      <c r="D175" s="147" t="s">
        <v>247</v>
      </c>
      <c r="E175" s="152" t="s">
        <v>1</v>
      </c>
      <c r="F175" s="153" t="s">
        <v>7397</v>
      </c>
      <c r="H175" s="154">
        <v>2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236</v>
      </c>
    </row>
    <row r="176" spans="2:65" s="1" customFormat="1" ht="33" customHeight="1">
      <c r="B176" s="133"/>
      <c r="C176" s="134" t="s">
        <v>328</v>
      </c>
      <c r="D176" s="134" t="s">
        <v>239</v>
      </c>
      <c r="E176" s="135" t="s">
        <v>7398</v>
      </c>
      <c r="F176" s="136" t="s">
        <v>7395</v>
      </c>
      <c r="G176" s="137" t="s">
        <v>340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1.1999999999999999E-3</v>
      </c>
      <c r="R176" s="143">
        <f>Q176*H176</f>
        <v>1.1999999999999999E-3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7399</v>
      </c>
    </row>
    <row r="177" spans="2:65" s="12" customFormat="1" ht="11.25">
      <c r="B177" s="151"/>
      <c r="D177" s="147" t="s">
        <v>247</v>
      </c>
      <c r="E177" s="152" t="s">
        <v>1</v>
      </c>
      <c r="F177" s="153" t="s">
        <v>7400</v>
      </c>
      <c r="H177" s="154">
        <v>1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1" customFormat="1" ht="22.9" customHeight="1">
      <c r="B178" s="121"/>
      <c r="D178" s="122" t="s">
        <v>72</v>
      </c>
      <c r="E178" s="131" t="s">
        <v>965</v>
      </c>
      <c r="F178" s="131" t="s">
        <v>966</v>
      </c>
      <c r="I178" s="124"/>
      <c r="J178" s="132">
        <f>BK178</f>
        <v>0</v>
      </c>
      <c r="L178" s="121"/>
      <c r="M178" s="126"/>
      <c r="P178" s="127">
        <f>SUM(P179:P180)</f>
        <v>0</v>
      </c>
      <c r="R178" s="127">
        <f>SUM(R179:R180)</f>
        <v>0</v>
      </c>
      <c r="T178" s="128">
        <f>SUM(T179:T180)</f>
        <v>0</v>
      </c>
      <c r="AR178" s="122" t="s">
        <v>81</v>
      </c>
      <c r="AT178" s="129" t="s">
        <v>72</v>
      </c>
      <c r="AU178" s="129" t="s">
        <v>81</v>
      </c>
      <c r="AY178" s="122" t="s">
        <v>236</v>
      </c>
      <c r="BK178" s="130">
        <f>SUM(BK179:BK180)</f>
        <v>0</v>
      </c>
    </row>
    <row r="179" spans="2:65" s="1" customFormat="1" ht="24.2" customHeight="1">
      <c r="B179" s="133"/>
      <c r="C179" s="134" t="s">
        <v>337</v>
      </c>
      <c r="D179" s="134" t="s">
        <v>239</v>
      </c>
      <c r="E179" s="135" t="s">
        <v>7325</v>
      </c>
      <c r="F179" s="136" t="s">
        <v>7401</v>
      </c>
      <c r="G179" s="137" t="s">
        <v>424</v>
      </c>
      <c r="H179" s="138">
        <v>82.108999999999995</v>
      </c>
      <c r="I179" s="139"/>
      <c r="J179" s="140">
        <f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7402</v>
      </c>
    </row>
    <row r="180" spans="2:65" s="1" customFormat="1" ht="19.5">
      <c r="B180" s="33"/>
      <c r="D180" s="147" t="s">
        <v>246</v>
      </c>
      <c r="F180" s="148" t="s">
        <v>7403</v>
      </c>
      <c r="I180" s="149"/>
      <c r="L180" s="33"/>
      <c r="M180" s="195"/>
      <c r="N180" s="196"/>
      <c r="O180" s="196"/>
      <c r="P180" s="196"/>
      <c r="Q180" s="196"/>
      <c r="R180" s="196"/>
      <c r="S180" s="196"/>
      <c r="T180" s="197"/>
      <c r="AT180" s="18" t="s">
        <v>246</v>
      </c>
      <c r="AU180" s="18" t="s">
        <v>83</v>
      </c>
    </row>
    <row r="181" spans="2:65" s="1" customFormat="1" ht="6.95" customHeight="1"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3"/>
    </row>
  </sheetData>
  <autoFilter ref="C120:K180" xr:uid="{00000000-0009-0000-0000-00002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2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200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7404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ROUND((SUM(BE124:BE226)),  2)</f>
        <v>0</v>
      </c>
      <c r="I33" s="93">
        <v>0.21</v>
      </c>
      <c r="J33" s="92">
        <f>ROUND(((SUM(BE124:BE226))*I33),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ROUND((SUM(BF124:BF226)),  2)</f>
        <v>0</v>
      </c>
      <c r="I34" s="93">
        <v>0.15</v>
      </c>
      <c r="J34" s="92">
        <f>ROUND(((SUM(BF124:BF226))*I34),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ROUND((SUM(BG124:BG226)),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ROUND((SUM(BH124:BH226)),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ROUND((SUM(BI124:BI226)),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901.1-1 - Kašna stavitelů okružní třídy - stavební část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J124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7405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8" customFormat="1" ht="24.95" customHeight="1">
      <c r="B98" s="105"/>
      <c r="D98" s="106" t="s">
        <v>7406</v>
      </c>
      <c r="E98" s="107"/>
      <c r="F98" s="107"/>
      <c r="G98" s="107"/>
      <c r="H98" s="107"/>
      <c r="I98" s="107"/>
      <c r="J98" s="108">
        <f>J156</f>
        <v>0</v>
      </c>
      <c r="L98" s="105"/>
    </row>
    <row r="99" spans="2:12" s="8" customFormat="1" ht="24.95" customHeight="1">
      <c r="B99" s="105"/>
      <c r="D99" s="106" t="s">
        <v>7407</v>
      </c>
      <c r="E99" s="107"/>
      <c r="F99" s="107"/>
      <c r="G99" s="107"/>
      <c r="H99" s="107"/>
      <c r="I99" s="107"/>
      <c r="J99" s="108">
        <f>J175</f>
        <v>0</v>
      </c>
      <c r="L99" s="105"/>
    </row>
    <row r="100" spans="2:12" s="8" customFormat="1" ht="24.95" customHeight="1">
      <c r="B100" s="105"/>
      <c r="D100" s="106" t="s">
        <v>7408</v>
      </c>
      <c r="E100" s="107"/>
      <c r="F100" s="107"/>
      <c r="G100" s="107"/>
      <c r="H100" s="107"/>
      <c r="I100" s="107"/>
      <c r="J100" s="108">
        <f>J186</f>
        <v>0</v>
      </c>
      <c r="L100" s="105"/>
    </row>
    <row r="101" spans="2:12" s="8" customFormat="1" ht="24.95" customHeight="1">
      <c r="B101" s="105"/>
      <c r="D101" s="106" t="s">
        <v>7245</v>
      </c>
      <c r="E101" s="107"/>
      <c r="F101" s="107"/>
      <c r="G101" s="107"/>
      <c r="H101" s="107"/>
      <c r="I101" s="107"/>
      <c r="J101" s="108">
        <f>J193</f>
        <v>0</v>
      </c>
      <c r="L101" s="105"/>
    </row>
    <row r="102" spans="2:12" s="8" customFormat="1" ht="24.95" customHeight="1">
      <c r="B102" s="105"/>
      <c r="D102" s="106" t="s">
        <v>7409</v>
      </c>
      <c r="E102" s="107"/>
      <c r="F102" s="107"/>
      <c r="G102" s="107"/>
      <c r="H102" s="107"/>
      <c r="I102" s="107"/>
      <c r="J102" s="108">
        <f>J196</f>
        <v>0</v>
      </c>
      <c r="L102" s="105"/>
    </row>
    <row r="103" spans="2:12" s="8" customFormat="1" ht="24.95" customHeight="1">
      <c r="B103" s="105"/>
      <c r="D103" s="106" t="s">
        <v>7410</v>
      </c>
      <c r="E103" s="107"/>
      <c r="F103" s="107"/>
      <c r="G103" s="107"/>
      <c r="H103" s="107"/>
      <c r="I103" s="107"/>
      <c r="J103" s="108">
        <f>J203</f>
        <v>0</v>
      </c>
      <c r="L103" s="105"/>
    </row>
    <row r="104" spans="2:12" s="8" customFormat="1" ht="24.95" customHeight="1">
      <c r="B104" s="105"/>
      <c r="D104" s="106" t="s">
        <v>7411</v>
      </c>
      <c r="E104" s="107"/>
      <c r="F104" s="107"/>
      <c r="G104" s="107"/>
      <c r="H104" s="107"/>
      <c r="I104" s="107"/>
      <c r="J104" s="108">
        <f>J206</f>
        <v>0</v>
      </c>
      <c r="L104" s="105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2" t="s">
        <v>221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8" t="s">
        <v>16</v>
      </c>
      <c r="L113" s="33"/>
    </row>
    <row r="114" spans="2:65" s="1" customFormat="1" ht="16.5" customHeight="1">
      <c r="B114" s="33"/>
      <c r="E114" s="256" t="str">
        <f>E7</f>
        <v>Rekonstrukce Údolní od Husovy po Úvoz</v>
      </c>
      <c r="F114" s="257"/>
      <c r="G114" s="257"/>
      <c r="H114" s="257"/>
      <c r="L114" s="33"/>
    </row>
    <row r="115" spans="2:65" s="1" customFormat="1" ht="12" customHeight="1">
      <c r="B115" s="33"/>
      <c r="C115" s="28" t="s">
        <v>205</v>
      </c>
      <c r="L115" s="33"/>
    </row>
    <row r="116" spans="2:65" s="1" customFormat="1" ht="16.5" customHeight="1">
      <c r="B116" s="33"/>
      <c r="E116" s="253" t="str">
        <f>E9</f>
        <v>SO 901.1-1 - Kašna stavitelů okružní třídy - stavební část</v>
      </c>
      <c r="F116" s="258"/>
      <c r="G116" s="258"/>
      <c r="H116" s="258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8" t="s">
        <v>20</v>
      </c>
      <c r="F118" s="26" t="str">
        <f>F12</f>
        <v xml:space="preserve"> </v>
      </c>
      <c r="I118" s="28" t="s">
        <v>22</v>
      </c>
      <c r="J118" s="53" t="str">
        <f>IF(J12="","",J12)</f>
        <v>14. 9. 2023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8" t="s">
        <v>24</v>
      </c>
      <c r="F120" s="26" t="str">
        <f>E15</f>
        <v xml:space="preserve"> </v>
      </c>
      <c r="I120" s="28" t="s">
        <v>29</v>
      </c>
      <c r="J120" s="31" t="str">
        <f>E21</f>
        <v xml:space="preserve"> </v>
      </c>
      <c r="L120" s="33"/>
    </row>
    <row r="121" spans="2:65" s="1" customFormat="1" ht="15.2" customHeight="1">
      <c r="B121" s="33"/>
      <c r="C121" s="28" t="s">
        <v>27</v>
      </c>
      <c r="F121" s="26" t="str">
        <f>IF(E18="","",E18)</f>
        <v>Vyplň údaj</v>
      </c>
      <c r="I121" s="28" t="s">
        <v>31</v>
      </c>
      <c r="J121" s="31" t="str">
        <f>E24</f>
        <v xml:space="preserve"> 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3"/>
      <c r="C123" s="114" t="s">
        <v>222</v>
      </c>
      <c r="D123" s="115" t="s">
        <v>58</v>
      </c>
      <c r="E123" s="115" t="s">
        <v>54</v>
      </c>
      <c r="F123" s="115" t="s">
        <v>55</v>
      </c>
      <c r="G123" s="115" t="s">
        <v>223</v>
      </c>
      <c r="H123" s="115" t="s">
        <v>224</v>
      </c>
      <c r="I123" s="115" t="s">
        <v>225</v>
      </c>
      <c r="J123" s="115" t="s">
        <v>209</v>
      </c>
      <c r="K123" s="116" t="s">
        <v>226</v>
      </c>
      <c r="L123" s="113"/>
      <c r="M123" s="60" t="s">
        <v>1</v>
      </c>
      <c r="N123" s="61" t="s">
        <v>37</v>
      </c>
      <c r="O123" s="61" t="s">
        <v>227</v>
      </c>
      <c r="P123" s="61" t="s">
        <v>228</v>
      </c>
      <c r="Q123" s="61" t="s">
        <v>229</v>
      </c>
      <c r="R123" s="61" t="s">
        <v>230</v>
      </c>
      <c r="S123" s="61" t="s">
        <v>231</v>
      </c>
      <c r="T123" s="62" t="s">
        <v>232</v>
      </c>
    </row>
    <row r="124" spans="2:65" s="1" customFormat="1" ht="22.9" customHeight="1">
      <c r="B124" s="33"/>
      <c r="C124" s="65" t="s">
        <v>233</v>
      </c>
      <c r="J124" s="117">
        <f>BK124</f>
        <v>0</v>
      </c>
      <c r="L124" s="33"/>
      <c r="M124" s="63"/>
      <c r="N124" s="54"/>
      <c r="O124" s="54"/>
      <c r="P124" s="118">
        <f>P125+P156+P175+P186+P193+P196+P203+P206</f>
        <v>0</v>
      </c>
      <c r="Q124" s="54"/>
      <c r="R124" s="118">
        <f>R125+R156+R175+R186+R193+R196+R203+R206</f>
        <v>0</v>
      </c>
      <c r="S124" s="54"/>
      <c r="T124" s="119">
        <f>T125+T156+T175+T186+T193+T196+T203+T206</f>
        <v>0</v>
      </c>
      <c r="AT124" s="18" t="s">
        <v>72</v>
      </c>
      <c r="AU124" s="18" t="s">
        <v>211</v>
      </c>
      <c r="BK124" s="120">
        <f>BK125+BK156+BK175+BK186+BK193+BK196+BK203+BK206</f>
        <v>0</v>
      </c>
    </row>
    <row r="125" spans="2:65" s="11" customFormat="1" ht="25.9" customHeight="1">
      <c r="B125" s="121"/>
      <c r="D125" s="122" t="s">
        <v>72</v>
      </c>
      <c r="E125" s="123" t="s">
        <v>81</v>
      </c>
      <c r="F125" s="123" t="s">
        <v>358</v>
      </c>
      <c r="I125" s="124"/>
      <c r="J125" s="125">
        <f>BK125</f>
        <v>0</v>
      </c>
      <c r="L125" s="121"/>
      <c r="M125" s="126"/>
      <c r="P125" s="127">
        <f>SUM(P126:P155)</f>
        <v>0</v>
      </c>
      <c r="R125" s="127">
        <f>SUM(R126:R155)</f>
        <v>0</v>
      </c>
      <c r="T125" s="128">
        <f>SUM(T126:T155)</f>
        <v>0</v>
      </c>
      <c r="AR125" s="122" t="s">
        <v>81</v>
      </c>
      <c r="AT125" s="129" t="s">
        <v>72</v>
      </c>
      <c r="AU125" s="129" t="s">
        <v>73</v>
      </c>
      <c r="AY125" s="122" t="s">
        <v>236</v>
      </c>
      <c r="BK125" s="130">
        <f>SUM(BK126:BK155)</f>
        <v>0</v>
      </c>
    </row>
    <row r="126" spans="2:65" s="1" customFormat="1" ht="21.75" customHeight="1">
      <c r="B126" s="133"/>
      <c r="C126" s="134" t="s">
        <v>81</v>
      </c>
      <c r="D126" s="134" t="s">
        <v>239</v>
      </c>
      <c r="E126" s="135" t="s">
        <v>7412</v>
      </c>
      <c r="F126" s="136" t="s">
        <v>7413</v>
      </c>
      <c r="G126" s="137" t="s">
        <v>539</v>
      </c>
      <c r="H126" s="138">
        <v>68.23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83</v>
      </c>
    </row>
    <row r="127" spans="2:65" s="1" customFormat="1" ht="11.25">
      <c r="B127" s="33"/>
      <c r="D127" s="147" t="s">
        <v>246</v>
      </c>
      <c r="F127" s="148" t="s">
        <v>7413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21.75" customHeight="1">
      <c r="B128" s="133"/>
      <c r="C128" s="134" t="s">
        <v>83</v>
      </c>
      <c r="D128" s="134" t="s">
        <v>239</v>
      </c>
      <c r="E128" s="135" t="s">
        <v>7414</v>
      </c>
      <c r="F128" s="136" t="s">
        <v>7415</v>
      </c>
      <c r="G128" s="137" t="s">
        <v>539</v>
      </c>
      <c r="H128" s="138">
        <v>68.23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258</v>
      </c>
    </row>
    <row r="129" spans="2:65" s="1" customFormat="1" ht="11.25">
      <c r="B129" s="33"/>
      <c r="D129" s="147" t="s">
        <v>246</v>
      </c>
      <c r="F129" s="148" t="s">
        <v>7415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16.5" customHeight="1">
      <c r="B130" s="133"/>
      <c r="C130" s="134" t="s">
        <v>253</v>
      </c>
      <c r="D130" s="134" t="s">
        <v>239</v>
      </c>
      <c r="E130" s="135" t="s">
        <v>7416</v>
      </c>
      <c r="F130" s="136" t="s">
        <v>7417</v>
      </c>
      <c r="G130" s="137" t="s">
        <v>539</v>
      </c>
      <c r="H130" s="138">
        <v>1.9039999999999999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265</v>
      </c>
    </row>
    <row r="131" spans="2:65" s="1" customFormat="1" ht="11.25">
      <c r="B131" s="33"/>
      <c r="D131" s="147" t="s">
        <v>246</v>
      </c>
      <c r="F131" s="148" t="s">
        <v>7417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" customFormat="1" ht="16.5" customHeight="1">
      <c r="B132" s="133"/>
      <c r="C132" s="134" t="s">
        <v>258</v>
      </c>
      <c r="D132" s="134" t="s">
        <v>239</v>
      </c>
      <c r="E132" s="135" t="s">
        <v>7418</v>
      </c>
      <c r="F132" s="136" t="s">
        <v>7419</v>
      </c>
      <c r="G132" s="137" t="s">
        <v>539</v>
      </c>
      <c r="H132" s="138">
        <v>0.95199999999999996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81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273</v>
      </c>
    </row>
    <row r="133" spans="2:65" s="1" customFormat="1" ht="11.25">
      <c r="B133" s="33"/>
      <c r="D133" s="147" t="s">
        <v>246</v>
      </c>
      <c r="F133" s="148" t="s">
        <v>7419</v>
      </c>
      <c r="I133" s="149"/>
      <c r="L133" s="33"/>
      <c r="M133" s="150"/>
      <c r="T133" s="57"/>
      <c r="AT133" s="18" t="s">
        <v>246</v>
      </c>
      <c r="AU133" s="18" t="s">
        <v>81</v>
      </c>
    </row>
    <row r="134" spans="2:65" s="12" customFormat="1" ht="11.25">
      <c r="B134" s="151"/>
      <c r="D134" s="147" t="s">
        <v>247</v>
      </c>
      <c r="E134" s="152" t="s">
        <v>1</v>
      </c>
      <c r="F134" s="153" t="s">
        <v>7420</v>
      </c>
      <c r="H134" s="154">
        <v>0.95199999999999996</v>
      </c>
      <c r="I134" s="155"/>
      <c r="L134" s="151"/>
      <c r="M134" s="156"/>
      <c r="T134" s="157"/>
      <c r="AT134" s="152" t="s">
        <v>247</v>
      </c>
      <c r="AU134" s="152" t="s">
        <v>81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 ht="11.25">
      <c r="B135" s="173"/>
      <c r="D135" s="147" t="s">
        <v>247</v>
      </c>
      <c r="E135" s="174" t="s">
        <v>1</v>
      </c>
      <c r="F135" s="175" t="s">
        <v>344</v>
      </c>
      <c r="H135" s="176">
        <v>0.95199999999999996</v>
      </c>
      <c r="I135" s="177"/>
      <c r="L135" s="173"/>
      <c r="M135" s="178"/>
      <c r="T135" s="179"/>
      <c r="AT135" s="174" t="s">
        <v>247</v>
      </c>
      <c r="AU135" s="174" t="s">
        <v>81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" customFormat="1" ht="16.5" customHeight="1">
      <c r="B136" s="133"/>
      <c r="C136" s="134" t="s">
        <v>235</v>
      </c>
      <c r="D136" s="134" t="s">
        <v>239</v>
      </c>
      <c r="E136" s="135" t="s">
        <v>7421</v>
      </c>
      <c r="F136" s="136" t="s">
        <v>7422</v>
      </c>
      <c r="G136" s="137" t="s">
        <v>539</v>
      </c>
      <c r="H136" s="138">
        <v>0.44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81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286</v>
      </c>
    </row>
    <row r="137" spans="2:65" s="1" customFormat="1" ht="11.25">
      <c r="B137" s="33"/>
      <c r="D137" s="147" t="s">
        <v>246</v>
      </c>
      <c r="F137" s="148" t="s">
        <v>7422</v>
      </c>
      <c r="I137" s="149"/>
      <c r="L137" s="33"/>
      <c r="M137" s="150"/>
      <c r="T137" s="57"/>
      <c r="AT137" s="18" t="s">
        <v>246</v>
      </c>
      <c r="AU137" s="18" t="s">
        <v>81</v>
      </c>
    </row>
    <row r="138" spans="2:65" s="1" customFormat="1" ht="16.5" customHeight="1">
      <c r="B138" s="133"/>
      <c r="C138" s="134" t="s">
        <v>265</v>
      </c>
      <c r="D138" s="134" t="s">
        <v>239</v>
      </c>
      <c r="E138" s="135" t="s">
        <v>7423</v>
      </c>
      <c r="F138" s="136" t="s">
        <v>7424</v>
      </c>
      <c r="G138" s="137" t="s">
        <v>539</v>
      </c>
      <c r="H138" s="138">
        <v>68.23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81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295</v>
      </c>
    </row>
    <row r="139" spans="2:65" s="1" customFormat="1" ht="11.25">
      <c r="B139" s="33"/>
      <c r="D139" s="147" t="s">
        <v>246</v>
      </c>
      <c r="F139" s="148" t="s">
        <v>7424</v>
      </c>
      <c r="I139" s="149"/>
      <c r="L139" s="33"/>
      <c r="M139" s="150"/>
      <c r="T139" s="57"/>
      <c r="AT139" s="18" t="s">
        <v>246</v>
      </c>
      <c r="AU139" s="18" t="s">
        <v>81</v>
      </c>
    </row>
    <row r="140" spans="2:65" s="1" customFormat="1" ht="21.75" customHeight="1">
      <c r="B140" s="133"/>
      <c r="C140" s="134" t="s">
        <v>269</v>
      </c>
      <c r="D140" s="134" t="s">
        <v>239</v>
      </c>
      <c r="E140" s="135" t="s">
        <v>7425</v>
      </c>
      <c r="F140" s="136" t="s">
        <v>7426</v>
      </c>
      <c r="G140" s="137" t="s">
        <v>539</v>
      </c>
      <c r="H140" s="138">
        <v>21.824000000000002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81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306</v>
      </c>
    </row>
    <row r="141" spans="2:65" s="1" customFormat="1" ht="11.25">
      <c r="B141" s="33"/>
      <c r="D141" s="147" t="s">
        <v>246</v>
      </c>
      <c r="F141" s="148" t="s">
        <v>7426</v>
      </c>
      <c r="I141" s="149"/>
      <c r="L141" s="33"/>
      <c r="M141" s="150"/>
      <c r="T141" s="57"/>
      <c r="AT141" s="18" t="s">
        <v>246</v>
      </c>
      <c r="AU141" s="18" t="s">
        <v>81</v>
      </c>
    </row>
    <row r="142" spans="2:65" s="12" customFormat="1" ht="11.25">
      <c r="B142" s="151"/>
      <c r="D142" s="147" t="s">
        <v>247</v>
      </c>
      <c r="E142" s="152" t="s">
        <v>1</v>
      </c>
      <c r="F142" s="153" t="s">
        <v>7427</v>
      </c>
      <c r="H142" s="154">
        <v>21.824000000000002</v>
      </c>
      <c r="I142" s="155"/>
      <c r="L142" s="151"/>
      <c r="M142" s="156"/>
      <c r="T142" s="157"/>
      <c r="AT142" s="152" t="s">
        <v>247</v>
      </c>
      <c r="AU142" s="152" t="s">
        <v>81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 ht="11.25">
      <c r="B143" s="173"/>
      <c r="D143" s="147" t="s">
        <v>247</v>
      </c>
      <c r="E143" s="174" t="s">
        <v>1</v>
      </c>
      <c r="F143" s="175" t="s">
        <v>344</v>
      </c>
      <c r="H143" s="176">
        <v>21.824000000000002</v>
      </c>
      <c r="I143" s="177"/>
      <c r="L143" s="173"/>
      <c r="M143" s="178"/>
      <c r="T143" s="179"/>
      <c r="AT143" s="174" t="s">
        <v>247</v>
      </c>
      <c r="AU143" s="174" t="s">
        <v>81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21.75" customHeight="1">
      <c r="B144" s="133"/>
      <c r="C144" s="134" t="s">
        <v>273</v>
      </c>
      <c r="D144" s="134" t="s">
        <v>239</v>
      </c>
      <c r="E144" s="135" t="s">
        <v>7428</v>
      </c>
      <c r="F144" s="136" t="s">
        <v>7429</v>
      </c>
      <c r="G144" s="137" t="s">
        <v>539</v>
      </c>
      <c r="H144" s="138">
        <v>21.824000000000002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81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316</v>
      </c>
    </row>
    <row r="145" spans="2:65" s="1" customFormat="1" ht="11.25">
      <c r="B145" s="33"/>
      <c r="D145" s="147" t="s">
        <v>246</v>
      </c>
      <c r="F145" s="148" t="s">
        <v>7429</v>
      </c>
      <c r="I145" s="149"/>
      <c r="L145" s="33"/>
      <c r="M145" s="150"/>
      <c r="T145" s="57"/>
      <c r="AT145" s="18" t="s">
        <v>246</v>
      </c>
      <c r="AU145" s="18" t="s">
        <v>81</v>
      </c>
    </row>
    <row r="146" spans="2:65" s="1" customFormat="1" ht="16.5" customHeight="1">
      <c r="B146" s="133"/>
      <c r="C146" s="134" t="s">
        <v>280</v>
      </c>
      <c r="D146" s="134" t="s">
        <v>239</v>
      </c>
      <c r="E146" s="135" t="s">
        <v>2029</v>
      </c>
      <c r="F146" s="136" t="s">
        <v>7430</v>
      </c>
      <c r="G146" s="137" t="s">
        <v>539</v>
      </c>
      <c r="H146" s="138">
        <v>21.824000000000002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81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328</v>
      </c>
    </row>
    <row r="147" spans="2:65" s="1" customFormat="1" ht="11.25">
      <c r="B147" s="33"/>
      <c r="D147" s="147" t="s">
        <v>246</v>
      </c>
      <c r="F147" s="148" t="s">
        <v>7430</v>
      </c>
      <c r="I147" s="149"/>
      <c r="L147" s="33"/>
      <c r="M147" s="150"/>
      <c r="T147" s="57"/>
      <c r="AT147" s="18" t="s">
        <v>246</v>
      </c>
      <c r="AU147" s="18" t="s">
        <v>81</v>
      </c>
    </row>
    <row r="148" spans="2:65" s="1" customFormat="1" ht="16.5" customHeight="1">
      <c r="B148" s="133"/>
      <c r="C148" s="134" t="s">
        <v>286</v>
      </c>
      <c r="D148" s="134" t="s">
        <v>239</v>
      </c>
      <c r="E148" s="135" t="s">
        <v>7431</v>
      </c>
      <c r="F148" s="136" t="s">
        <v>7432</v>
      </c>
      <c r="G148" s="137" t="s">
        <v>539</v>
      </c>
      <c r="H148" s="138">
        <v>48.75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81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345</v>
      </c>
    </row>
    <row r="149" spans="2:65" s="1" customFormat="1" ht="11.25">
      <c r="B149" s="33"/>
      <c r="D149" s="147" t="s">
        <v>246</v>
      </c>
      <c r="F149" s="148" t="s">
        <v>7432</v>
      </c>
      <c r="I149" s="149"/>
      <c r="L149" s="33"/>
      <c r="M149" s="150"/>
      <c r="T149" s="57"/>
      <c r="AT149" s="18" t="s">
        <v>246</v>
      </c>
      <c r="AU149" s="18" t="s">
        <v>81</v>
      </c>
    </row>
    <row r="150" spans="2:65" s="1" customFormat="1" ht="21.75" customHeight="1">
      <c r="B150" s="133"/>
      <c r="C150" s="134" t="s">
        <v>291</v>
      </c>
      <c r="D150" s="134" t="s">
        <v>239</v>
      </c>
      <c r="E150" s="135" t="s">
        <v>7433</v>
      </c>
      <c r="F150" s="136" t="s">
        <v>7434</v>
      </c>
      <c r="G150" s="137" t="s">
        <v>539</v>
      </c>
      <c r="H150" s="138">
        <v>48.75</v>
      </c>
      <c r="I150" s="139"/>
      <c r="J150" s="140">
        <f>ROUND(I150*H150,2)</f>
        <v>0</v>
      </c>
      <c r="K150" s="136" t="s">
        <v>1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81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583</v>
      </c>
    </row>
    <row r="151" spans="2:65" s="1" customFormat="1" ht="11.25">
      <c r="B151" s="33"/>
      <c r="D151" s="147" t="s">
        <v>246</v>
      </c>
      <c r="F151" s="148" t="s">
        <v>7434</v>
      </c>
      <c r="I151" s="149"/>
      <c r="L151" s="33"/>
      <c r="M151" s="150"/>
      <c r="T151" s="57"/>
      <c r="AT151" s="18" t="s">
        <v>246</v>
      </c>
      <c r="AU151" s="18" t="s">
        <v>81</v>
      </c>
    </row>
    <row r="152" spans="2:65" s="1" customFormat="1" ht="16.5" customHeight="1">
      <c r="B152" s="133"/>
      <c r="C152" s="134" t="s">
        <v>295</v>
      </c>
      <c r="D152" s="134" t="s">
        <v>239</v>
      </c>
      <c r="E152" s="135" t="s">
        <v>7435</v>
      </c>
      <c r="F152" s="136" t="s">
        <v>7436</v>
      </c>
      <c r="G152" s="137" t="s">
        <v>467</v>
      </c>
      <c r="H152" s="138">
        <v>11.302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81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591</v>
      </c>
    </row>
    <row r="153" spans="2:65" s="1" customFormat="1" ht="11.25">
      <c r="B153" s="33"/>
      <c r="D153" s="147" t="s">
        <v>246</v>
      </c>
      <c r="F153" s="148" t="s">
        <v>7436</v>
      </c>
      <c r="I153" s="149"/>
      <c r="L153" s="33"/>
      <c r="M153" s="150"/>
      <c r="T153" s="57"/>
      <c r="AT153" s="18" t="s">
        <v>246</v>
      </c>
      <c r="AU153" s="18" t="s">
        <v>81</v>
      </c>
    </row>
    <row r="154" spans="2:65" s="1" customFormat="1" ht="24.2" customHeight="1">
      <c r="B154" s="133"/>
      <c r="C154" s="134" t="s">
        <v>300</v>
      </c>
      <c r="D154" s="134" t="s">
        <v>239</v>
      </c>
      <c r="E154" s="135" t="s">
        <v>7437</v>
      </c>
      <c r="F154" s="136" t="s">
        <v>7438</v>
      </c>
      <c r="G154" s="137" t="s">
        <v>539</v>
      </c>
      <c r="H154" s="138">
        <v>21.824000000000002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81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607</v>
      </c>
    </row>
    <row r="155" spans="2:65" s="1" customFormat="1" ht="11.25">
      <c r="B155" s="33"/>
      <c r="D155" s="147" t="s">
        <v>246</v>
      </c>
      <c r="F155" s="148" t="s">
        <v>7438</v>
      </c>
      <c r="I155" s="149"/>
      <c r="L155" s="33"/>
      <c r="M155" s="150"/>
      <c r="T155" s="57"/>
      <c r="AT155" s="18" t="s">
        <v>246</v>
      </c>
      <c r="AU155" s="18" t="s">
        <v>81</v>
      </c>
    </row>
    <row r="156" spans="2:65" s="11" customFormat="1" ht="25.9" customHeight="1">
      <c r="B156" s="121"/>
      <c r="D156" s="122" t="s">
        <v>72</v>
      </c>
      <c r="E156" s="123" t="s">
        <v>83</v>
      </c>
      <c r="F156" s="123" t="s">
        <v>7439</v>
      </c>
      <c r="I156" s="124"/>
      <c r="J156" s="125">
        <f>BK156</f>
        <v>0</v>
      </c>
      <c r="L156" s="121"/>
      <c r="M156" s="126"/>
      <c r="P156" s="127">
        <f>SUM(P157:P174)</f>
        <v>0</v>
      </c>
      <c r="R156" s="127">
        <f>SUM(R157:R174)</f>
        <v>0</v>
      </c>
      <c r="T156" s="128">
        <f>SUM(T157:T174)</f>
        <v>0</v>
      </c>
      <c r="AR156" s="122" t="s">
        <v>81</v>
      </c>
      <c r="AT156" s="129" t="s">
        <v>72</v>
      </c>
      <c r="AU156" s="129" t="s">
        <v>73</v>
      </c>
      <c r="AY156" s="122" t="s">
        <v>236</v>
      </c>
      <c r="BK156" s="130">
        <f>SUM(BK157:BK174)</f>
        <v>0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7440</v>
      </c>
      <c r="F157" s="136" t="s">
        <v>7441</v>
      </c>
      <c r="G157" s="137" t="s">
        <v>539</v>
      </c>
      <c r="H157" s="138">
        <v>1.02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1.25">
      <c r="B158" s="33"/>
      <c r="D158" s="147" t="s">
        <v>246</v>
      </c>
      <c r="F158" s="148" t="s">
        <v>7441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1.75" customHeight="1">
      <c r="B159" s="133"/>
      <c r="C159" s="134" t="s">
        <v>8</v>
      </c>
      <c r="D159" s="134" t="s">
        <v>239</v>
      </c>
      <c r="E159" s="135" t="s">
        <v>7442</v>
      </c>
      <c r="F159" s="136" t="s">
        <v>7443</v>
      </c>
      <c r="G159" s="137" t="s">
        <v>539</v>
      </c>
      <c r="H159" s="138">
        <v>1.881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1.25">
      <c r="B160" s="33"/>
      <c r="D160" s="147" t="s">
        <v>246</v>
      </c>
      <c r="F160" s="148" t="s">
        <v>7443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7444</v>
      </c>
      <c r="F161" s="136" t="s">
        <v>7445</v>
      </c>
      <c r="G161" s="137" t="s">
        <v>539</v>
      </c>
      <c r="H161" s="138">
        <v>1.244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7445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7446</v>
      </c>
      <c r="F163" s="136" t="s">
        <v>7447</v>
      </c>
      <c r="G163" s="137" t="s">
        <v>467</v>
      </c>
      <c r="H163" s="138">
        <v>2.25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 ht="11.25">
      <c r="B164" s="33"/>
      <c r="D164" s="147" t="s">
        <v>246</v>
      </c>
      <c r="F164" s="148" t="s">
        <v>7447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7448</v>
      </c>
      <c r="F165" s="136" t="s">
        <v>7449</v>
      </c>
      <c r="G165" s="137" t="s">
        <v>467</v>
      </c>
      <c r="H165" s="138">
        <v>2.25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 ht="11.25">
      <c r="B166" s="33"/>
      <c r="D166" s="147" t="s">
        <v>246</v>
      </c>
      <c r="F166" s="148" t="s">
        <v>7449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7450</v>
      </c>
      <c r="F167" s="136" t="s">
        <v>7451</v>
      </c>
      <c r="G167" s="137" t="s">
        <v>467</v>
      </c>
      <c r="H167" s="138">
        <v>9.9220000000000006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1.25">
      <c r="B168" s="33"/>
      <c r="D168" s="147" t="s">
        <v>246</v>
      </c>
      <c r="F168" s="148" t="s">
        <v>7451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21.75" customHeight="1">
      <c r="B169" s="133"/>
      <c r="C169" s="134" t="s">
        <v>345</v>
      </c>
      <c r="D169" s="134" t="s">
        <v>239</v>
      </c>
      <c r="E169" s="135" t="s">
        <v>7452</v>
      </c>
      <c r="F169" s="136" t="s">
        <v>7453</v>
      </c>
      <c r="G169" s="137" t="s">
        <v>467</v>
      </c>
      <c r="H169" s="138">
        <v>9.9220000000000006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1.25">
      <c r="B170" s="33"/>
      <c r="D170" s="147" t="s">
        <v>246</v>
      </c>
      <c r="F170" s="148" t="s">
        <v>7453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24.2" customHeight="1">
      <c r="B171" s="133"/>
      <c r="C171" s="134" t="s">
        <v>7</v>
      </c>
      <c r="D171" s="134" t="s">
        <v>239</v>
      </c>
      <c r="E171" s="135" t="s">
        <v>7454</v>
      </c>
      <c r="F171" s="136" t="s">
        <v>7455</v>
      </c>
      <c r="G171" s="137" t="s">
        <v>424</v>
      </c>
      <c r="H171" s="138">
        <v>0.28100000000000003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709</v>
      </c>
    </row>
    <row r="172" spans="2:65" s="1" customFormat="1" ht="11.25">
      <c r="B172" s="33"/>
      <c r="D172" s="147" t="s">
        <v>246</v>
      </c>
      <c r="F172" s="148" t="s">
        <v>7455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24.2" customHeight="1">
      <c r="B173" s="133"/>
      <c r="C173" s="134" t="s">
        <v>583</v>
      </c>
      <c r="D173" s="134" t="s">
        <v>239</v>
      </c>
      <c r="E173" s="135" t="s">
        <v>7456</v>
      </c>
      <c r="F173" s="136" t="s">
        <v>7457</v>
      </c>
      <c r="G173" s="137" t="s">
        <v>539</v>
      </c>
      <c r="H173" s="138">
        <v>0.53600000000000003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720</v>
      </c>
    </row>
    <row r="174" spans="2:65" s="1" customFormat="1" ht="19.5">
      <c r="B174" s="33"/>
      <c r="D174" s="147" t="s">
        <v>246</v>
      </c>
      <c r="F174" s="148" t="s">
        <v>7457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1" customFormat="1" ht="25.9" customHeight="1">
      <c r="B175" s="121"/>
      <c r="D175" s="122" t="s">
        <v>72</v>
      </c>
      <c r="E175" s="123" t="s">
        <v>253</v>
      </c>
      <c r="F175" s="123" t="s">
        <v>629</v>
      </c>
      <c r="I175" s="124"/>
      <c r="J175" s="125">
        <f>BK175</f>
        <v>0</v>
      </c>
      <c r="L175" s="121"/>
      <c r="M175" s="126"/>
      <c r="P175" s="127">
        <f>SUM(P176:P185)</f>
        <v>0</v>
      </c>
      <c r="R175" s="127">
        <f>SUM(R176:R185)</f>
        <v>0</v>
      </c>
      <c r="T175" s="128">
        <f>SUM(T176:T185)</f>
        <v>0</v>
      </c>
      <c r="AR175" s="122" t="s">
        <v>81</v>
      </c>
      <c r="AT175" s="129" t="s">
        <v>72</v>
      </c>
      <c r="AU175" s="129" t="s">
        <v>73</v>
      </c>
      <c r="AY175" s="122" t="s">
        <v>236</v>
      </c>
      <c r="BK175" s="130">
        <f>SUM(BK176:BK185)</f>
        <v>0</v>
      </c>
    </row>
    <row r="176" spans="2:65" s="1" customFormat="1" ht="21.75" customHeight="1">
      <c r="B176" s="133"/>
      <c r="C176" s="134" t="s">
        <v>588</v>
      </c>
      <c r="D176" s="134" t="s">
        <v>239</v>
      </c>
      <c r="E176" s="135" t="s">
        <v>7458</v>
      </c>
      <c r="F176" s="136" t="s">
        <v>7459</v>
      </c>
      <c r="G176" s="137" t="s">
        <v>340</v>
      </c>
      <c r="H176" s="138">
        <v>8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81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731</v>
      </c>
    </row>
    <row r="177" spans="2:65" s="1" customFormat="1" ht="11.25">
      <c r="B177" s="33"/>
      <c r="D177" s="147" t="s">
        <v>246</v>
      </c>
      <c r="F177" s="148" t="s">
        <v>7459</v>
      </c>
      <c r="I177" s="149"/>
      <c r="L177" s="33"/>
      <c r="M177" s="150"/>
      <c r="T177" s="57"/>
      <c r="AT177" s="18" t="s">
        <v>246</v>
      </c>
      <c r="AU177" s="18" t="s">
        <v>81</v>
      </c>
    </row>
    <row r="178" spans="2:65" s="1" customFormat="1" ht="24.2" customHeight="1">
      <c r="B178" s="133"/>
      <c r="C178" s="134" t="s">
        <v>591</v>
      </c>
      <c r="D178" s="134" t="s">
        <v>239</v>
      </c>
      <c r="E178" s="135" t="s">
        <v>7460</v>
      </c>
      <c r="F178" s="136" t="s">
        <v>7461</v>
      </c>
      <c r="G178" s="137" t="s">
        <v>539</v>
      </c>
      <c r="H178" s="138">
        <v>12.259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81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741</v>
      </c>
    </row>
    <row r="179" spans="2:65" s="1" customFormat="1" ht="19.5">
      <c r="B179" s="33"/>
      <c r="D179" s="147" t="s">
        <v>246</v>
      </c>
      <c r="F179" s="148" t="s">
        <v>7461</v>
      </c>
      <c r="I179" s="149"/>
      <c r="L179" s="33"/>
      <c r="M179" s="150"/>
      <c r="T179" s="57"/>
      <c r="AT179" s="18" t="s">
        <v>246</v>
      </c>
      <c r="AU179" s="18" t="s">
        <v>81</v>
      </c>
    </row>
    <row r="180" spans="2:65" s="1" customFormat="1" ht="24.2" customHeight="1">
      <c r="B180" s="133"/>
      <c r="C180" s="134" t="s">
        <v>600</v>
      </c>
      <c r="D180" s="134" t="s">
        <v>239</v>
      </c>
      <c r="E180" s="135" t="s">
        <v>7462</v>
      </c>
      <c r="F180" s="136" t="s">
        <v>7463</v>
      </c>
      <c r="G180" s="137" t="s">
        <v>467</v>
      </c>
      <c r="H180" s="138">
        <v>49.87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81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772</v>
      </c>
    </row>
    <row r="181" spans="2:65" s="1" customFormat="1" ht="19.5">
      <c r="B181" s="33"/>
      <c r="D181" s="147" t="s">
        <v>246</v>
      </c>
      <c r="F181" s="148" t="s">
        <v>7463</v>
      </c>
      <c r="I181" s="149"/>
      <c r="L181" s="33"/>
      <c r="M181" s="150"/>
      <c r="T181" s="57"/>
      <c r="AT181" s="18" t="s">
        <v>246</v>
      </c>
      <c r="AU181" s="18" t="s">
        <v>81</v>
      </c>
    </row>
    <row r="182" spans="2:65" s="1" customFormat="1" ht="33" customHeight="1">
      <c r="B182" s="133"/>
      <c r="C182" s="134" t="s">
        <v>607</v>
      </c>
      <c r="D182" s="134" t="s">
        <v>239</v>
      </c>
      <c r="E182" s="135" t="s">
        <v>7464</v>
      </c>
      <c r="F182" s="136" t="s">
        <v>7465</v>
      </c>
      <c r="G182" s="137" t="s">
        <v>467</v>
      </c>
      <c r="H182" s="138">
        <v>49.87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81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782</v>
      </c>
    </row>
    <row r="183" spans="2:65" s="1" customFormat="1" ht="19.5">
      <c r="B183" s="33"/>
      <c r="D183" s="147" t="s">
        <v>246</v>
      </c>
      <c r="F183" s="148" t="s">
        <v>7465</v>
      </c>
      <c r="I183" s="149"/>
      <c r="L183" s="33"/>
      <c r="M183" s="150"/>
      <c r="T183" s="57"/>
      <c r="AT183" s="18" t="s">
        <v>246</v>
      </c>
      <c r="AU183" s="18" t="s">
        <v>81</v>
      </c>
    </row>
    <row r="184" spans="2:65" s="1" customFormat="1" ht="16.5" customHeight="1">
      <c r="B184" s="133"/>
      <c r="C184" s="134" t="s">
        <v>611</v>
      </c>
      <c r="D184" s="134" t="s">
        <v>239</v>
      </c>
      <c r="E184" s="135" t="s">
        <v>7466</v>
      </c>
      <c r="F184" s="136" t="s">
        <v>7467</v>
      </c>
      <c r="G184" s="137" t="s">
        <v>424</v>
      </c>
      <c r="H184" s="138">
        <v>1.1279999999999999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81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792</v>
      </c>
    </row>
    <row r="185" spans="2:65" s="1" customFormat="1" ht="11.25">
      <c r="B185" s="33"/>
      <c r="D185" s="147" t="s">
        <v>246</v>
      </c>
      <c r="F185" s="148" t="s">
        <v>7467</v>
      </c>
      <c r="I185" s="149"/>
      <c r="L185" s="33"/>
      <c r="M185" s="150"/>
      <c r="T185" s="57"/>
      <c r="AT185" s="18" t="s">
        <v>246</v>
      </c>
      <c r="AU185" s="18" t="s">
        <v>81</v>
      </c>
    </row>
    <row r="186" spans="2:65" s="11" customFormat="1" ht="25.9" customHeight="1">
      <c r="B186" s="121"/>
      <c r="D186" s="122" t="s">
        <v>72</v>
      </c>
      <c r="E186" s="123" t="s">
        <v>845</v>
      </c>
      <c r="F186" s="123" t="s">
        <v>7468</v>
      </c>
      <c r="I186" s="124"/>
      <c r="J186" s="125">
        <f>BK186</f>
        <v>0</v>
      </c>
      <c r="L186" s="121"/>
      <c r="M186" s="126"/>
      <c r="P186" s="127">
        <f>SUM(P187:P192)</f>
        <v>0</v>
      </c>
      <c r="R186" s="127">
        <f>SUM(R187:R192)</f>
        <v>0</v>
      </c>
      <c r="T186" s="128">
        <f>SUM(T187:T192)</f>
        <v>0</v>
      </c>
      <c r="AR186" s="122" t="s">
        <v>81</v>
      </c>
      <c r="AT186" s="129" t="s">
        <v>72</v>
      </c>
      <c r="AU186" s="129" t="s">
        <v>73</v>
      </c>
      <c r="AY186" s="122" t="s">
        <v>236</v>
      </c>
      <c r="BK186" s="130">
        <f>SUM(BK187:BK192)</f>
        <v>0</v>
      </c>
    </row>
    <row r="187" spans="2:65" s="1" customFormat="1" ht="24.2" customHeight="1">
      <c r="B187" s="133"/>
      <c r="C187" s="134" t="s">
        <v>617</v>
      </c>
      <c r="D187" s="134" t="s">
        <v>239</v>
      </c>
      <c r="E187" s="135" t="s">
        <v>7469</v>
      </c>
      <c r="F187" s="136" t="s">
        <v>7470</v>
      </c>
      <c r="G187" s="137" t="s">
        <v>539</v>
      </c>
      <c r="H187" s="138">
        <v>0.186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81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805</v>
      </c>
    </row>
    <row r="188" spans="2:65" s="1" customFormat="1" ht="11.25">
      <c r="B188" s="33"/>
      <c r="D188" s="147" t="s">
        <v>246</v>
      </c>
      <c r="F188" s="148" t="s">
        <v>7470</v>
      </c>
      <c r="I188" s="149"/>
      <c r="L188" s="33"/>
      <c r="M188" s="150"/>
      <c r="T188" s="57"/>
      <c r="AT188" s="18" t="s">
        <v>246</v>
      </c>
      <c r="AU188" s="18" t="s">
        <v>81</v>
      </c>
    </row>
    <row r="189" spans="2:65" s="1" customFormat="1" ht="16.5" customHeight="1">
      <c r="B189" s="133"/>
      <c r="C189" s="134" t="s">
        <v>625</v>
      </c>
      <c r="D189" s="134" t="s">
        <v>239</v>
      </c>
      <c r="E189" s="135" t="s">
        <v>7471</v>
      </c>
      <c r="F189" s="136" t="s">
        <v>7472</v>
      </c>
      <c r="G189" s="137" t="s">
        <v>539</v>
      </c>
      <c r="H189" s="138">
        <v>2.3519999999999999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81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816</v>
      </c>
    </row>
    <row r="190" spans="2:65" s="1" customFormat="1" ht="11.25">
      <c r="B190" s="33"/>
      <c r="D190" s="147" t="s">
        <v>246</v>
      </c>
      <c r="F190" s="148" t="s">
        <v>7472</v>
      </c>
      <c r="I190" s="149"/>
      <c r="L190" s="33"/>
      <c r="M190" s="150"/>
      <c r="T190" s="57"/>
      <c r="AT190" s="18" t="s">
        <v>246</v>
      </c>
      <c r="AU190" s="18" t="s">
        <v>81</v>
      </c>
    </row>
    <row r="191" spans="2:65" s="1" customFormat="1" ht="16.5" customHeight="1">
      <c r="B191" s="133"/>
      <c r="C191" s="134" t="s">
        <v>630</v>
      </c>
      <c r="D191" s="134" t="s">
        <v>239</v>
      </c>
      <c r="E191" s="135" t="s">
        <v>7473</v>
      </c>
      <c r="F191" s="136" t="s">
        <v>7474</v>
      </c>
      <c r="G191" s="137" t="s">
        <v>467</v>
      </c>
      <c r="H191" s="138">
        <v>3.266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81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828</v>
      </c>
    </row>
    <row r="192" spans="2:65" s="1" customFormat="1" ht="11.25">
      <c r="B192" s="33"/>
      <c r="D192" s="147" t="s">
        <v>246</v>
      </c>
      <c r="F192" s="148" t="s">
        <v>7474</v>
      </c>
      <c r="I192" s="149"/>
      <c r="L192" s="33"/>
      <c r="M192" s="150"/>
      <c r="T192" s="57"/>
      <c r="AT192" s="18" t="s">
        <v>246</v>
      </c>
      <c r="AU192" s="18" t="s">
        <v>81</v>
      </c>
    </row>
    <row r="193" spans="2:65" s="11" customFormat="1" ht="25.9" customHeight="1">
      <c r="B193" s="121"/>
      <c r="D193" s="122" t="s">
        <v>72</v>
      </c>
      <c r="E193" s="123" t="s">
        <v>2403</v>
      </c>
      <c r="F193" s="123" t="s">
        <v>7324</v>
      </c>
      <c r="I193" s="124"/>
      <c r="J193" s="125">
        <f>BK193</f>
        <v>0</v>
      </c>
      <c r="L193" s="121"/>
      <c r="M193" s="126"/>
      <c r="P193" s="127">
        <f>SUM(P194:P195)</f>
        <v>0</v>
      </c>
      <c r="R193" s="127">
        <f>SUM(R194:R195)</f>
        <v>0</v>
      </c>
      <c r="T193" s="128">
        <f>SUM(T194:T195)</f>
        <v>0</v>
      </c>
      <c r="AR193" s="122" t="s">
        <v>81</v>
      </c>
      <c r="AT193" s="129" t="s">
        <v>72</v>
      </c>
      <c r="AU193" s="129" t="s">
        <v>73</v>
      </c>
      <c r="AY193" s="122" t="s">
        <v>236</v>
      </c>
      <c r="BK193" s="130">
        <f>SUM(BK194:BK195)</f>
        <v>0</v>
      </c>
    </row>
    <row r="194" spans="2:65" s="1" customFormat="1" ht="21.75" customHeight="1">
      <c r="B194" s="133"/>
      <c r="C194" s="134" t="s">
        <v>637</v>
      </c>
      <c r="D194" s="134" t="s">
        <v>239</v>
      </c>
      <c r="E194" s="135" t="s">
        <v>7475</v>
      </c>
      <c r="F194" s="136" t="s">
        <v>7476</v>
      </c>
      <c r="G194" s="137" t="s">
        <v>424</v>
      </c>
      <c r="H194" s="138">
        <v>53.158999999999999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81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841</v>
      </c>
    </row>
    <row r="195" spans="2:65" s="1" customFormat="1" ht="11.25">
      <c r="B195" s="33"/>
      <c r="D195" s="147" t="s">
        <v>246</v>
      </c>
      <c r="F195" s="148" t="s">
        <v>7476</v>
      </c>
      <c r="I195" s="149"/>
      <c r="L195" s="33"/>
      <c r="M195" s="150"/>
      <c r="T195" s="57"/>
      <c r="AT195" s="18" t="s">
        <v>246</v>
      </c>
      <c r="AU195" s="18" t="s">
        <v>81</v>
      </c>
    </row>
    <row r="196" spans="2:65" s="11" customFormat="1" ht="25.9" customHeight="1">
      <c r="B196" s="121"/>
      <c r="D196" s="122" t="s">
        <v>72</v>
      </c>
      <c r="E196" s="123" t="s">
        <v>7477</v>
      </c>
      <c r="F196" s="123" t="s">
        <v>7478</v>
      </c>
      <c r="I196" s="124"/>
      <c r="J196" s="125">
        <f>BK196</f>
        <v>0</v>
      </c>
      <c r="L196" s="121"/>
      <c r="M196" s="126"/>
      <c r="P196" s="127">
        <f>SUM(P197:P202)</f>
        <v>0</v>
      </c>
      <c r="R196" s="127">
        <f>SUM(R197:R202)</f>
        <v>0</v>
      </c>
      <c r="T196" s="128">
        <f>SUM(T197:T202)</f>
        <v>0</v>
      </c>
      <c r="AR196" s="122" t="s">
        <v>83</v>
      </c>
      <c r="AT196" s="129" t="s">
        <v>72</v>
      </c>
      <c r="AU196" s="129" t="s">
        <v>73</v>
      </c>
      <c r="AY196" s="122" t="s">
        <v>236</v>
      </c>
      <c r="BK196" s="130">
        <f>SUM(BK197:BK202)</f>
        <v>0</v>
      </c>
    </row>
    <row r="197" spans="2:65" s="1" customFormat="1" ht="24.2" customHeight="1">
      <c r="B197" s="133"/>
      <c r="C197" s="134" t="s">
        <v>643</v>
      </c>
      <c r="D197" s="134" t="s">
        <v>239</v>
      </c>
      <c r="E197" s="135" t="s">
        <v>7479</v>
      </c>
      <c r="F197" s="136" t="s">
        <v>7480</v>
      </c>
      <c r="G197" s="137" t="s">
        <v>242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316</v>
      </c>
      <c r="AT197" s="145" t="s">
        <v>239</v>
      </c>
      <c r="AU197" s="145" t="s">
        <v>81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316</v>
      </c>
      <c r="BM197" s="145" t="s">
        <v>341</v>
      </c>
    </row>
    <row r="198" spans="2:65" s="1" customFormat="1" ht="11.25">
      <c r="B198" s="33"/>
      <c r="D198" s="147" t="s">
        <v>246</v>
      </c>
      <c r="F198" s="148" t="s">
        <v>7480</v>
      </c>
      <c r="I198" s="149"/>
      <c r="L198" s="33"/>
      <c r="M198" s="150"/>
      <c r="T198" s="57"/>
      <c r="AT198" s="18" t="s">
        <v>246</v>
      </c>
      <c r="AU198" s="18" t="s">
        <v>81</v>
      </c>
    </row>
    <row r="199" spans="2:65" s="1" customFormat="1" ht="16.5" customHeight="1">
      <c r="B199" s="133"/>
      <c r="C199" s="134" t="s">
        <v>649</v>
      </c>
      <c r="D199" s="134" t="s">
        <v>239</v>
      </c>
      <c r="E199" s="135" t="s">
        <v>7481</v>
      </c>
      <c r="F199" s="136" t="s">
        <v>7482</v>
      </c>
      <c r="G199" s="137" t="s">
        <v>242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316</v>
      </c>
      <c r="AT199" s="145" t="s">
        <v>239</v>
      </c>
      <c r="AU199" s="145" t="s">
        <v>81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316</v>
      </c>
      <c r="BM199" s="145" t="s">
        <v>868</v>
      </c>
    </row>
    <row r="200" spans="2:65" s="1" customFormat="1" ht="11.25">
      <c r="B200" s="33"/>
      <c r="D200" s="147" t="s">
        <v>246</v>
      </c>
      <c r="F200" s="148" t="s">
        <v>7482</v>
      </c>
      <c r="I200" s="149"/>
      <c r="L200" s="33"/>
      <c r="M200" s="150"/>
      <c r="T200" s="57"/>
      <c r="AT200" s="18" t="s">
        <v>246</v>
      </c>
      <c r="AU200" s="18" t="s">
        <v>81</v>
      </c>
    </row>
    <row r="201" spans="2:65" s="1" customFormat="1" ht="16.5" customHeight="1">
      <c r="B201" s="133"/>
      <c r="C201" s="134" t="s">
        <v>656</v>
      </c>
      <c r="D201" s="134" t="s">
        <v>239</v>
      </c>
      <c r="E201" s="135" t="s">
        <v>7483</v>
      </c>
      <c r="F201" s="136" t="s">
        <v>7484</v>
      </c>
      <c r="G201" s="137" t="s">
        <v>242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316</v>
      </c>
      <c r="AT201" s="145" t="s">
        <v>239</v>
      </c>
      <c r="AU201" s="145" t="s">
        <v>81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316</v>
      </c>
      <c r="BM201" s="145" t="s">
        <v>879</v>
      </c>
    </row>
    <row r="202" spans="2:65" s="1" customFormat="1" ht="11.25">
      <c r="B202" s="33"/>
      <c r="D202" s="147" t="s">
        <v>246</v>
      </c>
      <c r="F202" s="148" t="s">
        <v>7484</v>
      </c>
      <c r="I202" s="149"/>
      <c r="L202" s="33"/>
      <c r="M202" s="150"/>
      <c r="T202" s="57"/>
      <c r="AT202" s="18" t="s">
        <v>246</v>
      </c>
      <c r="AU202" s="18" t="s">
        <v>81</v>
      </c>
    </row>
    <row r="203" spans="2:65" s="11" customFormat="1" ht="25.9" customHeight="1">
      <c r="B203" s="121"/>
      <c r="D203" s="122" t="s">
        <v>72</v>
      </c>
      <c r="E203" s="123" t="s">
        <v>7485</v>
      </c>
      <c r="F203" s="123" t="s">
        <v>7486</v>
      </c>
      <c r="I203" s="124"/>
      <c r="J203" s="125">
        <f>BK203</f>
        <v>0</v>
      </c>
      <c r="L203" s="121"/>
      <c r="M203" s="126"/>
      <c r="P203" s="127">
        <f>SUM(P204:P205)</f>
        <v>0</v>
      </c>
      <c r="R203" s="127">
        <f>SUM(R204:R205)</f>
        <v>0</v>
      </c>
      <c r="T203" s="128">
        <f>SUM(T204:T205)</f>
        <v>0</v>
      </c>
      <c r="AR203" s="122" t="s">
        <v>83</v>
      </c>
      <c r="AT203" s="129" t="s">
        <v>72</v>
      </c>
      <c r="AU203" s="129" t="s">
        <v>73</v>
      </c>
      <c r="AY203" s="122" t="s">
        <v>236</v>
      </c>
      <c r="BK203" s="130">
        <f>SUM(BK204:BK205)</f>
        <v>0</v>
      </c>
    </row>
    <row r="204" spans="2:65" s="1" customFormat="1" ht="24.2" customHeight="1">
      <c r="B204" s="133"/>
      <c r="C204" s="134" t="s">
        <v>662</v>
      </c>
      <c r="D204" s="134" t="s">
        <v>239</v>
      </c>
      <c r="E204" s="135" t="s">
        <v>7487</v>
      </c>
      <c r="F204" s="136" t="s">
        <v>7488</v>
      </c>
      <c r="G204" s="137" t="s">
        <v>467</v>
      </c>
      <c r="H204" s="138">
        <v>6.4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316</v>
      </c>
      <c r="AT204" s="145" t="s">
        <v>239</v>
      </c>
      <c r="AU204" s="145" t="s">
        <v>81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316</v>
      </c>
      <c r="BM204" s="145" t="s">
        <v>893</v>
      </c>
    </row>
    <row r="205" spans="2:65" s="1" customFormat="1" ht="11.25">
      <c r="B205" s="33"/>
      <c r="D205" s="147" t="s">
        <v>246</v>
      </c>
      <c r="F205" s="148" t="s">
        <v>7488</v>
      </c>
      <c r="I205" s="149"/>
      <c r="L205" s="33"/>
      <c r="M205" s="150"/>
      <c r="T205" s="57"/>
      <c r="AT205" s="18" t="s">
        <v>246</v>
      </c>
      <c r="AU205" s="18" t="s">
        <v>81</v>
      </c>
    </row>
    <row r="206" spans="2:65" s="11" customFormat="1" ht="25.9" customHeight="1">
      <c r="B206" s="121"/>
      <c r="D206" s="122" t="s">
        <v>72</v>
      </c>
      <c r="E206" s="123" t="s">
        <v>7489</v>
      </c>
      <c r="F206" s="123" t="s">
        <v>6102</v>
      </c>
      <c r="I206" s="124"/>
      <c r="J206" s="125">
        <f>BK206</f>
        <v>0</v>
      </c>
      <c r="L206" s="121"/>
      <c r="M206" s="126"/>
      <c r="P206" s="127">
        <f>SUM(P207:P226)</f>
        <v>0</v>
      </c>
      <c r="R206" s="127">
        <f>SUM(R207:R226)</f>
        <v>0</v>
      </c>
      <c r="T206" s="128">
        <f>SUM(T207:T226)</f>
        <v>0</v>
      </c>
      <c r="AR206" s="122" t="s">
        <v>81</v>
      </c>
      <c r="AT206" s="129" t="s">
        <v>72</v>
      </c>
      <c r="AU206" s="129" t="s">
        <v>73</v>
      </c>
      <c r="AY206" s="122" t="s">
        <v>236</v>
      </c>
      <c r="BK206" s="130">
        <f>SUM(BK207:BK226)</f>
        <v>0</v>
      </c>
    </row>
    <row r="207" spans="2:65" s="1" customFormat="1" ht="55.5" customHeight="1">
      <c r="B207" s="133"/>
      <c r="C207" s="134" t="s">
        <v>669</v>
      </c>
      <c r="D207" s="134" t="s">
        <v>239</v>
      </c>
      <c r="E207" s="135" t="s">
        <v>7490</v>
      </c>
      <c r="F207" s="136" t="s">
        <v>7491</v>
      </c>
      <c r="G207" s="137" t="s">
        <v>340</v>
      </c>
      <c r="H207" s="138">
        <v>2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928</v>
      </c>
    </row>
    <row r="208" spans="2:65" s="1" customFormat="1" ht="29.25">
      <c r="B208" s="33"/>
      <c r="D208" s="147" t="s">
        <v>246</v>
      </c>
      <c r="F208" s="148" t="s">
        <v>7491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" customFormat="1" ht="21.75" customHeight="1">
      <c r="B209" s="133"/>
      <c r="C209" s="134" t="s">
        <v>675</v>
      </c>
      <c r="D209" s="134" t="s">
        <v>239</v>
      </c>
      <c r="E209" s="135" t="s">
        <v>7492</v>
      </c>
      <c r="F209" s="136" t="s">
        <v>7493</v>
      </c>
      <c r="G209" s="137" t="s">
        <v>340</v>
      </c>
      <c r="H209" s="138">
        <v>2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81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943</v>
      </c>
    </row>
    <row r="210" spans="2:65" s="1" customFormat="1" ht="11.25">
      <c r="B210" s="33"/>
      <c r="D210" s="147" t="s">
        <v>246</v>
      </c>
      <c r="F210" s="148" t="s">
        <v>7493</v>
      </c>
      <c r="I210" s="149"/>
      <c r="L210" s="33"/>
      <c r="M210" s="150"/>
      <c r="T210" s="57"/>
      <c r="AT210" s="18" t="s">
        <v>246</v>
      </c>
      <c r="AU210" s="18" t="s">
        <v>81</v>
      </c>
    </row>
    <row r="211" spans="2:65" s="1" customFormat="1" ht="33" customHeight="1">
      <c r="B211" s="133"/>
      <c r="C211" s="134" t="s">
        <v>682</v>
      </c>
      <c r="D211" s="134" t="s">
        <v>239</v>
      </c>
      <c r="E211" s="135" t="s">
        <v>7494</v>
      </c>
      <c r="F211" s="136" t="s">
        <v>7495</v>
      </c>
      <c r="G211" s="137" t="s">
        <v>340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81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955</v>
      </c>
    </row>
    <row r="212" spans="2:65" s="1" customFormat="1" ht="19.5">
      <c r="B212" s="33"/>
      <c r="D212" s="147" t="s">
        <v>246</v>
      </c>
      <c r="F212" s="148" t="s">
        <v>7495</v>
      </c>
      <c r="I212" s="149"/>
      <c r="L212" s="33"/>
      <c r="M212" s="150"/>
      <c r="T212" s="57"/>
      <c r="AT212" s="18" t="s">
        <v>246</v>
      </c>
      <c r="AU212" s="18" t="s">
        <v>81</v>
      </c>
    </row>
    <row r="213" spans="2:65" s="1" customFormat="1" ht="21.75" customHeight="1">
      <c r="B213" s="133"/>
      <c r="C213" s="134" t="s">
        <v>689</v>
      </c>
      <c r="D213" s="134" t="s">
        <v>239</v>
      </c>
      <c r="E213" s="135" t="s">
        <v>7496</v>
      </c>
      <c r="F213" s="136" t="s">
        <v>7497</v>
      </c>
      <c r="G213" s="137" t="s">
        <v>340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967</v>
      </c>
    </row>
    <row r="214" spans="2:65" s="1" customFormat="1" ht="11.25">
      <c r="B214" s="33"/>
      <c r="D214" s="147" t="s">
        <v>246</v>
      </c>
      <c r="F214" s="148" t="s">
        <v>7497</v>
      </c>
      <c r="I214" s="149"/>
      <c r="L214" s="33"/>
      <c r="M214" s="150"/>
      <c r="T214" s="57"/>
      <c r="AT214" s="18" t="s">
        <v>246</v>
      </c>
      <c r="AU214" s="18" t="s">
        <v>81</v>
      </c>
    </row>
    <row r="215" spans="2:65" s="1" customFormat="1" ht="24.2" customHeight="1">
      <c r="B215" s="133"/>
      <c r="C215" s="134" t="s">
        <v>696</v>
      </c>
      <c r="D215" s="134" t="s">
        <v>239</v>
      </c>
      <c r="E215" s="135" t="s">
        <v>7498</v>
      </c>
      <c r="F215" s="136" t="s">
        <v>7499</v>
      </c>
      <c r="G215" s="137" t="s">
        <v>340</v>
      </c>
      <c r="H215" s="138">
        <v>2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81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2162</v>
      </c>
    </row>
    <row r="216" spans="2:65" s="1" customFormat="1" ht="11.25">
      <c r="B216" s="33"/>
      <c r="D216" s="147" t="s">
        <v>246</v>
      </c>
      <c r="F216" s="148" t="s">
        <v>7499</v>
      </c>
      <c r="I216" s="149"/>
      <c r="L216" s="33"/>
      <c r="M216" s="150"/>
      <c r="T216" s="57"/>
      <c r="AT216" s="18" t="s">
        <v>246</v>
      </c>
      <c r="AU216" s="18" t="s">
        <v>81</v>
      </c>
    </row>
    <row r="217" spans="2:65" s="1" customFormat="1" ht="37.9" customHeight="1">
      <c r="B217" s="133"/>
      <c r="C217" s="134" t="s">
        <v>703</v>
      </c>
      <c r="D217" s="134" t="s">
        <v>239</v>
      </c>
      <c r="E217" s="135" t="s">
        <v>7500</v>
      </c>
      <c r="F217" s="136" t="s">
        <v>7501</v>
      </c>
      <c r="G217" s="137" t="s">
        <v>340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81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2167</v>
      </c>
    </row>
    <row r="218" spans="2:65" s="1" customFormat="1" ht="19.5">
      <c r="B218" s="33"/>
      <c r="D218" s="147" t="s">
        <v>246</v>
      </c>
      <c r="F218" s="148" t="s">
        <v>7501</v>
      </c>
      <c r="I218" s="149"/>
      <c r="L218" s="33"/>
      <c r="M218" s="150"/>
      <c r="T218" s="57"/>
      <c r="AT218" s="18" t="s">
        <v>246</v>
      </c>
      <c r="AU218" s="18" t="s">
        <v>81</v>
      </c>
    </row>
    <row r="219" spans="2:65" s="1" customFormat="1" ht="21.75" customHeight="1">
      <c r="B219" s="133"/>
      <c r="C219" s="134" t="s">
        <v>709</v>
      </c>
      <c r="D219" s="134" t="s">
        <v>239</v>
      </c>
      <c r="E219" s="135" t="s">
        <v>7502</v>
      </c>
      <c r="F219" s="136" t="s">
        <v>7503</v>
      </c>
      <c r="G219" s="137" t="s">
        <v>340</v>
      </c>
      <c r="H219" s="138">
        <v>1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81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2170</v>
      </c>
    </row>
    <row r="220" spans="2:65" s="1" customFormat="1" ht="11.25">
      <c r="B220" s="33"/>
      <c r="D220" s="147" t="s">
        <v>246</v>
      </c>
      <c r="F220" s="148" t="s">
        <v>7503</v>
      </c>
      <c r="I220" s="149"/>
      <c r="L220" s="33"/>
      <c r="M220" s="150"/>
      <c r="T220" s="57"/>
      <c r="AT220" s="18" t="s">
        <v>246</v>
      </c>
      <c r="AU220" s="18" t="s">
        <v>81</v>
      </c>
    </row>
    <row r="221" spans="2:65" s="1" customFormat="1" ht="24.2" customHeight="1">
      <c r="B221" s="133"/>
      <c r="C221" s="134" t="s">
        <v>714</v>
      </c>
      <c r="D221" s="134" t="s">
        <v>239</v>
      </c>
      <c r="E221" s="135" t="s">
        <v>7504</v>
      </c>
      <c r="F221" s="136" t="s">
        <v>7505</v>
      </c>
      <c r="G221" s="137" t="s">
        <v>340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81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2171</v>
      </c>
    </row>
    <row r="222" spans="2:65" s="1" customFormat="1" ht="11.25">
      <c r="B222" s="33"/>
      <c r="D222" s="147" t="s">
        <v>246</v>
      </c>
      <c r="F222" s="148" t="s">
        <v>7505</v>
      </c>
      <c r="I222" s="149"/>
      <c r="L222" s="33"/>
      <c r="M222" s="150"/>
      <c r="T222" s="57"/>
      <c r="AT222" s="18" t="s">
        <v>246</v>
      </c>
      <c r="AU222" s="18" t="s">
        <v>81</v>
      </c>
    </row>
    <row r="223" spans="2:65" s="1" customFormat="1" ht="16.5" customHeight="1">
      <c r="B223" s="133"/>
      <c r="C223" s="134" t="s">
        <v>720</v>
      </c>
      <c r="D223" s="134" t="s">
        <v>239</v>
      </c>
      <c r="E223" s="135" t="s">
        <v>7506</v>
      </c>
      <c r="F223" s="136" t="s">
        <v>7507</v>
      </c>
      <c r="G223" s="137" t="s">
        <v>242</v>
      </c>
      <c r="H223" s="138">
        <v>1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81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2174</v>
      </c>
    </row>
    <row r="224" spans="2:65" s="1" customFormat="1" ht="11.25">
      <c r="B224" s="33"/>
      <c r="D224" s="147" t="s">
        <v>246</v>
      </c>
      <c r="F224" s="148" t="s">
        <v>7507</v>
      </c>
      <c r="I224" s="149"/>
      <c r="L224" s="33"/>
      <c r="M224" s="150"/>
      <c r="T224" s="57"/>
      <c r="AT224" s="18" t="s">
        <v>246</v>
      </c>
      <c r="AU224" s="18" t="s">
        <v>81</v>
      </c>
    </row>
    <row r="225" spans="2:65" s="1" customFormat="1" ht="24.2" customHeight="1">
      <c r="B225" s="133"/>
      <c r="C225" s="134" t="s">
        <v>725</v>
      </c>
      <c r="D225" s="134" t="s">
        <v>239</v>
      </c>
      <c r="E225" s="135" t="s">
        <v>7508</v>
      </c>
      <c r="F225" s="136" t="s">
        <v>7509</v>
      </c>
      <c r="G225" s="137" t="s">
        <v>242</v>
      </c>
      <c r="H225" s="138">
        <v>1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81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2178</v>
      </c>
    </row>
    <row r="226" spans="2:65" s="1" customFormat="1" ht="11.25">
      <c r="B226" s="33"/>
      <c r="D226" s="147" t="s">
        <v>246</v>
      </c>
      <c r="F226" s="148" t="s">
        <v>7509</v>
      </c>
      <c r="I226" s="149"/>
      <c r="L226" s="33"/>
      <c r="M226" s="195"/>
      <c r="N226" s="196"/>
      <c r="O226" s="196"/>
      <c r="P226" s="196"/>
      <c r="Q226" s="196"/>
      <c r="R226" s="196"/>
      <c r="S226" s="196"/>
      <c r="T226" s="197"/>
      <c r="AT226" s="18" t="s">
        <v>246</v>
      </c>
      <c r="AU226" s="18" t="s">
        <v>81</v>
      </c>
    </row>
    <row r="227" spans="2:65" s="1" customFormat="1" ht="6.95" customHeight="1"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3"/>
    </row>
  </sheetData>
  <autoFilter ref="C123:K226" xr:uid="{00000000-0009-0000-0000-00002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8" t="s">
        <v>203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6" t="str">
        <f>'Rekapitulace stavby'!K6</f>
        <v>Rekonstrukce Údolní od Husovy po Úvoz</v>
      </c>
      <c r="F7" s="257"/>
      <c r="G7" s="257"/>
      <c r="H7" s="257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53" t="s">
        <v>7510</v>
      </c>
      <c r="F9" s="258"/>
      <c r="G9" s="258"/>
      <c r="H9" s="25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20"/>
      <c r="G18" s="220"/>
      <c r="H18" s="220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ROUND((SUM(BE122:BE316)),  2)</f>
        <v>0</v>
      </c>
      <c r="I33" s="93">
        <v>0.21</v>
      </c>
      <c r="J33" s="92">
        <f>ROUND(((SUM(BE122:BE316))*I33),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ROUND((SUM(BF122:BF316)),  2)</f>
        <v>0</v>
      </c>
      <c r="I34" s="93">
        <v>0.15</v>
      </c>
      <c r="J34" s="92">
        <f>ROUND(((SUM(BF122:BF316))*I34),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ROUND((SUM(BG122:BG316)),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ROUND((SUM(BH122:BH316)),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ROUND((SUM(BI122:BI316)),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 ht="11.25">
      <c r="B51" s="21"/>
      <c r="L51" s="21"/>
    </row>
    <row r="52" spans="2:12" ht="11.25">
      <c r="B52" s="21"/>
      <c r="L52" s="21"/>
    </row>
    <row r="53" spans="2:12" ht="11.25">
      <c r="B53" s="21"/>
      <c r="L53" s="21"/>
    </row>
    <row r="54" spans="2:12" ht="11.25">
      <c r="B54" s="21"/>
      <c r="L54" s="21"/>
    </row>
    <row r="55" spans="2:12" ht="11.25">
      <c r="B55" s="21"/>
      <c r="L55" s="21"/>
    </row>
    <row r="56" spans="2:12" ht="11.25">
      <c r="B56" s="21"/>
      <c r="L56" s="21"/>
    </row>
    <row r="57" spans="2:12" ht="11.25">
      <c r="B57" s="21"/>
      <c r="L57" s="21"/>
    </row>
    <row r="58" spans="2:12" ht="11.25">
      <c r="B58" s="21"/>
      <c r="L58" s="21"/>
    </row>
    <row r="59" spans="2:12" ht="11.25">
      <c r="B59" s="21"/>
      <c r="L59" s="21"/>
    </row>
    <row r="60" spans="2:12" ht="11.25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 ht="11.25">
      <c r="B62" s="21"/>
      <c r="L62" s="21"/>
    </row>
    <row r="63" spans="2:12" ht="11.25">
      <c r="B63" s="21"/>
      <c r="L63" s="21"/>
    </row>
    <row r="64" spans="2:12" ht="11.25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 ht="11.25">
      <c r="B66" s="21"/>
      <c r="L66" s="21"/>
    </row>
    <row r="67" spans="2:12" ht="11.25">
      <c r="B67" s="21"/>
      <c r="L67" s="21"/>
    </row>
    <row r="68" spans="2:12" ht="11.25">
      <c r="B68" s="21"/>
      <c r="L68" s="21"/>
    </row>
    <row r="69" spans="2:12" ht="11.25">
      <c r="B69" s="21"/>
      <c r="L69" s="21"/>
    </row>
    <row r="70" spans="2:12" ht="11.25">
      <c r="B70" s="21"/>
      <c r="L70" s="21"/>
    </row>
    <row r="71" spans="2:12" ht="11.25">
      <c r="B71" s="21"/>
      <c r="L71" s="21"/>
    </row>
    <row r="72" spans="2:12" ht="11.25">
      <c r="B72" s="21"/>
      <c r="L72" s="21"/>
    </row>
    <row r="73" spans="2:12" ht="11.25">
      <c r="B73" s="21"/>
      <c r="L73" s="21"/>
    </row>
    <row r="74" spans="2:12" ht="11.25">
      <c r="B74" s="21"/>
      <c r="L74" s="21"/>
    </row>
    <row r="75" spans="2:12" ht="11.25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6" t="str">
        <f>E7</f>
        <v>Rekonstrukce Údolní od Husovy po Úvoz</v>
      </c>
      <c r="F85" s="257"/>
      <c r="G85" s="257"/>
      <c r="H85" s="257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53" t="str">
        <f>E9</f>
        <v>SO 901.1-2 - Kašna stavitelů okružní třídy - technologie</v>
      </c>
      <c r="F87" s="258"/>
      <c r="G87" s="258"/>
      <c r="H87" s="258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7405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7511</v>
      </c>
      <c r="E98" s="107"/>
      <c r="F98" s="107"/>
      <c r="G98" s="107"/>
      <c r="H98" s="107"/>
      <c r="I98" s="107"/>
      <c r="J98" s="108">
        <f>J140</f>
        <v>0</v>
      </c>
      <c r="L98" s="105"/>
    </row>
    <row r="99" spans="2:12" s="8" customFormat="1" ht="24.95" customHeight="1">
      <c r="B99" s="105"/>
      <c r="D99" s="106" t="s">
        <v>7512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8" customFormat="1" ht="24.95" customHeight="1">
      <c r="B100" s="105"/>
      <c r="D100" s="106" t="s">
        <v>7513</v>
      </c>
      <c r="E100" s="107"/>
      <c r="F100" s="107"/>
      <c r="G100" s="107"/>
      <c r="H100" s="107"/>
      <c r="I100" s="107"/>
      <c r="J100" s="108">
        <f>J174</f>
        <v>0</v>
      </c>
      <c r="L100" s="105"/>
    </row>
    <row r="101" spans="2:12" s="8" customFormat="1" ht="24.95" customHeight="1">
      <c r="B101" s="105"/>
      <c r="D101" s="106" t="s">
        <v>7514</v>
      </c>
      <c r="E101" s="107"/>
      <c r="F101" s="107"/>
      <c r="G101" s="107"/>
      <c r="H101" s="107"/>
      <c r="I101" s="107"/>
      <c r="J101" s="108">
        <f>J309</f>
        <v>0</v>
      </c>
      <c r="L101" s="105"/>
    </row>
    <row r="102" spans="2:12" s="8" customFormat="1" ht="24.95" customHeight="1">
      <c r="B102" s="105"/>
      <c r="D102" s="106" t="s">
        <v>7515</v>
      </c>
      <c r="E102" s="107"/>
      <c r="F102" s="107"/>
      <c r="G102" s="107"/>
      <c r="H102" s="107"/>
      <c r="I102" s="107"/>
      <c r="J102" s="108">
        <f>J314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6" t="str">
        <f>E7</f>
        <v>Rekonstrukce Údolní od Husovy po Úvoz</v>
      </c>
      <c r="F112" s="257"/>
      <c r="G112" s="257"/>
      <c r="H112" s="257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53" t="str">
        <f>E9</f>
        <v>SO 901.1-2 - Kašna stavitelů okružní třídy - technologie</v>
      </c>
      <c r="F114" s="258"/>
      <c r="G114" s="258"/>
      <c r="H114" s="258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P123+P140+P165+P174+P309+P314</f>
        <v>0</v>
      </c>
      <c r="Q122" s="54"/>
      <c r="R122" s="118">
        <f>R123+R140+R165+R174+R309+R314</f>
        <v>0</v>
      </c>
      <c r="S122" s="54"/>
      <c r="T122" s="119">
        <f>T123+T140+T165+T174+T309+T314</f>
        <v>0</v>
      </c>
      <c r="AT122" s="18" t="s">
        <v>72</v>
      </c>
      <c r="AU122" s="18" t="s">
        <v>211</v>
      </c>
      <c r="BK122" s="120">
        <f>BK123+BK140+BK165+BK174+BK309+BK314</f>
        <v>0</v>
      </c>
    </row>
    <row r="123" spans="2:65" s="11" customFormat="1" ht="25.9" customHeight="1">
      <c r="B123" s="121"/>
      <c r="D123" s="122" t="s">
        <v>72</v>
      </c>
      <c r="E123" s="123" t="s">
        <v>81</v>
      </c>
      <c r="F123" s="123" t="s">
        <v>358</v>
      </c>
      <c r="I123" s="124"/>
      <c r="J123" s="125">
        <f>BK123</f>
        <v>0</v>
      </c>
      <c r="L123" s="121"/>
      <c r="M123" s="126"/>
      <c r="P123" s="127">
        <f>SUM(P124:P139)</f>
        <v>0</v>
      </c>
      <c r="R123" s="127">
        <f>SUM(R124:R139)</f>
        <v>0</v>
      </c>
      <c r="T123" s="128">
        <f>SUM(T124:T139)</f>
        <v>0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SUM(BK124:BK139)</f>
        <v>0</v>
      </c>
    </row>
    <row r="124" spans="2:65" s="1" customFormat="1" ht="21.75" customHeight="1">
      <c r="B124" s="133"/>
      <c r="C124" s="134" t="s">
        <v>81</v>
      </c>
      <c r="D124" s="134" t="s">
        <v>239</v>
      </c>
      <c r="E124" s="135" t="s">
        <v>7516</v>
      </c>
      <c r="F124" s="136" t="s">
        <v>7517</v>
      </c>
      <c r="G124" s="137" t="s">
        <v>539</v>
      </c>
      <c r="H124" s="138">
        <v>10.065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81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1.25">
      <c r="B125" s="33"/>
      <c r="D125" s="147" t="s">
        <v>246</v>
      </c>
      <c r="F125" s="148" t="s">
        <v>7517</v>
      </c>
      <c r="I125" s="149"/>
      <c r="L125" s="33"/>
      <c r="M125" s="150"/>
      <c r="T125" s="57"/>
      <c r="AT125" s="18" t="s">
        <v>246</v>
      </c>
      <c r="AU125" s="18" t="s">
        <v>81</v>
      </c>
    </row>
    <row r="126" spans="2:65" s="1" customFormat="1" ht="21.75" customHeight="1">
      <c r="B126" s="133"/>
      <c r="C126" s="134" t="s">
        <v>83</v>
      </c>
      <c r="D126" s="134" t="s">
        <v>239</v>
      </c>
      <c r="E126" s="135" t="s">
        <v>7518</v>
      </c>
      <c r="F126" s="136" t="s">
        <v>7519</v>
      </c>
      <c r="G126" s="137" t="s">
        <v>539</v>
      </c>
      <c r="H126" s="138">
        <v>10.065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1.25">
      <c r="B127" s="33"/>
      <c r="D127" s="147" t="s">
        <v>246</v>
      </c>
      <c r="F127" s="148" t="s">
        <v>7519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21.75" customHeight="1">
      <c r="B128" s="133"/>
      <c r="C128" s="134" t="s">
        <v>253</v>
      </c>
      <c r="D128" s="134" t="s">
        <v>239</v>
      </c>
      <c r="E128" s="135" t="s">
        <v>7425</v>
      </c>
      <c r="F128" s="136" t="s">
        <v>7426</v>
      </c>
      <c r="G128" s="137" t="s">
        <v>539</v>
      </c>
      <c r="H128" s="138">
        <v>2.262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1.25">
      <c r="B129" s="33"/>
      <c r="D129" s="147" t="s">
        <v>246</v>
      </c>
      <c r="F129" s="148" t="s">
        <v>7426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21.75" customHeight="1">
      <c r="B130" s="133"/>
      <c r="C130" s="134" t="s">
        <v>258</v>
      </c>
      <c r="D130" s="134" t="s">
        <v>239</v>
      </c>
      <c r="E130" s="135" t="s">
        <v>7428</v>
      </c>
      <c r="F130" s="136" t="s">
        <v>7429</v>
      </c>
      <c r="G130" s="137" t="s">
        <v>539</v>
      </c>
      <c r="H130" s="138">
        <v>2.262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1.25">
      <c r="B131" s="33"/>
      <c r="D131" s="147" t="s">
        <v>246</v>
      </c>
      <c r="F131" s="148" t="s">
        <v>7429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" customFormat="1" ht="16.5" customHeight="1">
      <c r="B132" s="133"/>
      <c r="C132" s="134" t="s">
        <v>235</v>
      </c>
      <c r="D132" s="134" t="s">
        <v>239</v>
      </c>
      <c r="E132" s="135" t="s">
        <v>2029</v>
      </c>
      <c r="F132" s="136" t="s">
        <v>7430</v>
      </c>
      <c r="G132" s="137" t="s">
        <v>539</v>
      </c>
      <c r="H132" s="138">
        <v>2.262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81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1.25">
      <c r="B133" s="33"/>
      <c r="D133" s="147" t="s">
        <v>246</v>
      </c>
      <c r="F133" s="148" t="s">
        <v>7430</v>
      </c>
      <c r="I133" s="149"/>
      <c r="L133" s="33"/>
      <c r="M133" s="150"/>
      <c r="T133" s="57"/>
      <c r="AT133" s="18" t="s">
        <v>246</v>
      </c>
      <c r="AU133" s="18" t="s">
        <v>81</v>
      </c>
    </row>
    <row r="134" spans="2:65" s="1" customFormat="1" ht="16.5" customHeight="1">
      <c r="B134" s="133"/>
      <c r="C134" s="134" t="s">
        <v>265</v>
      </c>
      <c r="D134" s="134" t="s">
        <v>239</v>
      </c>
      <c r="E134" s="135" t="s">
        <v>7520</v>
      </c>
      <c r="F134" s="136" t="s">
        <v>7521</v>
      </c>
      <c r="G134" s="137" t="s">
        <v>539</v>
      </c>
      <c r="H134" s="138">
        <v>7.9589999999999996</v>
      </c>
      <c r="I134" s="139"/>
      <c r="J134" s="140">
        <f>ROUND(I134*H134,2)</f>
        <v>0</v>
      </c>
      <c r="K134" s="136" t="s">
        <v>1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81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295</v>
      </c>
    </row>
    <row r="135" spans="2:65" s="1" customFormat="1" ht="11.25">
      <c r="B135" s="33"/>
      <c r="D135" s="147" t="s">
        <v>246</v>
      </c>
      <c r="F135" s="148" t="s">
        <v>7521</v>
      </c>
      <c r="I135" s="149"/>
      <c r="L135" s="33"/>
      <c r="M135" s="150"/>
      <c r="T135" s="57"/>
      <c r="AT135" s="18" t="s">
        <v>246</v>
      </c>
      <c r="AU135" s="18" t="s">
        <v>81</v>
      </c>
    </row>
    <row r="136" spans="2:65" s="1" customFormat="1" ht="24.2" customHeight="1">
      <c r="B136" s="133"/>
      <c r="C136" s="134" t="s">
        <v>269</v>
      </c>
      <c r="D136" s="134" t="s">
        <v>239</v>
      </c>
      <c r="E136" s="135" t="s">
        <v>7522</v>
      </c>
      <c r="F136" s="136" t="s">
        <v>7523</v>
      </c>
      <c r="G136" s="137" t="s">
        <v>539</v>
      </c>
      <c r="H136" s="138">
        <v>2.262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81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306</v>
      </c>
    </row>
    <row r="137" spans="2:65" s="1" customFormat="1" ht="19.5">
      <c r="B137" s="33"/>
      <c r="D137" s="147" t="s">
        <v>246</v>
      </c>
      <c r="F137" s="148" t="s">
        <v>7523</v>
      </c>
      <c r="I137" s="149"/>
      <c r="L137" s="33"/>
      <c r="M137" s="150"/>
      <c r="T137" s="57"/>
      <c r="AT137" s="18" t="s">
        <v>246</v>
      </c>
      <c r="AU137" s="18" t="s">
        <v>81</v>
      </c>
    </row>
    <row r="138" spans="2:65" s="1" customFormat="1" ht="24.2" customHeight="1">
      <c r="B138" s="133"/>
      <c r="C138" s="134" t="s">
        <v>273</v>
      </c>
      <c r="D138" s="134" t="s">
        <v>239</v>
      </c>
      <c r="E138" s="135" t="s">
        <v>7437</v>
      </c>
      <c r="F138" s="136" t="s">
        <v>7438</v>
      </c>
      <c r="G138" s="137" t="s">
        <v>539</v>
      </c>
      <c r="H138" s="138">
        <v>2.262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81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316</v>
      </c>
    </row>
    <row r="139" spans="2:65" s="1" customFormat="1" ht="11.25">
      <c r="B139" s="33"/>
      <c r="D139" s="147" t="s">
        <v>246</v>
      </c>
      <c r="F139" s="148" t="s">
        <v>7438</v>
      </c>
      <c r="I139" s="149"/>
      <c r="L139" s="33"/>
      <c r="M139" s="150"/>
      <c r="T139" s="57"/>
      <c r="AT139" s="18" t="s">
        <v>246</v>
      </c>
      <c r="AU139" s="18" t="s">
        <v>81</v>
      </c>
    </row>
    <row r="140" spans="2:65" s="11" customFormat="1" ht="25.9" customHeight="1">
      <c r="B140" s="121"/>
      <c r="D140" s="122" t="s">
        <v>72</v>
      </c>
      <c r="E140" s="123" t="s">
        <v>7524</v>
      </c>
      <c r="F140" s="123" t="s">
        <v>1987</v>
      </c>
      <c r="I140" s="124"/>
      <c r="J140" s="125">
        <f>BK140</f>
        <v>0</v>
      </c>
      <c r="L140" s="121"/>
      <c r="M140" s="126"/>
      <c r="P140" s="127">
        <f>SUM(P141:P164)</f>
        <v>0</v>
      </c>
      <c r="R140" s="127">
        <f>SUM(R141:R164)</f>
        <v>0</v>
      </c>
      <c r="T140" s="128">
        <f>SUM(T141:T164)</f>
        <v>0</v>
      </c>
      <c r="AR140" s="122" t="s">
        <v>81</v>
      </c>
      <c r="AT140" s="129" t="s">
        <v>72</v>
      </c>
      <c r="AU140" s="129" t="s">
        <v>73</v>
      </c>
      <c r="AY140" s="122" t="s">
        <v>236</v>
      </c>
      <c r="BK140" s="130">
        <f>SUM(BK141:BK164)</f>
        <v>0</v>
      </c>
    </row>
    <row r="141" spans="2:65" s="1" customFormat="1" ht="16.5" customHeight="1">
      <c r="B141" s="133"/>
      <c r="C141" s="134" t="s">
        <v>280</v>
      </c>
      <c r="D141" s="134" t="s">
        <v>239</v>
      </c>
      <c r="E141" s="135" t="s">
        <v>7525</v>
      </c>
      <c r="F141" s="136" t="s">
        <v>7526</v>
      </c>
      <c r="G141" s="137" t="s">
        <v>242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328</v>
      </c>
    </row>
    <row r="142" spans="2:65" s="1" customFormat="1" ht="11.25">
      <c r="B142" s="33"/>
      <c r="D142" s="147" t="s">
        <v>246</v>
      </c>
      <c r="F142" s="148" t="s">
        <v>7526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16.5" customHeight="1">
      <c r="B143" s="133"/>
      <c r="C143" s="134" t="s">
        <v>286</v>
      </c>
      <c r="D143" s="134" t="s">
        <v>239</v>
      </c>
      <c r="E143" s="135" t="s">
        <v>7527</v>
      </c>
      <c r="F143" s="136" t="s">
        <v>7528</v>
      </c>
      <c r="G143" s="137" t="s">
        <v>242</v>
      </c>
      <c r="H143" s="138">
        <v>1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345</v>
      </c>
    </row>
    <row r="144" spans="2:65" s="1" customFormat="1" ht="11.25">
      <c r="B144" s="33"/>
      <c r="D144" s="147" t="s">
        <v>246</v>
      </c>
      <c r="F144" s="148" t="s">
        <v>7528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33" customHeight="1">
      <c r="B145" s="133"/>
      <c r="C145" s="134" t="s">
        <v>291</v>
      </c>
      <c r="D145" s="134" t="s">
        <v>239</v>
      </c>
      <c r="E145" s="135" t="s">
        <v>7529</v>
      </c>
      <c r="F145" s="136" t="s">
        <v>7530</v>
      </c>
      <c r="G145" s="137" t="s">
        <v>340</v>
      </c>
      <c r="H145" s="138">
        <v>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583</v>
      </c>
    </row>
    <row r="146" spans="2:65" s="1" customFormat="1" ht="19.5">
      <c r="B146" s="33"/>
      <c r="D146" s="147" t="s">
        <v>246</v>
      </c>
      <c r="F146" s="148" t="s">
        <v>7530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33" customHeight="1">
      <c r="B147" s="133"/>
      <c r="C147" s="134" t="s">
        <v>295</v>
      </c>
      <c r="D147" s="134" t="s">
        <v>239</v>
      </c>
      <c r="E147" s="135" t="s">
        <v>7531</v>
      </c>
      <c r="F147" s="136" t="s">
        <v>7532</v>
      </c>
      <c r="G147" s="137" t="s">
        <v>242</v>
      </c>
      <c r="H147" s="138">
        <v>1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591</v>
      </c>
    </row>
    <row r="148" spans="2:65" s="1" customFormat="1" ht="19.5">
      <c r="B148" s="33"/>
      <c r="D148" s="147" t="s">
        <v>246</v>
      </c>
      <c r="F148" s="148" t="s">
        <v>7532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4.2" customHeight="1">
      <c r="B149" s="133"/>
      <c r="C149" s="134" t="s">
        <v>300</v>
      </c>
      <c r="D149" s="134" t="s">
        <v>239</v>
      </c>
      <c r="E149" s="135" t="s">
        <v>7533</v>
      </c>
      <c r="F149" s="136" t="s">
        <v>7534</v>
      </c>
      <c r="G149" s="137" t="s">
        <v>340</v>
      </c>
      <c r="H149" s="138">
        <v>1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607</v>
      </c>
    </row>
    <row r="150" spans="2:65" s="1" customFormat="1" ht="11.25">
      <c r="B150" s="33"/>
      <c r="D150" s="147" t="s">
        <v>246</v>
      </c>
      <c r="F150" s="148" t="s">
        <v>7534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16.5" customHeight="1">
      <c r="B151" s="133"/>
      <c r="C151" s="134" t="s">
        <v>306</v>
      </c>
      <c r="D151" s="134" t="s">
        <v>239</v>
      </c>
      <c r="E151" s="135" t="s">
        <v>7535</v>
      </c>
      <c r="F151" s="136" t="s">
        <v>7536</v>
      </c>
      <c r="G151" s="137" t="s">
        <v>242</v>
      </c>
      <c r="H151" s="138">
        <v>1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617</v>
      </c>
    </row>
    <row r="152" spans="2:65" s="1" customFormat="1" ht="11.25">
      <c r="B152" s="33"/>
      <c r="D152" s="147" t="s">
        <v>246</v>
      </c>
      <c r="F152" s="148" t="s">
        <v>7536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8</v>
      </c>
      <c r="D153" s="134" t="s">
        <v>239</v>
      </c>
      <c r="E153" s="135" t="s">
        <v>7537</v>
      </c>
      <c r="F153" s="136" t="s">
        <v>7538</v>
      </c>
      <c r="G153" s="137" t="s">
        <v>340</v>
      </c>
      <c r="H153" s="138">
        <v>2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630</v>
      </c>
    </row>
    <row r="154" spans="2:65" s="1" customFormat="1" ht="11.25">
      <c r="B154" s="33"/>
      <c r="D154" s="147" t="s">
        <v>246</v>
      </c>
      <c r="F154" s="148" t="s">
        <v>7538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16.5" customHeight="1">
      <c r="B155" s="133"/>
      <c r="C155" s="134" t="s">
        <v>316</v>
      </c>
      <c r="D155" s="134" t="s">
        <v>239</v>
      </c>
      <c r="E155" s="135" t="s">
        <v>7539</v>
      </c>
      <c r="F155" s="136" t="s">
        <v>7540</v>
      </c>
      <c r="G155" s="137" t="s">
        <v>528</v>
      </c>
      <c r="H155" s="138">
        <v>16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643</v>
      </c>
    </row>
    <row r="156" spans="2:65" s="1" customFormat="1" ht="11.25">
      <c r="B156" s="33"/>
      <c r="D156" s="147" t="s">
        <v>246</v>
      </c>
      <c r="F156" s="148" t="s">
        <v>7540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24.2" customHeight="1">
      <c r="B157" s="133"/>
      <c r="C157" s="134" t="s">
        <v>323</v>
      </c>
      <c r="D157" s="134" t="s">
        <v>239</v>
      </c>
      <c r="E157" s="135" t="s">
        <v>7541</v>
      </c>
      <c r="F157" s="136" t="s">
        <v>7542</v>
      </c>
      <c r="G157" s="137" t="s">
        <v>340</v>
      </c>
      <c r="H157" s="138">
        <v>1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656</v>
      </c>
    </row>
    <row r="158" spans="2:65" s="1" customFormat="1" ht="19.5">
      <c r="B158" s="33"/>
      <c r="D158" s="147" t="s">
        <v>246</v>
      </c>
      <c r="F158" s="148" t="s">
        <v>7542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328</v>
      </c>
      <c r="D159" s="134" t="s">
        <v>239</v>
      </c>
      <c r="E159" s="135" t="s">
        <v>7543</v>
      </c>
      <c r="F159" s="136" t="s">
        <v>7544</v>
      </c>
      <c r="G159" s="137" t="s">
        <v>528</v>
      </c>
      <c r="H159" s="138">
        <v>8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669</v>
      </c>
    </row>
    <row r="160" spans="2:65" s="1" customFormat="1" ht="11.25">
      <c r="B160" s="33"/>
      <c r="D160" s="147" t="s">
        <v>246</v>
      </c>
      <c r="F160" s="148" t="s">
        <v>7544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337</v>
      </c>
      <c r="D161" s="134" t="s">
        <v>239</v>
      </c>
      <c r="E161" s="135" t="s">
        <v>7545</v>
      </c>
      <c r="F161" s="136" t="s">
        <v>7546</v>
      </c>
      <c r="G161" s="137" t="s">
        <v>340</v>
      </c>
      <c r="H161" s="138">
        <v>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682</v>
      </c>
    </row>
    <row r="162" spans="2:65" s="1" customFormat="1" ht="19.5">
      <c r="B162" s="33"/>
      <c r="D162" s="147" t="s">
        <v>246</v>
      </c>
      <c r="F162" s="148" t="s">
        <v>7546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33" customHeight="1">
      <c r="B163" s="133"/>
      <c r="C163" s="134" t="s">
        <v>345</v>
      </c>
      <c r="D163" s="134" t="s">
        <v>239</v>
      </c>
      <c r="E163" s="135" t="s">
        <v>7547</v>
      </c>
      <c r="F163" s="136" t="s">
        <v>7548</v>
      </c>
      <c r="G163" s="137" t="s">
        <v>340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696</v>
      </c>
    </row>
    <row r="164" spans="2:65" s="1" customFormat="1" ht="19.5">
      <c r="B164" s="33"/>
      <c r="D164" s="147" t="s">
        <v>246</v>
      </c>
      <c r="F164" s="148" t="s">
        <v>7548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1" customFormat="1" ht="25.9" customHeight="1">
      <c r="B165" s="121"/>
      <c r="D165" s="122" t="s">
        <v>72</v>
      </c>
      <c r="E165" s="123" t="s">
        <v>7549</v>
      </c>
      <c r="F165" s="123" t="s">
        <v>7550</v>
      </c>
      <c r="I165" s="124"/>
      <c r="J165" s="125">
        <f>BK165</f>
        <v>0</v>
      </c>
      <c r="L165" s="121"/>
      <c r="M165" s="126"/>
      <c r="P165" s="127">
        <f>SUM(P166:P173)</f>
        <v>0</v>
      </c>
      <c r="R165" s="127">
        <f>SUM(R166:R173)</f>
        <v>0</v>
      </c>
      <c r="T165" s="128">
        <f>SUM(T166:T173)</f>
        <v>0</v>
      </c>
      <c r="AR165" s="122" t="s">
        <v>81</v>
      </c>
      <c r="AT165" s="129" t="s">
        <v>72</v>
      </c>
      <c r="AU165" s="129" t="s">
        <v>73</v>
      </c>
      <c r="AY165" s="122" t="s">
        <v>236</v>
      </c>
      <c r="BK165" s="130">
        <f>SUM(BK166:BK173)</f>
        <v>0</v>
      </c>
    </row>
    <row r="166" spans="2:65" s="1" customFormat="1" ht="16.5" customHeight="1">
      <c r="B166" s="133"/>
      <c r="C166" s="134" t="s">
        <v>7</v>
      </c>
      <c r="D166" s="134" t="s">
        <v>239</v>
      </c>
      <c r="E166" s="135" t="s">
        <v>7551</v>
      </c>
      <c r="F166" s="136" t="s">
        <v>7552</v>
      </c>
      <c r="G166" s="137" t="s">
        <v>242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81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709</v>
      </c>
    </row>
    <row r="167" spans="2:65" s="1" customFormat="1" ht="11.25">
      <c r="B167" s="33"/>
      <c r="D167" s="147" t="s">
        <v>246</v>
      </c>
      <c r="F167" s="148" t="s">
        <v>7552</v>
      </c>
      <c r="I167" s="149"/>
      <c r="L167" s="33"/>
      <c r="M167" s="150"/>
      <c r="T167" s="57"/>
      <c r="AT167" s="18" t="s">
        <v>246</v>
      </c>
      <c r="AU167" s="18" t="s">
        <v>81</v>
      </c>
    </row>
    <row r="168" spans="2:65" s="1" customFormat="1" ht="16.5" customHeight="1">
      <c r="B168" s="133"/>
      <c r="C168" s="134" t="s">
        <v>583</v>
      </c>
      <c r="D168" s="134" t="s">
        <v>239</v>
      </c>
      <c r="E168" s="135" t="s">
        <v>7553</v>
      </c>
      <c r="F168" s="136" t="s">
        <v>7554</v>
      </c>
      <c r="G168" s="137" t="s">
        <v>2038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81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720</v>
      </c>
    </row>
    <row r="169" spans="2:65" s="1" customFormat="1" ht="11.25">
      <c r="B169" s="33"/>
      <c r="D169" s="147" t="s">
        <v>246</v>
      </c>
      <c r="F169" s="148" t="s">
        <v>7554</v>
      </c>
      <c r="I169" s="149"/>
      <c r="L169" s="33"/>
      <c r="M169" s="150"/>
      <c r="T169" s="57"/>
      <c r="AT169" s="18" t="s">
        <v>246</v>
      </c>
      <c r="AU169" s="18" t="s">
        <v>81</v>
      </c>
    </row>
    <row r="170" spans="2:65" s="1" customFormat="1" ht="16.5" customHeight="1">
      <c r="B170" s="133"/>
      <c r="C170" s="134" t="s">
        <v>588</v>
      </c>
      <c r="D170" s="134" t="s">
        <v>239</v>
      </c>
      <c r="E170" s="135" t="s">
        <v>7555</v>
      </c>
      <c r="F170" s="136" t="s">
        <v>7556</v>
      </c>
      <c r="G170" s="137" t="s">
        <v>2038</v>
      </c>
      <c r="H170" s="138">
        <v>16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81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731</v>
      </c>
    </row>
    <row r="171" spans="2:65" s="1" customFormat="1" ht="11.25">
      <c r="B171" s="33"/>
      <c r="D171" s="147" t="s">
        <v>246</v>
      </c>
      <c r="F171" s="148" t="s">
        <v>7556</v>
      </c>
      <c r="I171" s="149"/>
      <c r="L171" s="33"/>
      <c r="M171" s="150"/>
      <c r="T171" s="57"/>
      <c r="AT171" s="18" t="s">
        <v>246</v>
      </c>
      <c r="AU171" s="18" t="s">
        <v>81</v>
      </c>
    </row>
    <row r="172" spans="2:65" s="1" customFormat="1" ht="16.5" customHeight="1">
      <c r="B172" s="133"/>
      <c r="C172" s="134" t="s">
        <v>591</v>
      </c>
      <c r="D172" s="134" t="s">
        <v>239</v>
      </c>
      <c r="E172" s="135" t="s">
        <v>7557</v>
      </c>
      <c r="F172" s="136" t="s">
        <v>7558</v>
      </c>
      <c r="G172" s="137" t="s">
        <v>2038</v>
      </c>
      <c r="H172" s="138">
        <v>2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81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741</v>
      </c>
    </row>
    <row r="173" spans="2:65" s="1" customFormat="1" ht="11.25">
      <c r="B173" s="33"/>
      <c r="D173" s="147" t="s">
        <v>246</v>
      </c>
      <c r="F173" s="148" t="s">
        <v>7558</v>
      </c>
      <c r="I173" s="149"/>
      <c r="L173" s="33"/>
      <c r="M173" s="150"/>
      <c r="T173" s="57"/>
      <c r="AT173" s="18" t="s">
        <v>246</v>
      </c>
      <c r="AU173" s="18" t="s">
        <v>81</v>
      </c>
    </row>
    <row r="174" spans="2:65" s="11" customFormat="1" ht="25.9" customHeight="1">
      <c r="B174" s="121"/>
      <c r="D174" s="122" t="s">
        <v>72</v>
      </c>
      <c r="E174" s="123" t="s">
        <v>7559</v>
      </c>
      <c r="F174" s="123" t="s">
        <v>7560</v>
      </c>
      <c r="I174" s="124"/>
      <c r="J174" s="125">
        <f>BK174</f>
        <v>0</v>
      </c>
      <c r="L174" s="121"/>
      <c r="M174" s="126"/>
      <c r="P174" s="127">
        <f>SUM(P175:P308)</f>
        <v>0</v>
      </c>
      <c r="R174" s="127">
        <f>SUM(R175:R308)</f>
        <v>0</v>
      </c>
      <c r="T174" s="128">
        <f>SUM(T175:T308)</f>
        <v>0</v>
      </c>
      <c r="AR174" s="122" t="s">
        <v>81</v>
      </c>
      <c r="AT174" s="129" t="s">
        <v>72</v>
      </c>
      <c r="AU174" s="129" t="s">
        <v>73</v>
      </c>
      <c r="AY174" s="122" t="s">
        <v>236</v>
      </c>
      <c r="BK174" s="130">
        <f>SUM(BK175:BK308)</f>
        <v>0</v>
      </c>
    </row>
    <row r="175" spans="2:65" s="1" customFormat="1" ht="16.5" customHeight="1">
      <c r="B175" s="133"/>
      <c r="C175" s="134" t="s">
        <v>600</v>
      </c>
      <c r="D175" s="134" t="s">
        <v>239</v>
      </c>
      <c r="E175" s="135" t="s">
        <v>7561</v>
      </c>
      <c r="F175" s="136" t="s">
        <v>7562</v>
      </c>
      <c r="G175" s="137" t="s">
        <v>242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772</v>
      </c>
    </row>
    <row r="176" spans="2:65" s="1" customFormat="1" ht="11.25">
      <c r="B176" s="33"/>
      <c r="D176" s="147" t="s">
        <v>246</v>
      </c>
      <c r="F176" s="148" t="s">
        <v>7562</v>
      </c>
      <c r="I176" s="149"/>
      <c r="L176" s="33"/>
      <c r="M176" s="150"/>
      <c r="T176" s="57"/>
      <c r="AT176" s="18" t="s">
        <v>246</v>
      </c>
      <c r="AU176" s="18" t="s">
        <v>81</v>
      </c>
    </row>
    <row r="177" spans="2:65" s="1" customFormat="1" ht="16.5" customHeight="1">
      <c r="B177" s="133"/>
      <c r="C177" s="134" t="s">
        <v>607</v>
      </c>
      <c r="D177" s="134" t="s">
        <v>239</v>
      </c>
      <c r="E177" s="135" t="s">
        <v>7563</v>
      </c>
      <c r="F177" s="136" t="s">
        <v>7564</v>
      </c>
      <c r="G177" s="137" t="s">
        <v>242</v>
      </c>
      <c r="H177" s="138">
        <v>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782</v>
      </c>
    </row>
    <row r="178" spans="2:65" s="1" customFormat="1" ht="11.25">
      <c r="B178" s="33"/>
      <c r="D178" s="147" t="s">
        <v>246</v>
      </c>
      <c r="F178" s="148" t="s">
        <v>7564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" customFormat="1" ht="16.5" customHeight="1">
      <c r="B179" s="133"/>
      <c r="C179" s="134" t="s">
        <v>611</v>
      </c>
      <c r="D179" s="134" t="s">
        <v>239</v>
      </c>
      <c r="E179" s="135" t="s">
        <v>7565</v>
      </c>
      <c r="F179" s="136" t="s">
        <v>7566</v>
      </c>
      <c r="G179" s="137" t="s">
        <v>242</v>
      </c>
      <c r="H179" s="138">
        <v>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81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792</v>
      </c>
    </row>
    <row r="180" spans="2:65" s="1" customFormat="1" ht="11.25">
      <c r="B180" s="33"/>
      <c r="D180" s="147" t="s">
        <v>246</v>
      </c>
      <c r="F180" s="148" t="s">
        <v>7566</v>
      </c>
      <c r="I180" s="149"/>
      <c r="L180" s="33"/>
      <c r="M180" s="150"/>
      <c r="T180" s="57"/>
      <c r="AT180" s="18" t="s">
        <v>246</v>
      </c>
      <c r="AU180" s="18" t="s">
        <v>81</v>
      </c>
    </row>
    <row r="181" spans="2:65" s="1" customFormat="1" ht="16.5" customHeight="1">
      <c r="B181" s="133"/>
      <c r="C181" s="134" t="s">
        <v>617</v>
      </c>
      <c r="D181" s="134" t="s">
        <v>239</v>
      </c>
      <c r="E181" s="135" t="s">
        <v>7567</v>
      </c>
      <c r="F181" s="136" t="s">
        <v>7568</v>
      </c>
      <c r="G181" s="137" t="s">
        <v>242</v>
      </c>
      <c r="H181" s="138">
        <v>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81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805</v>
      </c>
    </row>
    <row r="182" spans="2:65" s="1" customFormat="1" ht="11.25">
      <c r="B182" s="33"/>
      <c r="D182" s="147" t="s">
        <v>246</v>
      </c>
      <c r="F182" s="148" t="s">
        <v>7568</v>
      </c>
      <c r="I182" s="149"/>
      <c r="L182" s="33"/>
      <c r="M182" s="150"/>
      <c r="T182" s="57"/>
      <c r="AT182" s="18" t="s">
        <v>246</v>
      </c>
      <c r="AU182" s="18" t="s">
        <v>81</v>
      </c>
    </row>
    <row r="183" spans="2:65" s="1" customFormat="1" ht="16.5" customHeight="1">
      <c r="B183" s="133"/>
      <c r="C183" s="134" t="s">
        <v>625</v>
      </c>
      <c r="D183" s="134" t="s">
        <v>239</v>
      </c>
      <c r="E183" s="135" t="s">
        <v>7569</v>
      </c>
      <c r="F183" s="136" t="s">
        <v>7570</v>
      </c>
      <c r="G183" s="137" t="s">
        <v>242</v>
      </c>
      <c r="H183" s="138">
        <v>1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81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816</v>
      </c>
    </row>
    <row r="184" spans="2:65" s="1" customFormat="1" ht="11.25">
      <c r="B184" s="33"/>
      <c r="D184" s="147" t="s">
        <v>246</v>
      </c>
      <c r="F184" s="148" t="s">
        <v>7570</v>
      </c>
      <c r="I184" s="149"/>
      <c r="L184" s="33"/>
      <c r="M184" s="150"/>
      <c r="T184" s="57"/>
      <c r="AT184" s="18" t="s">
        <v>246</v>
      </c>
      <c r="AU184" s="18" t="s">
        <v>81</v>
      </c>
    </row>
    <row r="185" spans="2:65" s="1" customFormat="1" ht="16.5" customHeight="1">
      <c r="B185" s="133"/>
      <c r="C185" s="134" t="s">
        <v>630</v>
      </c>
      <c r="D185" s="134" t="s">
        <v>239</v>
      </c>
      <c r="E185" s="135" t="s">
        <v>7571</v>
      </c>
      <c r="F185" s="136" t="s">
        <v>7572</v>
      </c>
      <c r="G185" s="137" t="s">
        <v>242</v>
      </c>
      <c r="H185" s="138">
        <v>1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81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828</v>
      </c>
    </row>
    <row r="186" spans="2:65" s="1" customFormat="1" ht="11.25">
      <c r="B186" s="33"/>
      <c r="D186" s="147" t="s">
        <v>246</v>
      </c>
      <c r="F186" s="148" t="s">
        <v>7572</v>
      </c>
      <c r="I186" s="149"/>
      <c r="L186" s="33"/>
      <c r="M186" s="150"/>
      <c r="T186" s="57"/>
      <c r="AT186" s="18" t="s">
        <v>246</v>
      </c>
      <c r="AU186" s="18" t="s">
        <v>81</v>
      </c>
    </row>
    <row r="187" spans="2:65" s="1" customFormat="1" ht="16.5" customHeight="1">
      <c r="B187" s="133"/>
      <c r="C187" s="134" t="s">
        <v>637</v>
      </c>
      <c r="D187" s="134" t="s">
        <v>239</v>
      </c>
      <c r="E187" s="135" t="s">
        <v>7573</v>
      </c>
      <c r="F187" s="136" t="s">
        <v>7574</v>
      </c>
      <c r="G187" s="137" t="s">
        <v>1076</v>
      </c>
      <c r="H187" s="138">
        <v>100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81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841</v>
      </c>
    </row>
    <row r="188" spans="2:65" s="1" customFormat="1" ht="11.25">
      <c r="B188" s="33"/>
      <c r="D188" s="147" t="s">
        <v>246</v>
      </c>
      <c r="F188" s="148" t="s">
        <v>7574</v>
      </c>
      <c r="I188" s="149"/>
      <c r="L188" s="33"/>
      <c r="M188" s="150"/>
      <c r="T188" s="57"/>
      <c r="AT188" s="18" t="s">
        <v>246</v>
      </c>
      <c r="AU188" s="18" t="s">
        <v>81</v>
      </c>
    </row>
    <row r="189" spans="2:65" s="1" customFormat="1" ht="16.5" customHeight="1">
      <c r="B189" s="133"/>
      <c r="C189" s="134" t="s">
        <v>643</v>
      </c>
      <c r="D189" s="134" t="s">
        <v>239</v>
      </c>
      <c r="E189" s="135" t="s">
        <v>7575</v>
      </c>
      <c r="F189" s="136" t="s">
        <v>7576</v>
      </c>
      <c r="G189" s="137" t="s">
        <v>340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81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341</v>
      </c>
    </row>
    <row r="190" spans="2:65" s="1" customFormat="1" ht="11.25">
      <c r="B190" s="33"/>
      <c r="D190" s="147" t="s">
        <v>246</v>
      </c>
      <c r="F190" s="148" t="s">
        <v>7576</v>
      </c>
      <c r="I190" s="149"/>
      <c r="L190" s="33"/>
      <c r="M190" s="150"/>
      <c r="T190" s="57"/>
      <c r="AT190" s="18" t="s">
        <v>246</v>
      </c>
      <c r="AU190" s="18" t="s">
        <v>81</v>
      </c>
    </row>
    <row r="191" spans="2:65" s="1" customFormat="1" ht="16.5" customHeight="1">
      <c r="B191" s="133"/>
      <c r="C191" s="134" t="s">
        <v>649</v>
      </c>
      <c r="D191" s="134" t="s">
        <v>239</v>
      </c>
      <c r="E191" s="135" t="s">
        <v>7577</v>
      </c>
      <c r="F191" s="136" t="s">
        <v>7578</v>
      </c>
      <c r="G191" s="137" t="s">
        <v>340</v>
      </c>
      <c r="H191" s="138">
        <v>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81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868</v>
      </c>
    </row>
    <row r="192" spans="2:65" s="1" customFormat="1" ht="11.25">
      <c r="B192" s="33"/>
      <c r="D192" s="147" t="s">
        <v>246</v>
      </c>
      <c r="F192" s="148" t="s">
        <v>7578</v>
      </c>
      <c r="I192" s="149"/>
      <c r="L192" s="33"/>
      <c r="M192" s="150"/>
      <c r="T192" s="57"/>
      <c r="AT192" s="18" t="s">
        <v>246</v>
      </c>
      <c r="AU192" s="18" t="s">
        <v>81</v>
      </c>
    </row>
    <row r="193" spans="2:65" s="1" customFormat="1" ht="16.5" customHeight="1">
      <c r="B193" s="133"/>
      <c r="C193" s="134" t="s">
        <v>656</v>
      </c>
      <c r="D193" s="134" t="s">
        <v>239</v>
      </c>
      <c r="E193" s="135" t="s">
        <v>7579</v>
      </c>
      <c r="F193" s="136" t="s">
        <v>7580</v>
      </c>
      <c r="G193" s="137" t="s">
        <v>528</v>
      </c>
      <c r="H193" s="138">
        <v>20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81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879</v>
      </c>
    </row>
    <row r="194" spans="2:65" s="1" customFormat="1" ht="11.25">
      <c r="B194" s="33"/>
      <c r="D194" s="147" t="s">
        <v>246</v>
      </c>
      <c r="F194" s="148" t="s">
        <v>7580</v>
      </c>
      <c r="I194" s="149"/>
      <c r="L194" s="33"/>
      <c r="M194" s="150"/>
      <c r="T194" s="57"/>
      <c r="AT194" s="18" t="s">
        <v>246</v>
      </c>
      <c r="AU194" s="18" t="s">
        <v>81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7581</v>
      </c>
      <c r="F195" s="136" t="s">
        <v>7582</v>
      </c>
      <c r="G195" s="137" t="s">
        <v>528</v>
      </c>
      <c r="H195" s="138">
        <v>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81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893</v>
      </c>
    </row>
    <row r="196" spans="2:65" s="1" customFormat="1" ht="11.25">
      <c r="B196" s="33"/>
      <c r="D196" s="147" t="s">
        <v>246</v>
      </c>
      <c r="F196" s="148" t="s">
        <v>7582</v>
      </c>
      <c r="I196" s="149"/>
      <c r="L196" s="33"/>
      <c r="M196" s="150"/>
      <c r="T196" s="57"/>
      <c r="AT196" s="18" t="s">
        <v>246</v>
      </c>
      <c r="AU196" s="18" t="s">
        <v>81</v>
      </c>
    </row>
    <row r="197" spans="2:65" s="1" customFormat="1" ht="16.5" customHeight="1">
      <c r="B197" s="133"/>
      <c r="C197" s="134" t="s">
        <v>669</v>
      </c>
      <c r="D197" s="134" t="s">
        <v>239</v>
      </c>
      <c r="E197" s="135" t="s">
        <v>7583</v>
      </c>
      <c r="F197" s="136" t="s">
        <v>7584</v>
      </c>
      <c r="G197" s="137" t="s">
        <v>528</v>
      </c>
      <c r="H197" s="138">
        <v>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81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928</v>
      </c>
    </row>
    <row r="198" spans="2:65" s="1" customFormat="1" ht="11.25">
      <c r="B198" s="33"/>
      <c r="D198" s="147" t="s">
        <v>246</v>
      </c>
      <c r="F198" s="148" t="s">
        <v>7584</v>
      </c>
      <c r="I198" s="149"/>
      <c r="L198" s="33"/>
      <c r="M198" s="150"/>
      <c r="T198" s="57"/>
      <c r="AT198" s="18" t="s">
        <v>246</v>
      </c>
      <c r="AU198" s="18" t="s">
        <v>81</v>
      </c>
    </row>
    <row r="199" spans="2:65" s="1" customFormat="1" ht="16.5" customHeight="1">
      <c r="B199" s="133"/>
      <c r="C199" s="134" t="s">
        <v>675</v>
      </c>
      <c r="D199" s="134" t="s">
        <v>239</v>
      </c>
      <c r="E199" s="135" t="s">
        <v>7585</v>
      </c>
      <c r="F199" s="136" t="s">
        <v>7586</v>
      </c>
      <c r="G199" s="137" t="s">
        <v>528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81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943</v>
      </c>
    </row>
    <row r="200" spans="2:65" s="1" customFormat="1" ht="11.25">
      <c r="B200" s="33"/>
      <c r="D200" s="147" t="s">
        <v>246</v>
      </c>
      <c r="F200" s="148" t="s">
        <v>7586</v>
      </c>
      <c r="I200" s="149"/>
      <c r="L200" s="33"/>
      <c r="M200" s="150"/>
      <c r="T200" s="57"/>
      <c r="AT200" s="18" t="s">
        <v>246</v>
      </c>
      <c r="AU200" s="18" t="s">
        <v>81</v>
      </c>
    </row>
    <row r="201" spans="2:65" s="1" customFormat="1" ht="16.5" customHeight="1">
      <c r="B201" s="133"/>
      <c r="C201" s="134" t="s">
        <v>682</v>
      </c>
      <c r="D201" s="134" t="s">
        <v>239</v>
      </c>
      <c r="E201" s="135" t="s">
        <v>7587</v>
      </c>
      <c r="F201" s="136" t="s">
        <v>7588</v>
      </c>
      <c r="G201" s="137" t="s">
        <v>340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81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955</v>
      </c>
    </row>
    <row r="202" spans="2:65" s="1" customFormat="1" ht="11.25">
      <c r="B202" s="33"/>
      <c r="D202" s="147" t="s">
        <v>246</v>
      </c>
      <c r="F202" s="148" t="s">
        <v>7588</v>
      </c>
      <c r="I202" s="149"/>
      <c r="L202" s="33"/>
      <c r="M202" s="150"/>
      <c r="T202" s="57"/>
      <c r="AT202" s="18" t="s">
        <v>246</v>
      </c>
      <c r="AU202" s="18" t="s">
        <v>81</v>
      </c>
    </row>
    <row r="203" spans="2:65" s="1" customFormat="1" ht="16.5" customHeight="1">
      <c r="B203" s="133"/>
      <c r="C203" s="134" t="s">
        <v>689</v>
      </c>
      <c r="D203" s="134" t="s">
        <v>239</v>
      </c>
      <c r="E203" s="135" t="s">
        <v>7589</v>
      </c>
      <c r="F203" s="136" t="s">
        <v>7590</v>
      </c>
      <c r="G203" s="137" t="s">
        <v>340</v>
      </c>
      <c r="H203" s="138">
        <v>4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81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967</v>
      </c>
    </row>
    <row r="204" spans="2:65" s="1" customFormat="1" ht="11.25">
      <c r="B204" s="33"/>
      <c r="D204" s="147" t="s">
        <v>246</v>
      </c>
      <c r="F204" s="148" t="s">
        <v>7590</v>
      </c>
      <c r="I204" s="149"/>
      <c r="L204" s="33"/>
      <c r="M204" s="150"/>
      <c r="T204" s="57"/>
      <c r="AT204" s="18" t="s">
        <v>246</v>
      </c>
      <c r="AU204" s="18" t="s">
        <v>81</v>
      </c>
    </row>
    <row r="205" spans="2:65" s="1" customFormat="1" ht="16.5" customHeight="1">
      <c r="B205" s="133"/>
      <c r="C205" s="134" t="s">
        <v>696</v>
      </c>
      <c r="D205" s="134" t="s">
        <v>239</v>
      </c>
      <c r="E205" s="135" t="s">
        <v>7591</v>
      </c>
      <c r="F205" s="136" t="s">
        <v>7592</v>
      </c>
      <c r="G205" s="137" t="s">
        <v>340</v>
      </c>
      <c r="H205" s="138">
        <v>4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81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2162</v>
      </c>
    </row>
    <row r="206" spans="2:65" s="1" customFormat="1" ht="11.25">
      <c r="B206" s="33"/>
      <c r="D206" s="147" t="s">
        <v>246</v>
      </c>
      <c r="F206" s="148" t="s">
        <v>7592</v>
      </c>
      <c r="I206" s="149"/>
      <c r="L206" s="33"/>
      <c r="M206" s="150"/>
      <c r="T206" s="57"/>
      <c r="AT206" s="18" t="s">
        <v>246</v>
      </c>
      <c r="AU206" s="18" t="s">
        <v>81</v>
      </c>
    </row>
    <row r="207" spans="2:65" s="1" customFormat="1" ht="16.5" customHeight="1">
      <c r="B207" s="133"/>
      <c r="C207" s="134" t="s">
        <v>703</v>
      </c>
      <c r="D207" s="134" t="s">
        <v>239</v>
      </c>
      <c r="E207" s="135" t="s">
        <v>7593</v>
      </c>
      <c r="F207" s="136" t="s">
        <v>7594</v>
      </c>
      <c r="G207" s="137" t="s">
        <v>340</v>
      </c>
      <c r="H207" s="138">
        <v>1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2167</v>
      </c>
    </row>
    <row r="208" spans="2:65" s="1" customFormat="1" ht="11.25">
      <c r="B208" s="33"/>
      <c r="D208" s="147" t="s">
        <v>246</v>
      </c>
      <c r="F208" s="148" t="s">
        <v>7594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" customFormat="1" ht="16.5" customHeight="1">
      <c r="B209" s="133"/>
      <c r="C209" s="134" t="s">
        <v>709</v>
      </c>
      <c r="D209" s="134" t="s">
        <v>239</v>
      </c>
      <c r="E209" s="135" t="s">
        <v>7595</v>
      </c>
      <c r="F209" s="136" t="s">
        <v>7596</v>
      </c>
      <c r="G209" s="137" t="s">
        <v>340</v>
      </c>
      <c r="H209" s="138">
        <v>1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81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2170</v>
      </c>
    </row>
    <row r="210" spans="2:65" s="1" customFormat="1" ht="11.25">
      <c r="B210" s="33"/>
      <c r="D210" s="147" t="s">
        <v>246</v>
      </c>
      <c r="F210" s="148" t="s">
        <v>7596</v>
      </c>
      <c r="I210" s="149"/>
      <c r="L210" s="33"/>
      <c r="M210" s="150"/>
      <c r="T210" s="57"/>
      <c r="AT210" s="18" t="s">
        <v>246</v>
      </c>
      <c r="AU210" s="18" t="s">
        <v>81</v>
      </c>
    </row>
    <row r="211" spans="2:65" s="1" customFormat="1" ht="16.5" customHeight="1">
      <c r="B211" s="133"/>
      <c r="C211" s="134" t="s">
        <v>714</v>
      </c>
      <c r="D211" s="134" t="s">
        <v>239</v>
      </c>
      <c r="E211" s="135" t="s">
        <v>7597</v>
      </c>
      <c r="F211" s="136" t="s">
        <v>7598</v>
      </c>
      <c r="G211" s="137" t="s">
        <v>340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81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2171</v>
      </c>
    </row>
    <row r="212" spans="2:65" s="1" customFormat="1" ht="11.25">
      <c r="B212" s="33"/>
      <c r="D212" s="147" t="s">
        <v>246</v>
      </c>
      <c r="F212" s="148" t="s">
        <v>7598</v>
      </c>
      <c r="I212" s="149"/>
      <c r="L212" s="33"/>
      <c r="M212" s="150"/>
      <c r="T212" s="57"/>
      <c r="AT212" s="18" t="s">
        <v>246</v>
      </c>
      <c r="AU212" s="18" t="s">
        <v>81</v>
      </c>
    </row>
    <row r="213" spans="2:65" s="1" customFormat="1" ht="16.5" customHeight="1">
      <c r="B213" s="133"/>
      <c r="C213" s="134" t="s">
        <v>720</v>
      </c>
      <c r="D213" s="134" t="s">
        <v>239</v>
      </c>
      <c r="E213" s="135" t="s">
        <v>7599</v>
      </c>
      <c r="F213" s="136" t="s">
        <v>7600</v>
      </c>
      <c r="G213" s="137" t="s">
        <v>340</v>
      </c>
      <c r="H213" s="138">
        <v>1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2174</v>
      </c>
    </row>
    <row r="214" spans="2:65" s="1" customFormat="1" ht="11.25">
      <c r="B214" s="33"/>
      <c r="D214" s="147" t="s">
        <v>246</v>
      </c>
      <c r="F214" s="148" t="s">
        <v>7600</v>
      </c>
      <c r="I214" s="149"/>
      <c r="L214" s="33"/>
      <c r="M214" s="150"/>
      <c r="T214" s="57"/>
      <c r="AT214" s="18" t="s">
        <v>246</v>
      </c>
      <c r="AU214" s="18" t="s">
        <v>81</v>
      </c>
    </row>
    <row r="215" spans="2:65" s="1" customFormat="1" ht="16.5" customHeight="1">
      <c r="B215" s="133"/>
      <c r="C215" s="134" t="s">
        <v>725</v>
      </c>
      <c r="D215" s="134" t="s">
        <v>239</v>
      </c>
      <c r="E215" s="135" t="s">
        <v>7601</v>
      </c>
      <c r="F215" s="136" t="s">
        <v>7602</v>
      </c>
      <c r="G215" s="137" t="s">
        <v>340</v>
      </c>
      <c r="H215" s="138">
        <v>1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81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2178</v>
      </c>
    </row>
    <row r="216" spans="2:65" s="1" customFormat="1" ht="11.25">
      <c r="B216" s="33"/>
      <c r="D216" s="147" t="s">
        <v>246</v>
      </c>
      <c r="F216" s="148" t="s">
        <v>7602</v>
      </c>
      <c r="I216" s="149"/>
      <c r="L216" s="33"/>
      <c r="M216" s="150"/>
      <c r="T216" s="57"/>
      <c r="AT216" s="18" t="s">
        <v>246</v>
      </c>
      <c r="AU216" s="18" t="s">
        <v>81</v>
      </c>
    </row>
    <row r="217" spans="2:65" s="1" customFormat="1" ht="16.5" customHeight="1">
      <c r="B217" s="133"/>
      <c r="C217" s="134" t="s">
        <v>731</v>
      </c>
      <c r="D217" s="134" t="s">
        <v>239</v>
      </c>
      <c r="E217" s="135" t="s">
        <v>7603</v>
      </c>
      <c r="F217" s="136" t="s">
        <v>7604</v>
      </c>
      <c r="G217" s="137" t="s">
        <v>340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81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2182</v>
      </c>
    </row>
    <row r="218" spans="2:65" s="1" customFormat="1" ht="11.25">
      <c r="B218" s="33"/>
      <c r="D218" s="147" t="s">
        <v>246</v>
      </c>
      <c r="F218" s="148" t="s">
        <v>7604</v>
      </c>
      <c r="I218" s="149"/>
      <c r="L218" s="33"/>
      <c r="M218" s="150"/>
      <c r="T218" s="57"/>
      <c r="AT218" s="18" t="s">
        <v>246</v>
      </c>
      <c r="AU218" s="18" t="s">
        <v>81</v>
      </c>
    </row>
    <row r="219" spans="2:65" s="1" customFormat="1" ht="16.5" customHeight="1">
      <c r="B219" s="133"/>
      <c r="C219" s="134" t="s">
        <v>735</v>
      </c>
      <c r="D219" s="134" t="s">
        <v>239</v>
      </c>
      <c r="E219" s="135" t="s">
        <v>7605</v>
      </c>
      <c r="F219" s="136" t="s">
        <v>7606</v>
      </c>
      <c r="G219" s="137" t="s">
        <v>340</v>
      </c>
      <c r="H219" s="138">
        <v>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81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2191</v>
      </c>
    </row>
    <row r="220" spans="2:65" s="1" customFormat="1" ht="11.25">
      <c r="B220" s="33"/>
      <c r="D220" s="147" t="s">
        <v>246</v>
      </c>
      <c r="F220" s="148" t="s">
        <v>7606</v>
      </c>
      <c r="I220" s="149"/>
      <c r="L220" s="33"/>
      <c r="M220" s="150"/>
      <c r="T220" s="57"/>
      <c r="AT220" s="18" t="s">
        <v>246</v>
      </c>
      <c r="AU220" s="18" t="s">
        <v>81</v>
      </c>
    </row>
    <row r="221" spans="2:65" s="1" customFormat="1" ht="16.5" customHeight="1">
      <c r="B221" s="133"/>
      <c r="C221" s="134" t="s">
        <v>741</v>
      </c>
      <c r="D221" s="134" t="s">
        <v>239</v>
      </c>
      <c r="E221" s="135" t="s">
        <v>7607</v>
      </c>
      <c r="F221" s="136" t="s">
        <v>7608</v>
      </c>
      <c r="G221" s="137" t="s">
        <v>340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81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2195</v>
      </c>
    </row>
    <row r="222" spans="2:65" s="1" customFormat="1" ht="11.25">
      <c r="B222" s="33"/>
      <c r="D222" s="147" t="s">
        <v>246</v>
      </c>
      <c r="F222" s="148" t="s">
        <v>7608</v>
      </c>
      <c r="I222" s="149"/>
      <c r="L222" s="33"/>
      <c r="M222" s="150"/>
      <c r="T222" s="57"/>
      <c r="AT222" s="18" t="s">
        <v>246</v>
      </c>
      <c r="AU222" s="18" t="s">
        <v>81</v>
      </c>
    </row>
    <row r="223" spans="2:65" s="1" customFormat="1" ht="16.5" customHeight="1">
      <c r="B223" s="133"/>
      <c r="C223" s="134" t="s">
        <v>745</v>
      </c>
      <c r="D223" s="134" t="s">
        <v>239</v>
      </c>
      <c r="E223" s="135" t="s">
        <v>7609</v>
      </c>
      <c r="F223" s="136" t="s">
        <v>7610</v>
      </c>
      <c r="G223" s="137" t="s">
        <v>340</v>
      </c>
      <c r="H223" s="138">
        <v>3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81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2199</v>
      </c>
    </row>
    <row r="224" spans="2:65" s="1" customFormat="1" ht="11.25">
      <c r="B224" s="33"/>
      <c r="D224" s="147" t="s">
        <v>246</v>
      </c>
      <c r="F224" s="148" t="s">
        <v>7610</v>
      </c>
      <c r="I224" s="149"/>
      <c r="L224" s="33"/>
      <c r="M224" s="150"/>
      <c r="T224" s="57"/>
      <c r="AT224" s="18" t="s">
        <v>246</v>
      </c>
      <c r="AU224" s="18" t="s">
        <v>81</v>
      </c>
    </row>
    <row r="225" spans="2:65" s="1" customFormat="1" ht="16.5" customHeight="1">
      <c r="B225" s="133"/>
      <c r="C225" s="134" t="s">
        <v>772</v>
      </c>
      <c r="D225" s="134" t="s">
        <v>239</v>
      </c>
      <c r="E225" s="135" t="s">
        <v>7611</v>
      </c>
      <c r="F225" s="136" t="s">
        <v>7612</v>
      </c>
      <c r="G225" s="137" t="s">
        <v>7613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81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2138</v>
      </c>
    </row>
    <row r="226" spans="2:65" s="1" customFormat="1" ht="11.25">
      <c r="B226" s="33"/>
      <c r="D226" s="147" t="s">
        <v>246</v>
      </c>
      <c r="F226" s="148" t="s">
        <v>7612</v>
      </c>
      <c r="I226" s="149"/>
      <c r="L226" s="33"/>
      <c r="M226" s="150"/>
      <c r="T226" s="57"/>
      <c r="AT226" s="18" t="s">
        <v>246</v>
      </c>
      <c r="AU226" s="18" t="s">
        <v>81</v>
      </c>
    </row>
    <row r="227" spans="2:65" s="1" customFormat="1" ht="16.5" customHeight="1">
      <c r="B227" s="133"/>
      <c r="C227" s="134" t="s">
        <v>777</v>
      </c>
      <c r="D227" s="134" t="s">
        <v>239</v>
      </c>
      <c r="E227" s="135" t="s">
        <v>7614</v>
      </c>
      <c r="F227" s="136" t="s">
        <v>7615</v>
      </c>
      <c r="G227" s="137" t="s">
        <v>7613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81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2206</v>
      </c>
    </row>
    <row r="228" spans="2:65" s="1" customFormat="1" ht="11.25">
      <c r="B228" s="33"/>
      <c r="D228" s="147" t="s">
        <v>246</v>
      </c>
      <c r="F228" s="148" t="s">
        <v>7615</v>
      </c>
      <c r="I228" s="149"/>
      <c r="L228" s="33"/>
      <c r="M228" s="150"/>
      <c r="T228" s="57"/>
      <c r="AT228" s="18" t="s">
        <v>246</v>
      </c>
      <c r="AU228" s="18" t="s">
        <v>81</v>
      </c>
    </row>
    <row r="229" spans="2:65" s="1" customFormat="1" ht="16.5" customHeight="1">
      <c r="B229" s="133"/>
      <c r="C229" s="134" t="s">
        <v>782</v>
      </c>
      <c r="D229" s="134" t="s">
        <v>239</v>
      </c>
      <c r="E229" s="135" t="s">
        <v>7616</v>
      </c>
      <c r="F229" s="136" t="s">
        <v>7617</v>
      </c>
      <c r="G229" s="137" t="s">
        <v>340</v>
      </c>
      <c r="H229" s="138">
        <v>27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81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2215</v>
      </c>
    </row>
    <row r="230" spans="2:65" s="1" customFormat="1" ht="11.25">
      <c r="B230" s="33"/>
      <c r="D230" s="147" t="s">
        <v>246</v>
      </c>
      <c r="F230" s="148" t="s">
        <v>7617</v>
      </c>
      <c r="I230" s="149"/>
      <c r="L230" s="33"/>
      <c r="M230" s="150"/>
      <c r="T230" s="57"/>
      <c r="AT230" s="18" t="s">
        <v>246</v>
      </c>
      <c r="AU230" s="18" t="s">
        <v>81</v>
      </c>
    </row>
    <row r="231" spans="2:65" s="1" customFormat="1" ht="24.2" customHeight="1">
      <c r="B231" s="133"/>
      <c r="C231" s="134" t="s">
        <v>787</v>
      </c>
      <c r="D231" s="134" t="s">
        <v>239</v>
      </c>
      <c r="E231" s="135" t="s">
        <v>7618</v>
      </c>
      <c r="F231" s="136" t="s">
        <v>7619</v>
      </c>
      <c r="G231" s="137" t="s">
        <v>340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81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2224</v>
      </c>
    </row>
    <row r="232" spans="2:65" s="1" customFormat="1" ht="19.5">
      <c r="B232" s="33"/>
      <c r="D232" s="147" t="s">
        <v>246</v>
      </c>
      <c r="F232" s="148" t="s">
        <v>7619</v>
      </c>
      <c r="I232" s="149"/>
      <c r="L232" s="33"/>
      <c r="M232" s="150"/>
      <c r="T232" s="57"/>
      <c r="AT232" s="18" t="s">
        <v>246</v>
      </c>
      <c r="AU232" s="18" t="s">
        <v>81</v>
      </c>
    </row>
    <row r="233" spans="2:65" s="1" customFormat="1" ht="24.2" customHeight="1">
      <c r="B233" s="133"/>
      <c r="C233" s="134" t="s">
        <v>792</v>
      </c>
      <c r="D233" s="134" t="s">
        <v>239</v>
      </c>
      <c r="E233" s="135" t="s">
        <v>7620</v>
      </c>
      <c r="F233" s="136" t="s">
        <v>7621</v>
      </c>
      <c r="G233" s="137" t="s">
        <v>340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81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2229</v>
      </c>
    </row>
    <row r="234" spans="2:65" s="1" customFormat="1" ht="11.25">
      <c r="B234" s="33"/>
      <c r="D234" s="147" t="s">
        <v>246</v>
      </c>
      <c r="F234" s="148" t="s">
        <v>7621</v>
      </c>
      <c r="I234" s="149"/>
      <c r="L234" s="33"/>
      <c r="M234" s="150"/>
      <c r="T234" s="57"/>
      <c r="AT234" s="18" t="s">
        <v>246</v>
      </c>
      <c r="AU234" s="18" t="s">
        <v>81</v>
      </c>
    </row>
    <row r="235" spans="2:65" s="1" customFormat="1" ht="24.2" customHeight="1">
      <c r="B235" s="133"/>
      <c r="C235" s="134" t="s">
        <v>798</v>
      </c>
      <c r="D235" s="134" t="s">
        <v>239</v>
      </c>
      <c r="E235" s="135" t="s">
        <v>7622</v>
      </c>
      <c r="F235" s="136" t="s">
        <v>7623</v>
      </c>
      <c r="G235" s="137" t="s">
        <v>340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81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2095</v>
      </c>
    </row>
    <row r="236" spans="2:65" s="1" customFormat="1" ht="19.5">
      <c r="B236" s="33"/>
      <c r="D236" s="147" t="s">
        <v>246</v>
      </c>
      <c r="F236" s="148" t="s">
        <v>7623</v>
      </c>
      <c r="I236" s="149"/>
      <c r="L236" s="33"/>
      <c r="M236" s="150"/>
      <c r="T236" s="57"/>
      <c r="AT236" s="18" t="s">
        <v>246</v>
      </c>
      <c r="AU236" s="18" t="s">
        <v>81</v>
      </c>
    </row>
    <row r="237" spans="2:65" s="1" customFormat="1" ht="24.2" customHeight="1">
      <c r="B237" s="133"/>
      <c r="C237" s="134" t="s">
        <v>805</v>
      </c>
      <c r="D237" s="134" t="s">
        <v>239</v>
      </c>
      <c r="E237" s="135" t="s">
        <v>7624</v>
      </c>
      <c r="F237" s="136" t="s">
        <v>7625</v>
      </c>
      <c r="G237" s="137" t="s">
        <v>340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81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2237</v>
      </c>
    </row>
    <row r="238" spans="2:65" s="1" customFormat="1" ht="19.5">
      <c r="B238" s="33"/>
      <c r="D238" s="147" t="s">
        <v>246</v>
      </c>
      <c r="F238" s="148" t="s">
        <v>7625</v>
      </c>
      <c r="I238" s="149"/>
      <c r="L238" s="33"/>
      <c r="M238" s="150"/>
      <c r="T238" s="57"/>
      <c r="AT238" s="18" t="s">
        <v>246</v>
      </c>
      <c r="AU238" s="18" t="s">
        <v>81</v>
      </c>
    </row>
    <row r="239" spans="2:65" s="1" customFormat="1" ht="44.25" customHeight="1">
      <c r="B239" s="133"/>
      <c r="C239" s="134" t="s">
        <v>810</v>
      </c>
      <c r="D239" s="134" t="s">
        <v>239</v>
      </c>
      <c r="E239" s="135" t="s">
        <v>7626</v>
      </c>
      <c r="F239" s="136" t="s">
        <v>7627</v>
      </c>
      <c r="G239" s="137" t="s">
        <v>340</v>
      </c>
      <c r="H239" s="138">
        <v>1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81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2241</v>
      </c>
    </row>
    <row r="240" spans="2:65" s="1" customFormat="1" ht="29.25">
      <c r="B240" s="33"/>
      <c r="D240" s="147" t="s">
        <v>246</v>
      </c>
      <c r="F240" s="148" t="s">
        <v>7627</v>
      </c>
      <c r="I240" s="149"/>
      <c r="L240" s="33"/>
      <c r="M240" s="150"/>
      <c r="T240" s="57"/>
      <c r="AT240" s="18" t="s">
        <v>246</v>
      </c>
      <c r="AU240" s="18" t="s">
        <v>81</v>
      </c>
    </row>
    <row r="241" spans="2:65" s="1" customFormat="1" ht="16.5" customHeight="1">
      <c r="B241" s="133"/>
      <c r="C241" s="134" t="s">
        <v>816</v>
      </c>
      <c r="D241" s="134" t="s">
        <v>239</v>
      </c>
      <c r="E241" s="135" t="s">
        <v>7628</v>
      </c>
      <c r="F241" s="136" t="s">
        <v>7629</v>
      </c>
      <c r="G241" s="137" t="s">
        <v>340</v>
      </c>
      <c r="H241" s="138">
        <v>15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81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2249</v>
      </c>
    </row>
    <row r="242" spans="2:65" s="1" customFormat="1" ht="11.25">
      <c r="B242" s="33"/>
      <c r="D242" s="147" t="s">
        <v>246</v>
      </c>
      <c r="F242" s="148" t="s">
        <v>7629</v>
      </c>
      <c r="I242" s="149"/>
      <c r="L242" s="33"/>
      <c r="M242" s="150"/>
      <c r="T242" s="57"/>
      <c r="AT242" s="18" t="s">
        <v>246</v>
      </c>
      <c r="AU242" s="18" t="s">
        <v>81</v>
      </c>
    </row>
    <row r="243" spans="2:65" s="1" customFormat="1" ht="44.25" customHeight="1">
      <c r="B243" s="133"/>
      <c r="C243" s="134" t="s">
        <v>822</v>
      </c>
      <c r="D243" s="134" t="s">
        <v>239</v>
      </c>
      <c r="E243" s="135" t="s">
        <v>7630</v>
      </c>
      <c r="F243" s="136" t="s">
        <v>7631</v>
      </c>
      <c r="G243" s="137" t="s">
        <v>340</v>
      </c>
      <c r="H243" s="138">
        <v>1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81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2255</v>
      </c>
    </row>
    <row r="244" spans="2:65" s="1" customFormat="1" ht="29.25">
      <c r="B244" s="33"/>
      <c r="D244" s="147" t="s">
        <v>246</v>
      </c>
      <c r="F244" s="148" t="s">
        <v>7631</v>
      </c>
      <c r="I244" s="149"/>
      <c r="L244" s="33"/>
      <c r="M244" s="150"/>
      <c r="T244" s="57"/>
      <c r="AT244" s="18" t="s">
        <v>246</v>
      </c>
      <c r="AU244" s="18" t="s">
        <v>81</v>
      </c>
    </row>
    <row r="245" spans="2:65" s="1" customFormat="1" ht="24.2" customHeight="1">
      <c r="B245" s="133"/>
      <c r="C245" s="134" t="s">
        <v>828</v>
      </c>
      <c r="D245" s="134" t="s">
        <v>239</v>
      </c>
      <c r="E245" s="135" t="s">
        <v>7632</v>
      </c>
      <c r="F245" s="136" t="s">
        <v>7633</v>
      </c>
      <c r="G245" s="137" t="s">
        <v>340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81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2260</v>
      </c>
    </row>
    <row r="246" spans="2:65" s="1" customFormat="1" ht="11.25">
      <c r="B246" s="33"/>
      <c r="D246" s="147" t="s">
        <v>246</v>
      </c>
      <c r="F246" s="148" t="s">
        <v>7633</v>
      </c>
      <c r="I246" s="149"/>
      <c r="L246" s="33"/>
      <c r="M246" s="150"/>
      <c r="T246" s="57"/>
      <c r="AT246" s="18" t="s">
        <v>246</v>
      </c>
      <c r="AU246" s="18" t="s">
        <v>81</v>
      </c>
    </row>
    <row r="247" spans="2:65" s="1" customFormat="1" ht="21.75" customHeight="1">
      <c r="B247" s="133"/>
      <c r="C247" s="134" t="s">
        <v>837</v>
      </c>
      <c r="D247" s="134" t="s">
        <v>239</v>
      </c>
      <c r="E247" s="135" t="s">
        <v>7634</v>
      </c>
      <c r="F247" s="136" t="s">
        <v>7635</v>
      </c>
      <c r="G247" s="137" t="s">
        <v>340</v>
      </c>
      <c r="H247" s="138">
        <v>2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81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2268</v>
      </c>
    </row>
    <row r="248" spans="2:65" s="1" customFormat="1" ht="11.25">
      <c r="B248" s="33"/>
      <c r="D248" s="147" t="s">
        <v>246</v>
      </c>
      <c r="F248" s="148" t="s">
        <v>7635</v>
      </c>
      <c r="I248" s="149"/>
      <c r="L248" s="33"/>
      <c r="M248" s="150"/>
      <c r="T248" s="57"/>
      <c r="AT248" s="18" t="s">
        <v>246</v>
      </c>
      <c r="AU248" s="18" t="s">
        <v>81</v>
      </c>
    </row>
    <row r="249" spans="2:65" s="1" customFormat="1" ht="24.2" customHeight="1">
      <c r="B249" s="133"/>
      <c r="C249" s="134" t="s">
        <v>841</v>
      </c>
      <c r="D249" s="134" t="s">
        <v>239</v>
      </c>
      <c r="E249" s="135" t="s">
        <v>7636</v>
      </c>
      <c r="F249" s="136" t="s">
        <v>7637</v>
      </c>
      <c r="G249" s="137" t="s">
        <v>340</v>
      </c>
      <c r="H249" s="138">
        <v>1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81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2273</v>
      </c>
    </row>
    <row r="250" spans="2:65" s="1" customFormat="1" ht="19.5">
      <c r="B250" s="33"/>
      <c r="D250" s="147" t="s">
        <v>246</v>
      </c>
      <c r="F250" s="148" t="s">
        <v>7637</v>
      </c>
      <c r="I250" s="149"/>
      <c r="L250" s="33"/>
      <c r="M250" s="150"/>
      <c r="T250" s="57"/>
      <c r="AT250" s="18" t="s">
        <v>246</v>
      </c>
      <c r="AU250" s="18" t="s">
        <v>81</v>
      </c>
    </row>
    <row r="251" spans="2:65" s="1" customFormat="1" ht="24.2" customHeight="1">
      <c r="B251" s="133"/>
      <c r="C251" s="134" t="s">
        <v>845</v>
      </c>
      <c r="D251" s="134" t="s">
        <v>239</v>
      </c>
      <c r="E251" s="135" t="s">
        <v>7638</v>
      </c>
      <c r="F251" s="136" t="s">
        <v>7639</v>
      </c>
      <c r="G251" s="137" t="s">
        <v>340</v>
      </c>
      <c r="H251" s="138">
        <v>1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81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2277</v>
      </c>
    </row>
    <row r="252" spans="2:65" s="1" customFormat="1" ht="11.25">
      <c r="B252" s="33"/>
      <c r="D252" s="147" t="s">
        <v>246</v>
      </c>
      <c r="F252" s="148" t="s">
        <v>7639</v>
      </c>
      <c r="I252" s="149"/>
      <c r="L252" s="33"/>
      <c r="M252" s="150"/>
      <c r="T252" s="57"/>
      <c r="AT252" s="18" t="s">
        <v>246</v>
      </c>
      <c r="AU252" s="18" t="s">
        <v>81</v>
      </c>
    </row>
    <row r="253" spans="2:65" s="1" customFormat="1" ht="55.5" customHeight="1">
      <c r="B253" s="133"/>
      <c r="C253" s="134" t="s">
        <v>341</v>
      </c>
      <c r="D253" s="134" t="s">
        <v>239</v>
      </c>
      <c r="E253" s="135" t="s">
        <v>7640</v>
      </c>
      <c r="F253" s="136" t="s">
        <v>7641</v>
      </c>
      <c r="G253" s="137" t="s">
        <v>340</v>
      </c>
      <c r="H253" s="138">
        <v>1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81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2283</v>
      </c>
    </row>
    <row r="254" spans="2:65" s="1" customFormat="1" ht="29.25">
      <c r="B254" s="33"/>
      <c r="D254" s="147" t="s">
        <v>246</v>
      </c>
      <c r="F254" s="148" t="s">
        <v>7641</v>
      </c>
      <c r="I254" s="149"/>
      <c r="L254" s="33"/>
      <c r="M254" s="150"/>
      <c r="T254" s="57"/>
      <c r="AT254" s="18" t="s">
        <v>246</v>
      </c>
      <c r="AU254" s="18" t="s">
        <v>81</v>
      </c>
    </row>
    <row r="255" spans="2:65" s="1" customFormat="1" ht="16.5" customHeight="1">
      <c r="B255" s="133"/>
      <c r="C255" s="134" t="s">
        <v>863</v>
      </c>
      <c r="D255" s="134" t="s">
        <v>239</v>
      </c>
      <c r="E255" s="135" t="s">
        <v>7642</v>
      </c>
      <c r="F255" s="136" t="s">
        <v>7643</v>
      </c>
      <c r="G255" s="137" t="s">
        <v>340</v>
      </c>
      <c r="H255" s="138">
        <v>1</v>
      </c>
      <c r="I255" s="139"/>
      <c r="J255" s="140">
        <f>ROUND(I255*H255,2)</f>
        <v>0</v>
      </c>
      <c r="K255" s="136" t="s">
        <v>1</v>
      </c>
      <c r="L255" s="33"/>
      <c r="M255" s="141" t="s">
        <v>1</v>
      </c>
      <c r="N255" s="142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258</v>
      </c>
      <c r="AT255" s="145" t="s">
        <v>239</v>
      </c>
      <c r="AU255" s="145" t="s">
        <v>81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258</v>
      </c>
      <c r="BM255" s="145" t="s">
        <v>2288</v>
      </c>
    </row>
    <row r="256" spans="2:65" s="1" customFormat="1" ht="11.25">
      <c r="B256" s="33"/>
      <c r="D256" s="147" t="s">
        <v>246</v>
      </c>
      <c r="F256" s="148" t="s">
        <v>7643</v>
      </c>
      <c r="I256" s="149"/>
      <c r="L256" s="33"/>
      <c r="M256" s="150"/>
      <c r="T256" s="57"/>
      <c r="AT256" s="18" t="s">
        <v>246</v>
      </c>
      <c r="AU256" s="18" t="s">
        <v>81</v>
      </c>
    </row>
    <row r="257" spans="2:65" s="1" customFormat="1" ht="16.5" customHeight="1">
      <c r="B257" s="133"/>
      <c r="C257" s="134" t="s">
        <v>868</v>
      </c>
      <c r="D257" s="134" t="s">
        <v>239</v>
      </c>
      <c r="E257" s="135" t="s">
        <v>7644</v>
      </c>
      <c r="F257" s="136" t="s">
        <v>7645</v>
      </c>
      <c r="G257" s="137" t="s">
        <v>340</v>
      </c>
      <c r="H257" s="138">
        <v>1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81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2291</v>
      </c>
    </row>
    <row r="258" spans="2:65" s="1" customFormat="1" ht="11.25">
      <c r="B258" s="33"/>
      <c r="D258" s="147" t="s">
        <v>246</v>
      </c>
      <c r="F258" s="148" t="s">
        <v>7645</v>
      </c>
      <c r="I258" s="149"/>
      <c r="L258" s="33"/>
      <c r="M258" s="150"/>
      <c r="T258" s="57"/>
      <c r="AT258" s="18" t="s">
        <v>246</v>
      </c>
      <c r="AU258" s="18" t="s">
        <v>81</v>
      </c>
    </row>
    <row r="259" spans="2:65" s="1" customFormat="1" ht="21.75" customHeight="1">
      <c r="B259" s="133"/>
      <c r="C259" s="134" t="s">
        <v>873</v>
      </c>
      <c r="D259" s="134" t="s">
        <v>239</v>
      </c>
      <c r="E259" s="135" t="s">
        <v>7646</v>
      </c>
      <c r="F259" s="136" t="s">
        <v>7647</v>
      </c>
      <c r="G259" s="137" t="s">
        <v>340</v>
      </c>
      <c r="H259" s="138">
        <v>1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258</v>
      </c>
      <c r="AT259" s="145" t="s">
        <v>239</v>
      </c>
      <c r="AU259" s="145" t="s">
        <v>81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2295</v>
      </c>
    </row>
    <row r="260" spans="2:65" s="1" customFormat="1" ht="11.25">
      <c r="B260" s="33"/>
      <c r="D260" s="147" t="s">
        <v>246</v>
      </c>
      <c r="F260" s="148" t="s">
        <v>7647</v>
      </c>
      <c r="I260" s="149"/>
      <c r="L260" s="33"/>
      <c r="M260" s="150"/>
      <c r="T260" s="57"/>
      <c r="AT260" s="18" t="s">
        <v>246</v>
      </c>
      <c r="AU260" s="18" t="s">
        <v>81</v>
      </c>
    </row>
    <row r="261" spans="2:65" s="1" customFormat="1" ht="24.2" customHeight="1">
      <c r="B261" s="133"/>
      <c r="C261" s="134" t="s">
        <v>879</v>
      </c>
      <c r="D261" s="134" t="s">
        <v>239</v>
      </c>
      <c r="E261" s="135" t="s">
        <v>7648</v>
      </c>
      <c r="F261" s="136" t="s">
        <v>7649</v>
      </c>
      <c r="G261" s="137" t="s">
        <v>340</v>
      </c>
      <c r="H261" s="138">
        <v>1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81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2298</v>
      </c>
    </row>
    <row r="262" spans="2:65" s="1" customFormat="1" ht="11.25">
      <c r="B262" s="33"/>
      <c r="D262" s="147" t="s">
        <v>246</v>
      </c>
      <c r="F262" s="148" t="s">
        <v>7649</v>
      </c>
      <c r="I262" s="149"/>
      <c r="L262" s="33"/>
      <c r="M262" s="150"/>
      <c r="T262" s="57"/>
      <c r="AT262" s="18" t="s">
        <v>246</v>
      </c>
      <c r="AU262" s="18" t="s">
        <v>81</v>
      </c>
    </row>
    <row r="263" spans="2:65" s="1" customFormat="1" ht="24.2" customHeight="1">
      <c r="B263" s="133"/>
      <c r="C263" s="134" t="s">
        <v>885</v>
      </c>
      <c r="D263" s="134" t="s">
        <v>239</v>
      </c>
      <c r="E263" s="135" t="s">
        <v>7650</v>
      </c>
      <c r="F263" s="136" t="s">
        <v>7651</v>
      </c>
      <c r="G263" s="137" t="s">
        <v>340</v>
      </c>
      <c r="H263" s="138">
        <v>1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81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2301</v>
      </c>
    </row>
    <row r="264" spans="2:65" s="1" customFormat="1" ht="19.5">
      <c r="B264" s="33"/>
      <c r="D264" s="147" t="s">
        <v>246</v>
      </c>
      <c r="F264" s="148" t="s">
        <v>7651</v>
      </c>
      <c r="I264" s="149"/>
      <c r="L264" s="33"/>
      <c r="M264" s="150"/>
      <c r="T264" s="57"/>
      <c r="AT264" s="18" t="s">
        <v>246</v>
      </c>
      <c r="AU264" s="18" t="s">
        <v>81</v>
      </c>
    </row>
    <row r="265" spans="2:65" s="1" customFormat="1" ht="24.2" customHeight="1">
      <c r="B265" s="133"/>
      <c r="C265" s="134" t="s">
        <v>893</v>
      </c>
      <c r="D265" s="134" t="s">
        <v>239</v>
      </c>
      <c r="E265" s="135" t="s">
        <v>7652</v>
      </c>
      <c r="F265" s="136" t="s">
        <v>7653</v>
      </c>
      <c r="G265" s="137" t="s">
        <v>340</v>
      </c>
      <c r="H265" s="138">
        <v>2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81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2304</v>
      </c>
    </row>
    <row r="266" spans="2:65" s="1" customFormat="1" ht="19.5">
      <c r="B266" s="33"/>
      <c r="D266" s="147" t="s">
        <v>246</v>
      </c>
      <c r="F266" s="148" t="s">
        <v>7653</v>
      </c>
      <c r="I266" s="149"/>
      <c r="L266" s="33"/>
      <c r="M266" s="150"/>
      <c r="T266" s="57"/>
      <c r="AT266" s="18" t="s">
        <v>246</v>
      </c>
      <c r="AU266" s="18" t="s">
        <v>81</v>
      </c>
    </row>
    <row r="267" spans="2:65" s="1" customFormat="1" ht="16.5" customHeight="1">
      <c r="B267" s="133"/>
      <c r="C267" s="134" t="s">
        <v>909</v>
      </c>
      <c r="D267" s="134" t="s">
        <v>239</v>
      </c>
      <c r="E267" s="135" t="s">
        <v>7654</v>
      </c>
      <c r="F267" s="136" t="s">
        <v>7655</v>
      </c>
      <c r="G267" s="137" t="s">
        <v>340</v>
      </c>
      <c r="H267" s="138">
        <v>1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81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2307</v>
      </c>
    </row>
    <row r="268" spans="2:65" s="1" customFormat="1" ht="11.25">
      <c r="B268" s="33"/>
      <c r="D268" s="147" t="s">
        <v>246</v>
      </c>
      <c r="F268" s="148" t="s">
        <v>7655</v>
      </c>
      <c r="I268" s="149"/>
      <c r="L268" s="33"/>
      <c r="M268" s="150"/>
      <c r="T268" s="57"/>
      <c r="AT268" s="18" t="s">
        <v>246</v>
      </c>
      <c r="AU268" s="18" t="s">
        <v>81</v>
      </c>
    </row>
    <row r="269" spans="2:65" s="1" customFormat="1" ht="24.2" customHeight="1">
      <c r="B269" s="133"/>
      <c r="C269" s="134" t="s">
        <v>928</v>
      </c>
      <c r="D269" s="134" t="s">
        <v>239</v>
      </c>
      <c r="E269" s="135" t="s">
        <v>7656</v>
      </c>
      <c r="F269" s="136" t="s">
        <v>7657</v>
      </c>
      <c r="G269" s="137" t="s">
        <v>340</v>
      </c>
      <c r="H269" s="138">
        <v>1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81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2310</v>
      </c>
    </row>
    <row r="270" spans="2:65" s="1" customFormat="1" ht="19.5">
      <c r="B270" s="33"/>
      <c r="D270" s="147" t="s">
        <v>246</v>
      </c>
      <c r="F270" s="148" t="s">
        <v>7657</v>
      </c>
      <c r="I270" s="149"/>
      <c r="L270" s="33"/>
      <c r="M270" s="150"/>
      <c r="T270" s="57"/>
      <c r="AT270" s="18" t="s">
        <v>246</v>
      </c>
      <c r="AU270" s="18" t="s">
        <v>81</v>
      </c>
    </row>
    <row r="271" spans="2:65" s="1" customFormat="1" ht="16.5" customHeight="1">
      <c r="B271" s="133"/>
      <c r="C271" s="134" t="s">
        <v>936</v>
      </c>
      <c r="D271" s="134" t="s">
        <v>239</v>
      </c>
      <c r="E271" s="135" t="s">
        <v>7658</v>
      </c>
      <c r="F271" s="136" t="s">
        <v>7659</v>
      </c>
      <c r="G271" s="137" t="s">
        <v>340</v>
      </c>
      <c r="H271" s="138">
        <v>3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81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2313</v>
      </c>
    </row>
    <row r="272" spans="2:65" s="1" customFormat="1" ht="11.25">
      <c r="B272" s="33"/>
      <c r="D272" s="147" t="s">
        <v>246</v>
      </c>
      <c r="F272" s="148" t="s">
        <v>7659</v>
      </c>
      <c r="I272" s="149"/>
      <c r="L272" s="33"/>
      <c r="M272" s="150"/>
      <c r="T272" s="57"/>
      <c r="AT272" s="18" t="s">
        <v>246</v>
      </c>
      <c r="AU272" s="18" t="s">
        <v>81</v>
      </c>
    </row>
    <row r="273" spans="2:65" s="1" customFormat="1" ht="16.5" customHeight="1">
      <c r="B273" s="133"/>
      <c r="C273" s="134" t="s">
        <v>943</v>
      </c>
      <c r="D273" s="134" t="s">
        <v>239</v>
      </c>
      <c r="E273" s="135" t="s">
        <v>7660</v>
      </c>
      <c r="F273" s="136" t="s">
        <v>7661</v>
      </c>
      <c r="G273" s="137" t="s">
        <v>340</v>
      </c>
      <c r="H273" s="138">
        <v>6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81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2317</v>
      </c>
    </row>
    <row r="274" spans="2:65" s="1" customFormat="1" ht="11.25">
      <c r="B274" s="33"/>
      <c r="D274" s="147" t="s">
        <v>246</v>
      </c>
      <c r="F274" s="148" t="s">
        <v>7661</v>
      </c>
      <c r="I274" s="149"/>
      <c r="L274" s="33"/>
      <c r="M274" s="150"/>
      <c r="T274" s="57"/>
      <c r="AT274" s="18" t="s">
        <v>246</v>
      </c>
      <c r="AU274" s="18" t="s">
        <v>81</v>
      </c>
    </row>
    <row r="275" spans="2:65" s="1" customFormat="1" ht="16.5" customHeight="1">
      <c r="B275" s="133"/>
      <c r="C275" s="134" t="s">
        <v>949</v>
      </c>
      <c r="D275" s="134" t="s">
        <v>239</v>
      </c>
      <c r="E275" s="135" t="s">
        <v>7662</v>
      </c>
      <c r="F275" s="136" t="s">
        <v>7663</v>
      </c>
      <c r="G275" s="137" t="s">
        <v>340</v>
      </c>
      <c r="H275" s="138">
        <v>2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81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2320</v>
      </c>
    </row>
    <row r="276" spans="2:65" s="1" customFormat="1" ht="11.25">
      <c r="B276" s="33"/>
      <c r="D276" s="147" t="s">
        <v>246</v>
      </c>
      <c r="F276" s="148" t="s">
        <v>7663</v>
      </c>
      <c r="I276" s="149"/>
      <c r="L276" s="33"/>
      <c r="M276" s="150"/>
      <c r="T276" s="57"/>
      <c r="AT276" s="18" t="s">
        <v>246</v>
      </c>
      <c r="AU276" s="18" t="s">
        <v>81</v>
      </c>
    </row>
    <row r="277" spans="2:65" s="1" customFormat="1" ht="21.75" customHeight="1">
      <c r="B277" s="133"/>
      <c r="C277" s="134" t="s">
        <v>955</v>
      </c>
      <c r="D277" s="134" t="s">
        <v>239</v>
      </c>
      <c r="E277" s="135" t="s">
        <v>7664</v>
      </c>
      <c r="F277" s="136" t="s">
        <v>7665</v>
      </c>
      <c r="G277" s="137" t="s">
        <v>340</v>
      </c>
      <c r="H277" s="138">
        <v>2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81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2323</v>
      </c>
    </row>
    <row r="278" spans="2:65" s="1" customFormat="1" ht="11.25">
      <c r="B278" s="33"/>
      <c r="D278" s="147" t="s">
        <v>246</v>
      </c>
      <c r="F278" s="148" t="s">
        <v>7665</v>
      </c>
      <c r="I278" s="149"/>
      <c r="L278" s="33"/>
      <c r="M278" s="150"/>
      <c r="T278" s="57"/>
      <c r="AT278" s="18" t="s">
        <v>246</v>
      </c>
      <c r="AU278" s="18" t="s">
        <v>81</v>
      </c>
    </row>
    <row r="279" spans="2:65" s="1" customFormat="1" ht="21.75" customHeight="1">
      <c r="B279" s="133"/>
      <c r="C279" s="134" t="s">
        <v>960</v>
      </c>
      <c r="D279" s="134" t="s">
        <v>239</v>
      </c>
      <c r="E279" s="135" t="s">
        <v>7666</v>
      </c>
      <c r="F279" s="136" t="s">
        <v>7667</v>
      </c>
      <c r="G279" s="137" t="s">
        <v>340</v>
      </c>
      <c r="H279" s="138">
        <v>3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81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2326</v>
      </c>
    </row>
    <row r="280" spans="2:65" s="1" customFormat="1" ht="11.25">
      <c r="B280" s="33"/>
      <c r="D280" s="147" t="s">
        <v>246</v>
      </c>
      <c r="F280" s="148" t="s">
        <v>7667</v>
      </c>
      <c r="I280" s="149"/>
      <c r="L280" s="33"/>
      <c r="M280" s="150"/>
      <c r="T280" s="57"/>
      <c r="AT280" s="18" t="s">
        <v>246</v>
      </c>
      <c r="AU280" s="18" t="s">
        <v>81</v>
      </c>
    </row>
    <row r="281" spans="2:65" s="1" customFormat="1" ht="16.5" customHeight="1">
      <c r="B281" s="133"/>
      <c r="C281" s="134" t="s">
        <v>967</v>
      </c>
      <c r="D281" s="134" t="s">
        <v>239</v>
      </c>
      <c r="E281" s="135" t="s">
        <v>7668</v>
      </c>
      <c r="F281" s="136" t="s">
        <v>7669</v>
      </c>
      <c r="G281" s="137" t="s">
        <v>340</v>
      </c>
      <c r="H281" s="138">
        <v>10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258</v>
      </c>
      <c r="AT281" s="145" t="s">
        <v>239</v>
      </c>
      <c r="AU281" s="145" t="s">
        <v>81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2329</v>
      </c>
    </row>
    <row r="282" spans="2:65" s="1" customFormat="1" ht="11.25">
      <c r="B282" s="33"/>
      <c r="D282" s="147" t="s">
        <v>246</v>
      </c>
      <c r="F282" s="148" t="s">
        <v>7669</v>
      </c>
      <c r="I282" s="149"/>
      <c r="L282" s="33"/>
      <c r="M282" s="150"/>
      <c r="T282" s="57"/>
      <c r="AT282" s="18" t="s">
        <v>246</v>
      </c>
      <c r="AU282" s="18" t="s">
        <v>81</v>
      </c>
    </row>
    <row r="283" spans="2:65" s="1" customFormat="1" ht="16.5" customHeight="1">
      <c r="B283" s="133"/>
      <c r="C283" s="134" t="s">
        <v>2331</v>
      </c>
      <c r="D283" s="134" t="s">
        <v>239</v>
      </c>
      <c r="E283" s="135" t="s">
        <v>7670</v>
      </c>
      <c r="F283" s="136" t="s">
        <v>7671</v>
      </c>
      <c r="G283" s="137" t="s">
        <v>340</v>
      </c>
      <c r="H283" s="138">
        <v>16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81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2334</v>
      </c>
    </row>
    <row r="284" spans="2:65" s="1" customFormat="1" ht="11.25">
      <c r="B284" s="33"/>
      <c r="D284" s="147" t="s">
        <v>246</v>
      </c>
      <c r="F284" s="148" t="s">
        <v>7671</v>
      </c>
      <c r="I284" s="149"/>
      <c r="L284" s="33"/>
      <c r="M284" s="150"/>
      <c r="T284" s="57"/>
      <c r="AT284" s="18" t="s">
        <v>246</v>
      </c>
      <c r="AU284" s="18" t="s">
        <v>81</v>
      </c>
    </row>
    <row r="285" spans="2:65" s="1" customFormat="1" ht="16.5" customHeight="1">
      <c r="B285" s="133"/>
      <c r="C285" s="134" t="s">
        <v>2162</v>
      </c>
      <c r="D285" s="134" t="s">
        <v>239</v>
      </c>
      <c r="E285" s="135" t="s">
        <v>7672</v>
      </c>
      <c r="F285" s="136" t="s">
        <v>7673</v>
      </c>
      <c r="G285" s="137" t="s">
        <v>340</v>
      </c>
      <c r="H285" s="138">
        <v>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81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2337</v>
      </c>
    </row>
    <row r="286" spans="2:65" s="1" customFormat="1" ht="11.25">
      <c r="B286" s="33"/>
      <c r="D286" s="147" t="s">
        <v>246</v>
      </c>
      <c r="F286" s="148" t="s">
        <v>7673</v>
      </c>
      <c r="I286" s="149"/>
      <c r="L286" s="33"/>
      <c r="M286" s="150"/>
      <c r="T286" s="57"/>
      <c r="AT286" s="18" t="s">
        <v>246</v>
      </c>
      <c r="AU286" s="18" t="s">
        <v>81</v>
      </c>
    </row>
    <row r="287" spans="2:65" s="1" customFormat="1" ht="16.5" customHeight="1">
      <c r="B287" s="133"/>
      <c r="C287" s="134" t="s">
        <v>2338</v>
      </c>
      <c r="D287" s="134" t="s">
        <v>239</v>
      </c>
      <c r="E287" s="135" t="s">
        <v>7674</v>
      </c>
      <c r="F287" s="136" t="s">
        <v>7675</v>
      </c>
      <c r="G287" s="137" t="s">
        <v>1076</v>
      </c>
      <c r="H287" s="138">
        <v>20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81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2341</v>
      </c>
    </row>
    <row r="288" spans="2:65" s="1" customFormat="1" ht="11.25">
      <c r="B288" s="33"/>
      <c r="D288" s="147" t="s">
        <v>246</v>
      </c>
      <c r="F288" s="148" t="s">
        <v>7675</v>
      </c>
      <c r="I288" s="149"/>
      <c r="L288" s="33"/>
      <c r="M288" s="150"/>
      <c r="T288" s="57"/>
      <c r="AT288" s="18" t="s">
        <v>246</v>
      </c>
      <c r="AU288" s="18" t="s">
        <v>81</v>
      </c>
    </row>
    <row r="289" spans="2:65" s="1" customFormat="1" ht="16.5" customHeight="1">
      <c r="B289" s="133"/>
      <c r="C289" s="134" t="s">
        <v>2167</v>
      </c>
      <c r="D289" s="134" t="s">
        <v>239</v>
      </c>
      <c r="E289" s="135" t="s">
        <v>7676</v>
      </c>
      <c r="F289" s="136" t="s">
        <v>7677</v>
      </c>
      <c r="G289" s="137" t="s">
        <v>340</v>
      </c>
      <c r="H289" s="138">
        <v>12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81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2342</v>
      </c>
    </row>
    <row r="290" spans="2:65" s="1" customFormat="1" ht="11.25">
      <c r="B290" s="33"/>
      <c r="D290" s="147" t="s">
        <v>246</v>
      </c>
      <c r="F290" s="148" t="s">
        <v>7677</v>
      </c>
      <c r="I290" s="149"/>
      <c r="L290" s="33"/>
      <c r="M290" s="150"/>
      <c r="T290" s="57"/>
      <c r="AT290" s="18" t="s">
        <v>246</v>
      </c>
      <c r="AU290" s="18" t="s">
        <v>81</v>
      </c>
    </row>
    <row r="291" spans="2:65" s="1" customFormat="1" ht="16.5" customHeight="1">
      <c r="B291" s="133"/>
      <c r="C291" s="134" t="s">
        <v>2343</v>
      </c>
      <c r="D291" s="134" t="s">
        <v>239</v>
      </c>
      <c r="E291" s="135" t="s">
        <v>7678</v>
      </c>
      <c r="F291" s="136" t="s">
        <v>7679</v>
      </c>
      <c r="G291" s="137" t="s">
        <v>340</v>
      </c>
      <c r="H291" s="138">
        <v>2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81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2346</v>
      </c>
    </row>
    <row r="292" spans="2:65" s="1" customFormat="1" ht="11.25">
      <c r="B292" s="33"/>
      <c r="D292" s="147" t="s">
        <v>246</v>
      </c>
      <c r="F292" s="148" t="s">
        <v>7679</v>
      </c>
      <c r="I292" s="149"/>
      <c r="L292" s="33"/>
      <c r="M292" s="150"/>
      <c r="T292" s="57"/>
      <c r="AT292" s="18" t="s">
        <v>246</v>
      </c>
      <c r="AU292" s="18" t="s">
        <v>81</v>
      </c>
    </row>
    <row r="293" spans="2:65" s="1" customFormat="1" ht="16.5" customHeight="1">
      <c r="B293" s="133"/>
      <c r="C293" s="134" t="s">
        <v>2170</v>
      </c>
      <c r="D293" s="134" t="s">
        <v>239</v>
      </c>
      <c r="E293" s="135" t="s">
        <v>7680</v>
      </c>
      <c r="F293" s="136" t="s">
        <v>7681</v>
      </c>
      <c r="G293" s="137" t="s">
        <v>340</v>
      </c>
      <c r="H293" s="138">
        <v>8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81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2350</v>
      </c>
    </row>
    <row r="294" spans="2:65" s="1" customFormat="1" ht="11.25">
      <c r="B294" s="33"/>
      <c r="D294" s="147" t="s">
        <v>246</v>
      </c>
      <c r="F294" s="148" t="s">
        <v>7681</v>
      </c>
      <c r="I294" s="149"/>
      <c r="L294" s="33"/>
      <c r="M294" s="150"/>
      <c r="T294" s="57"/>
      <c r="AT294" s="18" t="s">
        <v>246</v>
      </c>
      <c r="AU294" s="18" t="s">
        <v>81</v>
      </c>
    </row>
    <row r="295" spans="2:65" s="1" customFormat="1" ht="16.5" customHeight="1">
      <c r="B295" s="133"/>
      <c r="C295" s="134" t="s">
        <v>2351</v>
      </c>
      <c r="D295" s="134" t="s">
        <v>239</v>
      </c>
      <c r="E295" s="135" t="s">
        <v>7682</v>
      </c>
      <c r="F295" s="136" t="s">
        <v>7683</v>
      </c>
      <c r="G295" s="137" t="s">
        <v>340</v>
      </c>
      <c r="H295" s="138">
        <v>2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258</v>
      </c>
      <c r="AT295" s="145" t="s">
        <v>239</v>
      </c>
      <c r="AU295" s="145" t="s">
        <v>81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258</v>
      </c>
      <c r="BM295" s="145" t="s">
        <v>2355</v>
      </c>
    </row>
    <row r="296" spans="2:65" s="1" customFormat="1" ht="11.25">
      <c r="B296" s="33"/>
      <c r="D296" s="147" t="s">
        <v>246</v>
      </c>
      <c r="F296" s="148" t="s">
        <v>7683</v>
      </c>
      <c r="I296" s="149"/>
      <c r="L296" s="33"/>
      <c r="M296" s="150"/>
      <c r="T296" s="57"/>
      <c r="AT296" s="18" t="s">
        <v>246</v>
      </c>
      <c r="AU296" s="18" t="s">
        <v>81</v>
      </c>
    </row>
    <row r="297" spans="2:65" s="1" customFormat="1" ht="16.5" customHeight="1">
      <c r="B297" s="133"/>
      <c r="C297" s="134" t="s">
        <v>2171</v>
      </c>
      <c r="D297" s="134" t="s">
        <v>239</v>
      </c>
      <c r="E297" s="135" t="s">
        <v>7684</v>
      </c>
      <c r="F297" s="136" t="s">
        <v>7685</v>
      </c>
      <c r="G297" s="137" t="s">
        <v>340</v>
      </c>
      <c r="H297" s="138">
        <v>7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81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2358</v>
      </c>
    </row>
    <row r="298" spans="2:65" s="1" customFormat="1" ht="11.25">
      <c r="B298" s="33"/>
      <c r="D298" s="147" t="s">
        <v>246</v>
      </c>
      <c r="F298" s="148" t="s">
        <v>7685</v>
      </c>
      <c r="I298" s="149"/>
      <c r="L298" s="33"/>
      <c r="M298" s="150"/>
      <c r="T298" s="57"/>
      <c r="AT298" s="18" t="s">
        <v>246</v>
      </c>
      <c r="AU298" s="18" t="s">
        <v>81</v>
      </c>
    </row>
    <row r="299" spans="2:65" s="1" customFormat="1" ht="16.5" customHeight="1">
      <c r="B299" s="133"/>
      <c r="C299" s="134" t="s">
        <v>2359</v>
      </c>
      <c r="D299" s="134" t="s">
        <v>239</v>
      </c>
      <c r="E299" s="135" t="s">
        <v>7686</v>
      </c>
      <c r="F299" s="136" t="s">
        <v>7687</v>
      </c>
      <c r="G299" s="137" t="s">
        <v>340</v>
      </c>
      <c r="H299" s="138">
        <v>1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81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2362</v>
      </c>
    </row>
    <row r="300" spans="2:65" s="1" customFormat="1" ht="11.25">
      <c r="B300" s="33"/>
      <c r="D300" s="147" t="s">
        <v>246</v>
      </c>
      <c r="F300" s="148" t="s">
        <v>7687</v>
      </c>
      <c r="I300" s="149"/>
      <c r="L300" s="33"/>
      <c r="M300" s="150"/>
      <c r="T300" s="57"/>
      <c r="AT300" s="18" t="s">
        <v>246</v>
      </c>
      <c r="AU300" s="18" t="s">
        <v>81</v>
      </c>
    </row>
    <row r="301" spans="2:65" s="1" customFormat="1" ht="16.5" customHeight="1">
      <c r="B301" s="133"/>
      <c r="C301" s="134" t="s">
        <v>2174</v>
      </c>
      <c r="D301" s="134" t="s">
        <v>239</v>
      </c>
      <c r="E301" s="135" t="s">
        <v>7688</v>
      </c>
      <c r="F301" s="136" t="s">
        <v>7689</v>
      </c>
      <c r="G301" s="137" t="s">
        <v>340</v>
      </c>
      <c r="H301" s="138">
        <v>1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81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2369</v>
      </c>
    </row>
    <row r="302" spans="2:65" s="1" customFormat="1" ht="11.25">
      <c r="B302" s="33"/>
      <c r="D302" s="147" t="s">
        <v>246</v>
      </c>
      <c r="F302" s="148" t="s">
        <v>7689</v>
      </c>
      <c r="I302" s="149"/>
      <c r="L302" s="33"/>
      <c r="M302" s="150"/>
      <c r="T302" s="57"/>
      <c r="AT302" s="18" t="s">
        <v>246</v>
      </c>
      <c r="AU302" s="18" t="s">
        <v>81</v>
      </c>
    </row>
    <row r="303" spans="2:65" s="1" customFormat="1" ht="24.2" customHeight="1">
      <c r="B303" s="133"/>
      <c r="C303" s="134" t="s">
        <v>2373</v>
      </c>
      <c r="D303" s="134" t="s">
        <v>239</v>
      </c>
      <c r="E303" s="135" t="s">
        <v>7690</v>
      </c>
      <c r="F303" s="136" t="s">
        <v>7691</v>
      </c>
      <c r="G303" s="137" t="s">
        <v>242</v>
      </c>
      <c r="H303" s="138">
        <v>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81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2376</v>
      </c>
    </row>
    <row r="304" spans="2:65" s="1" customFormat="1" ht="11.25">
      <c r="B304" s="33"/>
      <c r="D304" s="147" t="s">
        <v>246</v>
      </c>
      <c r="F304" s="148" t="s">
        <v>7691</v>
      </c>
      <c r="I304" s="149"/>
      <c r="L304" s="33"/>
      <c r="M304" s="150"/>
      <c r="T304" s="57"/>
      <c r="AT304" s="18" t="s">
        <v>246</v>
      </c>
      <c r="AU304" s="18" t="s">
        <v>81</v>
      </c>
    </row>
    <row r="305" spans="2:65" s="1" customFormat="1" ht="24.2" customHeight="1">
      <c r="B305" s="133"/>
      <c r="C305" s="134" t="s">
        <v>2178</v>
      </c>
      <c r="D305" s="134" t="s">
        <v>239</v>
      </c>
      <c r="E305" s="135" t="s">
        <v>7692</v>
      </c>
      <c r="F305" s="136" t="s">
        <v>7693</v>
      </c>
      <c r="G305" s="137" t="s">
        <v>340</v>
      </c>
      <c r="H305" s="138">
        <v>1</v>
      </c>
      <c r="I305" s="139"/>
      <c r="J305" s="140">
        <f>ROUND(I305*H305,2)</f>
        <v>0</v>
      </c>
      <c r="K305" s="136" t="s">
        <v>1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81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2379</v>
      </c>
    </row>
    <row r="306" spans="2:65" s="1" customFormat="1" ht="19.5">
      <c r="B306" s="33"/>
      <c r="D306" s="147" t="s">
        <v>246</v>
      </c>
      <c r="F306" s="148" t="s">
        <v>7693</v>
      </c>
      <c r="I306" s="149"/>
      <c r="L306" s="33"/>
      <c r="M306" s="150"/>
      <c r="T306" s="57"/>
      <c r="AT306" s="18" t="s">
        <v>246</v>
      </c>
      <c r="AU306" s="18" t="s">
        <v>81</v>
      </c>
    </row>
    <row r="307" spans="2:65" s="1" customFormat="1" ht="16.5" customHeight="1">
      <c r="B307" s="133"/>
      <c r="C307" s="134" t="s">
        <v>2380</v>
      </c>
      <c r="D307" s="134" t="s">
        <v>239</v>
      </c>
      <c r="E307" s="135" t="s">
        <v>7694</v>
      </c>
      <c r="F307" s="136" t="s">
        <v>7695</v>
      </c>
      <c r="G307" s="137" t="s">
        <v>528</v>
      </c>
      <c r="H307" s="138">
        <v>8</v>
      </c>
      <c r="I307" s="139"/>
      <c r="J307" s="140">
        <f>ROUND(I307*H307,2)</f>
        <v>0</v>
      </c>
      <c r="K307" s="136" t="s">
        <v>1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81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2383</v>
      </c>
    </row>
    <row r="308" spans="2:65" s="1" customFormat="1" ht="11.25">
      <c r="B308" s="33"/>
      <c r="D308" s="147" t="s">
        <v>246</v>
      </c>
      <c r="F308" s="148" t="s">
        <v>7695</v>
      </c>
      <c r="I308" s="149"/>
      <c r="L308" s="33"/>
      <c r="M308" s="150"/>
      <c r="T308" s="57"/>
      <c r="AT308" s="18" t="s">
        <v>246</v>
      </c>
      <c r="AU308" s="18" t="s">
        <v>81</v>
      </c>
    </row>
    <row r="309" spans="2:65" s="11" customFormat="1" ht="25.9" customHeight="1">
      <c r="B309" s="121"/>
      <c r="D309" s="122" t="s">
        <v>72</v>
      </c>
      <c r="E309" s="123" t="s">
        <v>7696</v>
      </c>
      <c r="F309" s="123" t="s">
        <v>7572</v>
      </c>
      <c r="I309" s="124"/>
      <c r="J309" s="125">
        <f>BK309</f>
        <v>0</v>
      </c>
      <c r="L309" s="121"/>
      <c r="M309" s="126"/>
      <c r="P309" s="127">
        <f>SUM(P310:P313)</f>
        <v>0</v>
      </c>
      <c r="R309" s="127">
        <f>SUM(R310:R313)</f>
        <v>0</v>
      </c>
      <c r="T309" s="128">
        <f>SUM(T310:T313)</f>
        <v>0</v>
      </c>
      <c r="AR309" s="122" t="s">
        <v>81</v>
      </c>
      <c r="AT309" s="129" t="s">
        <v>72</v>
      </c>
      <c r="AU309" s="129" t="s">
        <v>73</v>
      </c>
      <c r="AY309" s="122" t="s">
        <v>236</v>
      </c>
      <c r="BK309" s="130">
        <f>SUM(BK310:BK313)</f>
        <v>0</v>
      </c>
    </row>
    <row r="310" spans="2:65" s="1" customFormat="1" ht="24.2" customHeight="1">
      <c r="B310" s="133"/>
      <c r="C310" s="134" t="s">
        <v>2182</v>
      </c>
      <c r="D310" s="134" t="s">
        <v>239</v>
      </c>
      <c r="E310" s="135" t="s">
        <v>7697</v>
      </c>
      <c r="F310" s="136" t="s">
        <v>285</v>
      </c>
      <c r="G310" s="137" t="s">
        <v>5796</v>
      </c>
      <c r="H310" s="138">
        <v>1</v>
      </c>
      <c r="I310" s="139"/>
      <c r="J310" s="140">
        <f>ROUND(I310*H310,2)</f>
        <v>0</v>
      </c>
      <c r="K310" s="136" t="s">
        <v>1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81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2386</v>
      </c>
    </row>
    <row r="311" spans="2:65" s="1" customFormat="1" ht="11.25">
      <c r="B311" s="33"/>
      <c r="D311" s="147" t="s">
        <v>246</v>
      </c>
      <c r="F311" s="148" t="s">
        <v>285</v>
      </c>
      <c r="I311" s="149"/>
      <c r="L311" s="33"/>
      <c r="M311" s="150"/>
      <c r="T311" s="57"/>
      <c r="AT311" s="18" t="s">
        <v>246</v>
      </c>
      <c r="AU311" s="18" t="s">
        <v>81</v>
      </c>
    </row>
    <row r="312" spans="2:65" s="1" customFormat="1" ht="24.2" customHeight="1">
      <c r="B312" s="133"/>
      <c r="C312" s="134" t="s">
        <v>2387</v>
      </c>
      <c r="D312" s="134" t="s">
        <v>239</v>
      </c>
      <c r="E312" s="135" t="s">
        <v>7698</v>
      </c>
      <c r="F312" s="136" t="s">
        <v>7699</v>
      </c>
      <c r="G312" s="137" t="s">
        <v>5796</v>
      </c>
      <c r="H312" s="138">
        <v>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258</v>
      </c>
      <c r="AT312" s="145" t="s">
        <v>239</v>
      </c>
      <c r="AU312" s="145" t="s">
        <v>81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258</v>
      </c>
      <c r="BM312" s="145" t="s">
        <v>2390</v>
      </c>
    </row>
    <row r="313" spans="2:65" s="1" customFormat="1" ht="11.25">
      <c r="B313" s="33"/>
      <c r="D313" s="147" t="s">
        <v>246</v>
      </c>
      <c r="F313" s="148" t="s">
        <v>7699</v>
      </c>
      <c r="I313" s="149"/>
      <c r="L313" s="33"/>
      <c r="M313" s="150"/>
      <c r="T313" s="57"/>
      <c r="AT313" s="18" t="s">
        <v>246</v>
      </c>
      <c r="AU313" s="18" t="s">
        <v>81</v>
      </c>
    </row>
    <row r="314" spans="2:65" s="11" customFormat="1" ht="25.9" customHeight="1">
      <c r="B314" s="121"/>
      <c r="D314" s="122" t="s">
        <v>72</v>
      </c>
      <c r="E314" s="123" t="s">
        <v>7700</v>
      </c>
      <c r="F314" s="123" t="s">
        <v>7701</v>
      </c>
      <c r="I314" s="124"/>
      <c r="J314" s="125">
        <f>BK314</f>
        <v>0</v>
      </c>
      <c r="L314" s="121"/>
      <c r="M314" s="126"/>
      <c r="P314" s="127">
        <f>SUM(P315:P316)</f>
        <v>0</v>
      </c>
      <c r="R314" s="127">
        <f>SUM(R315:R316)</f>
        <v>0</v>
      </c>
      <c r="T314" s="128">
        <f>SUM(T315:T316)</f>
        <v>0</v>
      </c>
      <c r="AR314" s="122" t="s">
        <v>81</v>
      </c>
      <c r="AT314" s="129" t="s">
        <v>72</v>
      </c>
      <c r="AU314" s="129" t="s">
        <v>73</v>
      </c>
      <c r="AY314" s="122" t="s">
        <v>236</v>
      </c>
      <c r="BK314" s="130">
        <f>SUM(BK315:BK316)</f>
        <v>0</v>
      </c>
    </row>
    <row r="315" spans="2:65" s="1" customFormat="1" ht="24.2" customHeight="1">
      <c r="B315" s="133"/>
      <c r="C315" s="134" t="s">
        <v>2191</v>
      </c>
      <c r="D315" s="134" t="s">
        <v>239</v>
      </c>
      <c r="E315" s="135" t="s">
        <v>7702</v>
      </c>
      <c r="F315" s="136" t="s">
        <v>7703</v>
      </c>
      <c r="G315" s="137" t="s">
        <v>5796</v>
      </c>
      <c r="H315" s="138">
        <v>1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258</v>
      </c>
      <c r="AT315" s="145" t="s">
        <v>239</v>
      </c>
      <c r="AU315" s="145" t="s">
        <v>81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258</v>
      </c>
      <c r="BM315" s="145" t="s">
        <v>2393</v>
      </c>
    </row>
    <row r="316" spans="2:65" s="1" customFormat="1" ht="11.25">
      <c r="B316" s="33"/>
      <c r="D316" s="147" t="s">
        <v>246</v>
      </c>
      <c r="F316" s="148" t="s">
        <v>7703</v>
      </c>
      <c r="I316" s="149"/>
      <c r="L316" s="33"/>
      <c r="M316" s="195"/>
      <c r="N316" s="196"/>
      <c r="O316" s="196"/>
      <c r="P316" s="196"/>
      <c r="Q316" s="196"/>
      <c r="R316" s="196"/>
      <c r="S316" s="196"/>
      <c r="T316" s="197"/>
      <c r="AT316" s="18" t="s">
        <v>246</v>
      </c>
      <c r="AU316" s="18" t="s">
        <v>81</v>
      </c>
    </row>
    <row r="317" spans="2:65" s="1" customFormat="1" ht="6.95" customHeight="1">
      <c r="B317" s="45"/>
      <c r="C317" s="46"/>
      <c r="D317" s="46"/>
      <c r="E317" s="46"/>
      <c r="F317" s="46"/>
      <c r="G317" s="46"/>
      <c r="H317" s="46"/>
      <c r="I317" s="46"/>
      <c r="J317" s="46"/>
      <c r="K317" s="46"/>
      <c r="L317" s="33"/>
    </row>
  </sheetData>
  <autoFilter ref="C121:K316" xr:uid="{00000000-0009-0000-0000-00002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H17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7704</v>
      </c>
      <c r="H4" s="21"/>
    </row>
    <row r="5" spans="2:8" ht="12" customHeight="1">
      <c r="B5" s="21"/>
      <c r="C5" s="25" t="s">
        <v>13</v>
      </c>
      <c r="D5" s="225" t="s">
        <v>14</v>
      </c>
      <c r="E5" s="221"/>
      <c r="F5" s="221"/>
      <c r="H5" s="21"/>
    </row>
    <row r="6" spans="2:8" ht="36.950000000000003" customHeight="1">
      <c r="B6" s="21"/>
      <c r="C6" s="27" t="s">
        <v>16</v>
      </c>
      <c r="D6" s="222" t="s">
        <v>17</v>
      </c>
      <c r="E6" s="221"/>
      <c r="F6" s="221"/>
      <c r="H6" s="21"/>
    </row>
    <row r="7" spans="2:8" ht="16.5" customHeight="1">
      <c r="B7" s="21"/>
      <c r="C7" s="28" t="s">
        <v>22</v>
      </c>
      <c r="D7" s="53" t="str">
        <f>'Rekapitulace stavby'!AN8</f>
        <v>14. 9. 2023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54</v>
      </c>
      <c r="D9" s="115" t="s">
        <v>55</v>
      </c>
      <c r="E9" s="115" t="s">
        <v>223</v>
      </c>
      <c r="F9" s="116" t="s">
        <v>7705</v>
      </c>
      <c r="H9" s="113"/>
    </row>
    <row r="10" spans="2:8" s="1" customFormat="1" ht="26.45" customHeight="1">
      <c r="B10" s="33"/>
      <c r="C10" s="209" t="s">
        <v>7706</v>
      </c>
      <c r="D10" s="209" t="s">
        <v>88</v>
      </c>
      <c r="H10" s="33"/>
    </row>
    <row r="11" spans="2:8" s="1" customFormat="1" ht="16.899999999999999" customHeight="1">
      <c r="B11" s="33"/>
      <c r="C11" s="210" t="s">
        <v>447</v>
      </c>
      <c r="D11" s="211" t="s">
        <v>448</v>
      </c>
      <c r="E11" s="212" t="s">
        <v>1</v>
      </c>
      <c r="F11" s="213">
        <v>558</v>
      </c>
      <c r="H11" s="33"/>
    </row>
    <row r="12" spans="2:8" s="1" customFormat="1" ht="16.899999999999999" customHeight="1">
      <c r="B12" s="33"/>
      <c r="C12" s="214" t="s">
        <v>447</v>
      </c>
      <c r="D12" s="214" t="s">
        <v>558</v>
      </c>
      <c r="E12" s="18" t="s">
        <v>1</v>
      </c>
      <c r="F12" s="215">
        <v>558</v>
      </c>
      <c r="H12" s="33"/>
    </row>
    <row r="13" spans="2:8" s="1" customFormat="1" ht="16.899999999999999" customHeight="1">
      <c r="B13" s="33"/>
      <c r="C13" s="216" t="s">
        <v>7707</v>
      </c>
      <c r="H13" s="33"/>
    </row>
    <row r="14" spans="2:8" s="1" customFormat="1" ht="22.5">
      <c r="B14" s="33"/>
      <c r="C14" s="214" t="s">
        <v>554</v>
      </c>
      <c r="D14" s="214" t="s">
        <v>555</v>
      </c>
      <c r="E14" s="18" t="s">
        <v>539</v>
      </c>
      <c r="F14" s="215">
        <v>558</v>
      </c>
      <c r="H14" s="33"/>
    </row>
    <row r="15" spans="2:8" s="1" customFormat="1" ht="22.5">
      <c r="B15" s="33"/>
      <c r="C15" s="214" t="s">
        <v>559</v>
      </c>
      <c r="D15" s="214" t="s">
        <v>560</v>
      </c>
      <c r="E15" s="18" t="s">
        <v>539</v>
      </c>
      <c r="F15" s="215">
        <v>1758</v>
      </c>
      <c r="H15" s="33"/>
    </row>
    <row r="16" spans="2:8" s="1" customFormat="1" ht="16.899999999999999" customHeight="1">
      <c r="B16" s="33"/>
      <c r="C16" s="210" t="s">
        <v>450</v>
      </c>
      <c r="D16" s="211" t="s">
        <v>450</v>
      </c>
      <c r="E16" s="212" t="s">
        <v>1</v>
      </c>
      <c r="F16" s="213">
        <v>1200</v>
      </c>
      <c r="H16" s="33"/>
    </row>
    <row r="17" spans="2:8" s="1" customFormat="1" ht="16.899999999999999" customHeight="1">
      <c r="B17" s="33"/>
      <c r="C17" s="214" t="s">
        <v>1</v>
      </c>
      <c r="D17" s="214" t="s">
        <v>542</v>
      </c>
      <c r="E17" s="18" t="s">
        <v>1</v>
      </c>
      <c r="F17" s="215">
        <v>0</v>
      </c>
      <c r="H17" s="33"/>
    </row>
    <row r="18" spans="2:8" s="1" customFormat="1" ht="16.899999999999999" customHeight="1">
      <c r="B18" s="33"/>
      <c r="C18" s="214" t="s">
        <v>450</v>
      </c>
      <c r="D18" s="214" t="s">
        <v>543</v>
      </c>
      <c r="E18" s="18" t="s">
        <v>1</v>
      </c>
      <c r="F18" s="215">
        <v>1200</v>
      </c>
      <c r="H18" s="33"/>
    </row>
    <row r="19" spans="2:8" s="1" customFormat="1" ht="16.899999999999999" customHeight="1">
      <c r="B19" s="33"/>
      <c r="C19" s="216" t="s">
        <v>7707</v>
      </c>
      <c r="H19" s="33"/>
    </row>
    <row r="20" spans="2:8" s="1" customFormat="1" ht="22.5">
      <c r="B20" s="33"/>
      <c r="C20" s="214" t="s">
        <v>537</v>
      </c>
      <c r="D20" s="214" t="s">
        <v>538</v>
      </c>
      <c r="E20" s="18" t="s">
        <v>539</v>
      </c>
      <c r="F20" s="215">
        <v>1200</v>
      </c>
      <c r="H20" s="33"/>
    </row>
    <row r="21" spans="2:8" s="1" customFormat="1" ht="22.5">
      <c r="B21" s="33"/>
      <c r="C21" s="214" t="s">
        <v>559</v>
      </c>
      <c r="D21" s="214" t="s">
        <v>560</v>
      </c>
      <c r="E21" s="18" t="s">
        <v>539</v>
      </c>
      <c r="F21" s="215">
        <v>1758</v>
      </c>
      <c r="H21" s="33"/>
    </row>
    <row r="22" spans="2:8" s="1" customFormat="1" ht="22.5">
      <c r="B22" s="33"/>
      <c r="C22" s="214" t="s">
        <v>575</v>
      </c>
      <c r="D22" s="214" t="s">
        <v>576</v>
      </c>
      <c r="E22" s="18" t="s">
        <v>424</v>
      </c>
      <c r="F22" s="215">
        <v>2280</v>
      </c>
      <c r="H22" s="33"/>
    </row>
    <row r="23" spans="2:8" s="1" customFormat="1" ht="16.899999999999999" customHeight="1">
      <c r="B23" s="33"/>
      <c r="C23" s="210" t="s">
        <v>452</v>
      </c>
      <c r="D23" s="211" t="s">
        <v>453</v>
      </c>
      <c r="E23" s="212" t="s">
        <v>1</v>
      </c>
      <c r="F23" s="213">
        <v>1758</v>
      </c>
      <c r="H23" s="33"/>
    </row>
    <row r="24" spans="2:8" s="1" customFormat="1" ht="16.899999999999999" customHeight="1">
      <c r="B24" s="33"/>
      <c r="C24" s="214" t="s">
        <v>1</v>
      </c>
      <c r="D24" s="214" t="s">
        <v>563</v>
      </c>
      <c r="E24" s="18" t="s">
        <v>1</v>
      </c>
      <c r="F24" s="215">
        <v>0</v>
      </c>
      <c r="H24" s="33"/>
    </row>
    <row r="25" spans="2:8" s="1" customFormat="1" ht="16.899999999999999" customHeight="1">
      <c r="B25" s="33"/>
      <c r="C25" s="214" t="s">
        <v>452</v>
      </c>
      <c r="D25" s="214" t="s">
        <v>564</v>
      </c>
      <c r="E25" s="18" t="s">
        <v>1</v>
      </c>
      <c r="F25" s="215">
        <v>1758</v>
      </c>
      <c r="H25" s="33"/>
    </row>
    <row r="26" spans="2:8" s="1" customFormat="1" ht="16.899999999999999" customHeight="1">
      <c r="B26" s="33"/>
      <c r="C26" s="216" t="s">
        <v>7707</v>
      </c>
      <c r="H26" s="33"/>
    </row>
    <row r="27" spans="2:8" s="1" customFormat="1" ht="22.5">
      <c r="B27" s="33"/>
      <c r="C27" s="214" t="s">
        <v>559</v>
      </c>
      <c r="D27" s="214" t="s">
        <v>560</v>
      </c>
      <c r="E27" s="18" t="s">
        <v>539</v>
      </c>
      <c r="F27" s="215">
        <v>1758</v>
      </c>
      <c r="H27" s="33"/>
    </row>
    <row r="28" spans="2:8" s="1" customFormat="1" ht="16.899999999999999" customHeight="1">
      <c r="B28" s="33"/>
      <c r="C28" s="214" t="s">
        <v>584</v>
      </c>
      <c r="D28" s="214" t="s">
        <v>585</v>
      </c>
      <c r="E28" s="18" t="s">
        <v>539</v>
      </c>
      <c r="F28" s="215">
        <v>1758</v>
      </c>
      <c r="H28" s="33"/>
    </row>
    <row r="29" spans="2:8" s="1" customFormat="1" ht="16.899999999999999" customHeight="1">
      <c r="B29" s="33"/>
      <c r="C29" s="210" t="s">
        <v>455</v>
      </c>
      <c r="D29" s="211" t="s">
        <v>456</v>
      </c>
      <c r="E29" s="212" t="s">
        <v>1</v>
      </c>
      <c r="F29" s="213">
        <v>3002.24</v>
      </c>
      <c r="H29" s="33"/>
    </row>
    <row r="30" spans="2:8" s="1" customFormat="1" ht="16.899999999999999" customHeight="1">
      <c r="B30" s="33"/>
      <c r="C30" s="214" t="s">
        <v>1</v>
      </c>
      <c r="D30" s="214" t="s">
        <v>546</v>
      </c>
      <c r="E30" s="18" t="s">
        <v>1</v>
      </c>
      <c r="F30" s="215">
        <v>0</v>
      </c>
      <c r="H30" s="33"/>
    </row>
    <row r="31" spans="2:8" s="1" customFormat="1" ht="16.899999999999999" customHeight="1">
      <c r="B31" s="33"/>
      <c r="C31" s="214" t="s">
        <v>455</v>
      </c>
      <c r="D31" s="214" t="s">
        <v>547</v>
      </c>
      <c r="E31" s="18" t="s">
        <v>1</v>
      </c>
      <c r="F31" s="215">
        <v>3002.24</v>
      </c>
      <c r="H31" s="33"/>
    </row>
    <row r="32" spans="2:8" s="1" customFormat="1" ht="16.899999999999999" customHeight="1">
      <c r="B32" s="33"/>
      <c r="C32" s="216" t="s">
        <v>7707</v>
      </c>
      <c r="H32" s="33"/>
    </row>
    <row r="33" spans="2:8" s="1" customFormat="1" ht="22.5">
      <c r="B33" s="33"/>
      <c r="C33" s="214" t="s">
        <v>544</v>
      </c>
      <c r="D33" s="214" t="s">
        <v>538</v>
      </c>
      <c r="E33" s="18" t="s">
        <v>539</v>
      </c>
      <c r="F33" s="215">
        <v>3002.24</v>
      </c>
      <c r="H33" s="33"/>
    </row>
    <row r="34" spans="2:8" s="1" customFormat="1" ht="22.5">
      <c r="B34" s="33"/>
      <c r="C34" s="214" t="s">
        <v>559</v>
      </c>
      <c r="D34" s="214" t="s">
        <v>560</v>
      </c>
      <c r="E34" s="18" t="s">
        <v>539</v>
      </c>
      <c r="F34" s="215">
        <v>3002.24</v>
      </c>
      <c r="H34" s="33"/>
    </row>
    <row r="35" spans="2:8" s="1" customFormat="1" ht="22.5">
      <c r="B35" s="33"/>
      <c r="C35" s="214" t="s">
        <v>567</v>
      </c>
      <c r="D35" s="214" t="s">
        <v>568</v>
      </c>
      <c r="E35" s="18" t="s">
        <v>539</v>
      </c>
      <c r="F35" s="215">
        <v>3002.24</v>
      </c>
      <c r="H35" s="33"/>
    </row>
    <row r="36" spans="2:8" s="1" customFormat="1" ht="22.5">
      <c r="B36" s="33"/>
      <c r="C36" s="214" t="s">
        <v>580</v>
      </c>
      <c r="D36" s="214" t="s">
        <v>576</v>
      </c>
      <c r="E36" s="18" t="s">
        <v>424</v>
      </c>
      <c r="F36" s="215">
        <v>5704.2560000000003</v>
      </c>
      <c r="H36" s="33"/>
    </row>
    <row r="37" spans="2:8" s="1" customFormat="1" ht="16.899999999999999" customHeight="1">
      <c r="B37" s="33"/>
      <c r="C37" s="214" t="s">
        <v>589</v>
      </c>
      <c r="D37" s="214" t="s">
        <v>585</v>
      </c>
      <c r="E37" s="18" t="s">
        <v>539</v>
      </c>
      <c r="F37" s="215">
        <v>3002.24</v>
      </c>
      <c r="H37" s="33"/>
    </row>
    <row r="38" spans="2:8" s="1" customFormat="1" ht="16.899999999999999" customHeight="1">
      <c r="B38" s="33"/>
      <c r="C38" s="214" t="s">
        <v>571</v>
      </c>
      <c r="D38" s="214" t="s">
        <v>572</v>
      </c>
      <c r="E38" s="18" t="s">
        <v>424</v>
      </c>
      <c r="F38" s="215">
        <v>6004.48</v>
      </c>
      <c r="H38" s="33"/>
    </row>
    <row r="39" spans="2:8" s="1" customFormat="1" ht="26.45" customHeight="1">
      <c r="B39" s="33"/>
      <c r="C39" s="209" t="s">
        <v>7708</v>
      </c>
      <c r="D39" s="209" t="s">
        <v>91</v>
      </c>
      <c r="H39" s="33"/>
    </row>
    <row r="40" spans="2:8" s="1" customFormat="1" ht="16.899999999999999" customHeight="1">
      <c r="B40" s="33"/>
      <c r="C40" s="210" t="s">
        <v>972</v>
      </c>
      <c r="D40" s="211" t="s">
        <v>973</v>
      </c>
      <c r="E40" s="212" t="s">
        <v>1</v>
      </c>
      <c r="F40" s="213">
        <v>973.74800000000005</v>
      </c>
      <c r="H40" s="33"/>
    </row>
    <row r="41" spans="2:8" s="1" customFormat="1" ht="16.899999999999999" customHeight="1">
      <c r="B41" s="33"/>
      <c r="C41" s="214" t="s">
        <v>1</v>
      </c>
      <c r="D41" s="214" t="s">
        <v>1042</v>
      </c>
      <c r="E41" s="18" t="s">
        <v>1</v>
      </c>
      <c r="F41" s="215">
        <v>0</v>
      </c>
      <c r="H41" s="33"/>
    </row>
    <row r="42" spans="2:8" s="1" customFormat="1" ht="16.899999999999999" customHeight="1">
      <c r="B42" s="33"/>
      <c r="C42" s="214" t="s">
        <v>1</v>
      </c>
      <c r="D42" s="214" t="s">
        <v>1043</v>
      </c>
      <c r="E42" s="18" t="s">
        <v>1</v>
      </c>
      <c r="F42" s="215">
        <v>321.64</v>
      </c>
      <c r="H42" s="33"/>
    </row>
    <row r="43" spans="2:8" s="1" customFormat="1" ht="16.899999999999999" customHeight="1">
      <c r="B43" s="33"/>
      <c r="C43" s="214" t="s">
        <v>1</v>
      </c>
      <c r="D43" s="214" t="s">
        <v>1044</v>
      </c>
      <c r="E43" s="18" t="s">
        <v>1</v>
      </c>
      <c r="F43" s="215">
        <v>275.70999999999998</v>
      </c>
      <c r="H43" s="33"/>
    </row>
    <row r="44" spans="2:8" s="1" customFormat="1" ht="16.899999999999999" customHeight="1">
      <c r="B44" s="33"/>
      <c r="C44" s="214" t="s">
        <v>1</v>
      </c>
      <c r="D44" s="214" t="s">
        <v>1045</v>
      </c>
      <c r="E44" s="18" t="s">
        <v>1</v>
      </c>
      <c r="F44" s="215">
        <v>35.53</v>
      </c>
      <c r="H44" s="33"/>
    </row>
    <row r="45" spans="2:8" s="1" customFormat="1" ht="16.899999999999999" customHeight="1">
      <c r="B45" s="33"/>
      <c r="C45" s="214" t="s">
        <v>1</v>
      </c>
      <c r="D45" s="214" t="s">
        <v>1046</v>
      </c>
      <c r="E45" s="18" t="s">
        <v>1</v>
      </c>
      <c r="F45" s="215">
        <v>38.9</v>
      </c>
      <c r="H45" s="33"/>
    </row>
    <row r="46" spans="2:8" s="1" customFormat="1" ht="16.899999999999999" customHeight="1">
      <c r="B46" s="33"/>
      <c r="C46" s="214" t="s">
        <v>1</v>
      </c>
      <c r="D46" s="214" t="s">
        <v>1047</v>
      </c>
      <c r="E46" s="18" t="s">
        <v>1</v>
      </c>
      <c r="F46" s="215">
        <v>54.128</v>
      </c>
      <c r="H46" s="33"/>
    </row>
    <row r="47" spans="2:8" s="1" customFormat="1" ht="16.899999999999999" customHeight="1">
      <c r="B47" s="33"/>
      <c r="C47" s="214" t="s">
        <v>1</v>
      </c>
      <c r="D47" s="214" t="s">
        <v>1048</v>
      </c>
      <c r="E47" s="18" t="s">
        <v>1</v>
      </c>
      <c r="F47" s="215">
        <v>31.62</v>
      </c>
      <c r="H47" s="33"/>
    </row>
    <row r="48" spans="2:8" s="1" customFormat="1" ht="16.899999999999999" customHeight="1">
      <c r="B48" s="33"/>
      <c r="C48" s="214" t="s">
        <v>1</v>
      </c>
      <c r="D48" s="214" t="s">
        <v>1049</v>
      </c>
      <c r="E48" s="18" t="s">
        <v>1</v>
      </c>
      <c r="F48" s="215">
        <v>9.24</v>
      </c>
      <c r="H48" s="33"/>
    </row>
    <row r="49" spans="2:8" s="1" customFormat="1" ht="16.899999999999999" customHeight="1">
      <c r="B49" s="33"/>
      <c r="C49" s="214" t="s">
        <v>1</v>
      </c>
      <c r="D49" s="214" t="s">
        <v>1050</v>
      </c>
      <c r="E49" s="18" t="s">
        <v>1</v>
      </c>
      <c r="F49" s="215">
        <v>141.9</v>
      </c>
      <c r="H49" s="33"/>
    </row>
    <row r="50" spans="2:8" s="1" customFormat="1" ht="16.899999999999999" customHeight="1">
      <c r="B50" s="33"/>
      <c r="C50" s="214" t="s">
        <v>1</v>
      </c>
      <c r="D50" s="214" t="s">
        <v>1051</v>
      </c>
      <c r="E50" s="18" t="s">
        <v>1</v>
      </c>
      <c r="F50" s="215">
        <v>24.02</v>
      </c>
      <c r="H50" s="33"/>
    </row>
    <row r="51" spans="2:8" s="1" customFormat="1" ht="16.899999999999999" customHeight="1">
      <c r="B51" s="33"/>
      <c r="C51" s="214" t="s">
        <v>1</v>
      </c>
      <c r="D51" s="214" t="s">
        <v>1052</v>
      </c>
      <c r="E51" s="18" t="s">
        <v>1</v>
      </c>
      <c r="F51" s="215">
        <v>16.059999999999999</v>
      </c>
      <c r="H51" s="33"/>
    </row>
    <row r="52" spans="2:8" s="1" customFormat="1" ht="16.899999999999999" customHeight="1">
      <c r="B52" s="33"/>
      <c r="C52" s="214" t="s">
        <v>1</v>
      </c>
      <c r="D52" s="214" t="s">
        <v>1053</v>
      </c>
      <c r="E52" s="18" t="s">
        <v>1</v>
      </c>
      <c r="F52" s="215">
        <v>25</v>
      </c>
      <c r="H52" s="33"/>
    </row>
    <row r="53" spans="2:8" s="1" customFormat="1" ht="16.899999999999999" customHeight="1">
      <c r="B53" s="33"/>
      <c r="C53" s="214" t="s">
        <v>972</v>
      </c>
      <c r="D53" s="214" t="s">
        <v>344</v>
      </c>
      <c r="E53" s="18" t="s">
        <v>1</v>
      </c>
      <c r="F53" s="215">
        <v>973.74800000000005</v>
      </c>
      <c r="H53" s="33"/>
    </row>
    <row r="54" spans="2:8" s="1" customFormat="1" ht="16.899999999999999" customHeight="1">
      <c r="B54" s="33"/>
      <c r="C54" s="216" t="s">
        <v>7707</v>
      </c>
      <c r="H54" s="33"/>
    </row>
    <row r="55" spans="2:8" s="1" customFormat="1" ht="22.5">
      <c r="B55" s="33"/>
      <c r="C55" s="214" t="s">
        <v>1038</v>
      </c>
      <c r="D55" s="214" t="s">
        <v>1039</v>
      </c>
      <c r="E55" s="18" t="s">
        <v>539</v>
      </c>
      <c r="F55" s="215">
        <v>973.74800000000005</v>
      </c>
      <c r="H55" s="33"/>
    </row>
    <row r="56" spans="2:8" s="1" customFormat="1" ht="22.5">
      <c r="B56" s="33"/>
      <c r="C56" s="214" t="s">
        <v>559</v>
      </c>
      <c r="D56" s="214" t="s">
        <v>560</v>
      </c>
      <c r="E56" s="18" t="s">
        <v>539</v>
      </c>
      <c r="F56" s="215">
        <v>973.74800000000005</v>
      </c>
      <c r="H56" s="33"/>
    </row>
    <row r="57" spans="2:8" s="1" customFormat="1" ht="22.5">
      <c r="B57" s="33"/>
      <c r="C57" s="214" t="s">
        <v>575</v>
      </c>
      <c r="D57" s="214" t="s">
        <v>576</v>
      </c>
      <c r="E57" s="18" t="s">
        <v>424</v>
      </c>
      <c r="F57" s="215">
        <v>1850.1210000000001</v>
      </c>
      <c r="H57" s="33"/>
    </row>
    <row r="58" spans="2:8" s="1" customFormat="1" ht="16.899999999999999" customHeight="1">
      <c r="B58" s="33"/>
      <c r="C58" s="214" t="s">
        <v>584</v>
      </c>
      <c r="D58" s="214" t="s">
        <v>585</v>
      </c>
      <c r="E58" s="18" t="s">
        <v>539</v>
      </c>
      <c r="F58" s="215">
        <v>973.74800000000005</v>
      </c>
      <c r="H58" s="33"/>
    </row>
    <row r="59" spans="2:8" s="1" customFormat="1" ht="16.899999999999999" customHeight="1">
      <c r="B59" s="33"/>
      <c r="C59" s="210" t="s">
        <v>975</v>
      </c>
      <c r="D59" s="211" t="s">
        <v>976</v>
      </c>
      <c r="E59" s="212" t="s">
        <v>1</v>
      </c>
      <c r="F59" s="213">
        <v>21.18</v>
      </c>
      <c r="H59" s="33"/>
    </row>
    <row r="60" spans="2:8" s="1" customFormat="1" ht="16.899999999999999" customHeight="1">
      <c r="B60" s="33"/>
      <c r="C60" s="214" t="s">
        <v>975</v>
      </c>
      <c r="D60" s="214" t="s">
        <v>1133</v>
      </c>
      <c r="E60" s="18" t="s">
        <v>1</v>
      </c>
      <c r="F60" s="215">
        <v>21.18</v>
      </c>
      <c r="H60" s="33"/>
    </row>
    <row r="61" spans="2:8" s="1" customFormat="1" ht="16.899999999999999" customHeight="1">
      <c r="B61" s="33"/>
      <c r="C61" s="216" t="s">
        <v>7707</v>
      </c>
      <c r="H61" s="33"/>
    </row>
    <row r="62" spans="2:8" s="1" customFormat="1" ht="16.899999999999999" customHeight="1">
      <c r="B62" s="33"/>
      <c r="C62" s="214" t="s">
        <v>1129</v>
      </c>
      <c r="D62" s="214" t="s">
        <v>1130</v>
      </c>
      <c r="E62" s="18" t="s">
        <v>539</v>
      </c>
      <c r="F62" s="215">
        <v>21.18</v>
      </c>
      <c r="H62" s="33"/>
    </row>
    <row r="63" spans="2:8" s="1" customFormat="1" ht="16.899999999999999" customHeight="1">
      <c r="B63" s="33"/>
      <c r="C63" s="214" t="s">
        <v>1139</v>
      </c>
      <c r="D63" s="214" t="s">
        <v>1140</v>
      </c>
      <c r="E63" s="18" t="s">
        <v>539</v>
      </c>
      <c r="F63" s="215">
        <v>21.18</v>
      </c>
      <c r="H63" s="33"/>
    </row>
    <row r="64" spans="2:8" s="1" customFormat="1" ht="16.899999999999999" customHeight="1">
      <c r="B64" s="33"/>
      <c r="C64" s="210" t="s">
        <v>978</v>
      </c>
      <c r="D64" s="211" t="s">
        <v>979</v>
      </c>
      <c r="E64" s="212" t="s">
        <v>1</v>
      </c>
      <c r="F64" s="213">
        <v>353</v>
      </c>
      <c r="H64" s="33"/>
    </row>
    <row r="65" spans="2:8" s="1" customFormat="1" ht="16.899999999999999" customHeight="1">
      <c r="B65" s="33"/>
      <c r="C65" s="214" t="s">
        <v>978</v>
      </c>
      <c r="D65" s="214" t="s">
        <v>1063</v>
      </c>
      <c r="E65" s="18" t="s">
        <v>1</v>
      </c>
      <c r="F65" s="215">
        <v>353</v>
      </c>
      <c r="H65" s="33"/>
    </row>
    <row r="66" spans="2:8" s="1" customFormat="1" ht="16.899999999999999" customHeight="1">
      <c r="B66" s="33"/>
      <c r="C66" s="216" t="s">
        <v>7707</v>
      </c>
      <c r="H66" s="33"/>
    </row>
    <row r="67" spans="2:8" s="1" customFormat="1" ht="22.5">
      <c r="B67" s="33"/>
      <c r="C67" s="214" t="s">
        <v>1059</v>
      </c>
      <c r="D67" s="214" t="s">
        <v>1060</v>
      </c>
      <c r="E67" s="18" t="s">
        <v>467</v>
      </c>
      <c r="F67" s="215">
        <v>353</v>
      </c>
      <c r="H67" s="33"/>
    </row>
    <row r="68" spans="2:8" s="1" customFormat="1" ht="16.899999999999999" customHeight="1">
      <c r="B68" s="33"/>
      <c r="C68" s="214" t="s">
        <v>1069</v>
      </c>
      <c r="D68" s="214" t="s">
        <v>1070</v>
      </c>
      <c r="E68" s="18" t="s">
        <v>467</v>
      </c>
      <c r="F68" s="215">
        <v>353</v>
      </c>
      <c r="H68" s="33"/>
    </row>
    <row r="69" spans="2:8" s="1" customFormat="1" ht="16.899999999999999" customHeight="1">
      <c r="B69" s="33"/>
      <c r="C69" s="214" t="s">
        <v>1100</v>
      </c>
      <c r="D69" s="214" t="s">
        <v>1101</v>
      </c>
      <c r="E69" s="18" t="s">
        <v>467</v>
      </c>
      <c r="F69" s="215">
        <v>1765</v>
      </c>
      <c r="H69" s="33"/>
    </row>
    <row r="70" spans="2:8" s="1" customFormat="1" ht="16.899999999999999" customHeight="1">
      <c r="B70" s="33"/>
      <c r="C70" s="214" t="s">
        <v>1100</v>
      </c>
      <c r="D70" s="214" t="s">
        <v>1101</v>
      </c>
      <c r="E70" s="18" t="s">
        <v>467</v>
      </c>
      <c r="F70" s="215">
        <v>353</v>
      </c>
      <c r="H70" s="33"/>
    </row>
    <row r="71" spans="2:8" s="1" customFormat="1" ht="16.899999999999999" customHeight="1">
      <c r="B71" s="33"/>
      <c r="C71" s="214" t="s">
        <v>1106</v>
      </c>
      <c r="D71" s="214" t="s">
        <v>1107</v>
      </c>
      <c r="E71" s="18" t="s">
        <v>467</v>
      </c>
      <c r="F71" s="215">
        <v>353</v>
      </c>
      <c r="H71" s="33"/>
    </row>
    <row r="72" spans="2:8" s="1" customFormat="1" ht="22.5">
      <c r="B72" s="33"/>
      <c r="C72" s="214" t="s">
        <v>1110</v>
      </c>
      <c r="D72" s="214" t="s">
        <v>1111</v>
      </c>
      <c r="E72" s="18" t="s">
        <v>467</v>
      </c>
      <c r="F72" s="215">
        <v>706</v>
      </c>
      <c r="H72" s="33"/>
    </row>
    <row r="73" spans="2:8" s="1" customFormat="1" ht="16.899999999999999" customHeight="1">
      <c r="B73" s="33"/>
      <c r="C73" s="214" t="s">
        <v>1115</v>
      </c>
      <c r="D73" s="214" t="s">
        <v>1116</v>
      </c>
      <c r="E73" s="18" t="s">
        <v>424</v>
      </c>
      <c r="F73" s="215">
        <v>0.159</v>
      </c>
      <c r="H73" s="33"/>
    </row>
    <row r="74" spans="2:8" s="1" customFormat="1" ht="16.899999999999999" customHeight="1">
      <c r="B74" s="33"/>
      <c r="C74" s="214" t="s">
        <v>1124</v>
      </c>
      <c r="D74" s="214" t="s">
        <v>1125</v>
      </c>
      <c r="E74" s="18" t="s">
        <v>467</v>
      </c>
      <c r="F74" s="215">
        <v>8825</v>
      </c>
      <c r="H74" s="33"/>
    </row>
    <row r="75" spans="2:8" s="1" customFormat="1" ht="16.899999999999999" customHeight="1">
      <c r="B75" s="33"/>
      <c r="C75" s="214" t="s">
        <v>1129</v>
      </c>
      <c r="D75" s="214" t="s">
        <v>1130</v>
      </c>
      <c r="E75" s="18" t="s">
        <v>539</v>
      </c>
      <c r="F75" s="215">
        <v>21.18</v>
      </c>
      <c r="H75" s="33"/>
    </row>
    <row r="76" spans="2:8" s="1" customFormat="1" ht="16.899999999999999" customHeight="1">
      <c r="B76" s="33"/>
      <c r="C76" s="214" t="s">
        <v>1134</v>
      </c>
      <c r="D76" s="214" t="s">
        <v>1135</v>
      </c>
      <c r="E76" s="18" t="s">
        <v>467</v>
      </c>
      <c r="F76" s="215">
        <v>1765</v>
      </c>
      <c r="H76" s="33"/>
    </row>
    <row r="77" spans="2:8" s="1" customFormat="1" ht="26.45" customHeight="1">
      <c r="B77" s="33"/>
      <c r="C77" s="209" t="s">
        <v>7709</v>
      </c>
      <c r="D77" s="209" t="s">
        <v>97</v>
      </c>
      <c r="H77" s="33"/>
    </row>
    <row r="78" spans="2:8" s="1" customFormat="1" ht="16.899999999999999" customHeight="1">
      <c r="B78" s="33"/>
      <c r="C78" s="210" t="s">
        <v>972</v>
      </c>
      <c r="D78" s="211" t="s">
        <v>1409</v>
      </c>
      <c r="E78" s="212" t="s">
        <v>1</v>
      </c>
      <c r="F78" s="213">
        <v>10.15</v>
      </c>
      <c r="H78" s="33"/>
    </row>
    <row r="79" spans="2:8" s="1" customFormat="1" ht="16.899999999999999" customHeight="1">
      <c r="B79" s="33"/>
      <c r="C79" s="214" t="s">
        <v>1</v>
      </c>
      <c r="D79" s="214" t="s">
        <v>1042</v>
      </c>
      <c r="E79" s="18" t="s">
        <v>1</v>
      </c>
      <c r="F79" s="215">
        <v>0</v>
      </c>
      <c r="H79" s="33"/>
    </row>
    <row r="80" spans="2:8" s="1" customFormat="1" ht="16.899999999999999" customHeight="1">
      <c r="B80" s="33"/>
      <c r="C80" s="214" t="s">
        <v>1</v>
      </c>
      <c r="D80" s="214" t="s">
        <v>1437</v>
      </c>
      <c r="E80" s="18" t="s">
        <v>1</v>
      </c>
      <c r="F80" s="215">
        <v>7.99</v>
      </c>
      <c r="H80" s="33"/>
    </row>
    <row r="81" spans="2:8" s="1" customFormat="1" ht="16.899999999999999" customHeight="1">
      <c r="B81" s="33"/>
      <c r="C81" s="214" t="s">
        <v>1</v>
      </c>
      <c r="D81" s="214" t="s">
        <v>1438</v>
      </c>
      <c r="E81" s="18" t="s">
        <v>1</v>
      </c>
      <c r="F81" s="215">
        <v>2.16</v>
      </c>
      <c r="H81" s="33"/>
    </row>
    <row r="82" spans="2:8" s="1" customFormat="1" ht="16.899999999999999" customHeight="1">
      <c r="B82" s="33"/>
      <c r="C82" s="214" t="s">
        <v>972</v>
      </c>
      <c r="D82" s="214" t="s">
        <v>344</v>
      </c>
      <c r="E82" s="18" t="s">
        <v>1</v>
      </c>
      <c r="F82" s="215">
        <v>10.15</v>
      </c>
      <c r="H82" s="33"/>
    </row>
    <row r="83" spans="2:8" s="1" customFormat="1" ht="16.899999999999999" customHeight="1">
      <c r="B83" s="33"/>
      <c r="C83" s="216" t="s">
        <v>7707</v>
      </c>
      <c r="H83" s="33"/>
    </row>
    <row r="84" spans="2:8" s="1" customFormat="1" ht="22.5">
      <c r="B84" s="33"/>
      <c r="C84" s="214" t="s">
        <v>1433</v>
      </c>
      <c r="D84" s="214" t="s">
        <v>1434</v>
      </c>
      <c r="E84" s="18" t="s">
        <v>539</v>
      </c>
      <c r="F84" s="215">
        <v>10.15</v>
      </c>
      <c r="H84" s="33"/>
    </row>
    <row r="85" spans="2:8" s="1" customFormat="1" ht="22.5">
      <c r="B85" s="33"/>
      <c r="C85" s="214" t="s">
        <v>559</v>
      </c>
      <c r="D85" s="214" t="s">
        <v>560</v>
      </c>
      <c r="E85" s="18" t="s">
        <v>539</v>
      </c>
      <c r="F85" s="215">
        <v>10.15</v>
      </c>
      <c r="H85" s="33"/>
    </row>
    <row r="86" spans="2:8" s="1" customFormat="1" ht="22.5">
      <c r="B86" s="33"/>
      <c r="C86" s="214" t="s">
        <v>575</v>
      </c>
      <c r="D86" s="214" t="s">
        <v>576</v>
      </c>
      <c r="E86" s="18" t="s">
        <v>424</v>
      </c>
      <c r="F86" s="215">
        <v>19.285</v>
      </c>
      <c r="H86" s="33"/>
    </row>
    <row r="87" spans="2:8" s="1" customFormat="1" ht="16.899999999999999" customHeight="1">
      <c r="B87" s="33"/>
      <c r="C87" s="214" t="s">
        <v>584</v>
      </c>
      <c r="D87" s="214" t="s">
        <v>585</v>
      </c>
      <c r="E87" s="18" t="s">
        <v>539</v>
      </c>
      <c r="F87" s="215">
        <v>10.15</v>
      </c>
      <c r="H87" s="33"/>
    </row>
    <row r="88" spans="2:8" s="1" customFormat="1" ht="16.899999999999999" customHeight="1">
      <c r="B88" s="33"/>
      <c r="C88" s="210" t="s">
        <v>1411</v>
      </c>
      <c r="D88" s="211" t="s">
        <v>1412</v>
      </c>
      <c r="E88" s="212" t="s">
        <v>1</v>
      </c>
      <c r="F88" s="213">
        <v>5.7</v>
      </c>
      <c r="H88" s="33"/>
    </row>
    <row r="89" spans="2:8" s="1" customFormat="1" ht="16.899999999999999" customHeight="1">
      <c r="B89" s="33"/>
      <c r="C89" s="214" t="s">
        <v>1411</v>
      </c>
      <c r="D89" s="214" t="s">
        <v>1478</v>
      </c>
      <c r="E89" s="18" t="s">
        <v>1</v>
      </c>
      <c r="F89" s="215">
        <v>5.7</v>
      </c>
      <c r="H89" s="33"/>
    </row>
    <row r="90" spans="2:8" s="1" customFormat="1" ht="16.899999999999999" customHeight="1">
      <c r="B90" s="33"/>
      <c r="C90" s="216" t="s">
        <v>7707</v>
      </c>
      <c r="H90" s="33"/>
    </row>
    <row r="91" spans="2:8" s="1" customFormat="1" ht="16.899999999999999" customHeight="1">
      <c r="B91" s="33"/>
      <c r="C91" s="214" t="s">
        <v>1129</v>
      </c>
      <c r="D91" s="214" t="s">
        <v>1130</v>
      </c>
      <c r="E91" s="18" t="s">
        <v>539</v>
      </c>
      <c r="F91" s="215">
        <v>5.7</v>
      </c>
      <c r="H91" s="33"/>
    </row>
    <row r="92" spans="2:8" s="1" customFormat="1" ht="16.899999999999999" customHeight="1">
      <c r="B92" s="33"/>
      <c r="C92" s="214" t="s">
        <v>1139</v>
      </c>
      <c r="D92" s="214" t="s">
        <v>1140</v>
      </c>
      <c r="E92" s="18" t="s">
        <v>539</v>
      </c>
      <c r="F92" s="215">
        <v>5.7</v>
      </c>
      <c r="H92" s="33"/>
    </row>
    <row r="93" spans="2:8" s="1" customFormat="1" ht="16.899999999999999" customHeight="1">
      <c r="B93" s="33"/>
      <c r="C93" s="214" t="s">
        <v>1143</v>
      </c>
      <c r="D93" s="214" t="s">
        <v>1144</v>
      </c>
      <c r="E93" s="18" t="s">
        <v>539</v>
      </c>
      <c r="F93" s="215">
        <v>22.8</v>
      </c>
      <c r="H93" s="33"/>
    </row>
    <row r="94" spans="2:8" s="1" customFormat="1" ht="16.899999999999999" customHeight="1">
      <c r="B94" s="33"/>
      <c r="C94" s="210" t="s">
        <v>1414</v>
      </c>
      <c r="D94" s="211" t="s">
        <v>1415</v>
      </c>
      <c r="E94" s="212" t="s">
        <v>1</v>
      </c>
      <c r="F94" s="213">
        <v>95</v>
      </c>
      <c r="H94" s="33"/>
    </row>
    <row r="95" spans="2:8" s="1" customFormat="1" ht="22.5">
      <c r="B95" s="33"/>
      <c r="C95" s="214" t="s">
        <v>1414</v>
      </c>
      <c r="D95" s="214" t="s">
        <v>1457</v>
      </c>
      <c r="E95" s="18" t="s">
        <v>1</v>
      </c>
      <c r="F95" s="215">
        <v>95</v>
      </c>
      <c r="H95" s="33"/>
    </row>
    <row r="96" spans="2:8" s="1" customFormat="1" ht="16.899999999999999" customHeight="1">
      <c r="B96" s="33"/>
      <c r="C96" s="216" t="s">
        <v>7707</v>
      </c>
      <c r="H96" s="33"/>
    </row>
    <row r="97" spans="2:8" s="1" customFormat="1" ht="16.899999999999999" customHeight="1">
      <c r="B97" s="33"/>
      <c r="C97" s="214" t="s">
        <v>1083</v>
      </c>
      <c r="D97" s="214" t="s">
        <v>1084</v>
      </c>
      <c r="E97" s="18" t="s">
        <v>467</v>
      </c>
      <c r="F97" s="215">
        <v>95</v>
      </c>
      <c r="H97" s="33"/>
    </row>
    <row r="98" spans="2:8" s="1" customFormat="1" ht="16.899999999999999" customHeight="1">
      <c r="B98" s="33"/>
      <c r="C98" s="214" t="s">
        <v>1443</v>
      </c>
      <c r="D98" s="214" t="s">
        <v>1444</v>
      </c>
      <c r="E98" s="18" t="s">
        <v>467</v>
      </c>
      <c r="F98" s="215">
        <v>95</v>
      </c>
      <c r="H98" s="33"/>
    </row>
    <row r="99" spans="2:8" s="1" customFormat="1" ht="16.899999999999999" customHeight="1">
      <c r="B99" s="33"/>
      <c r="C99" s="214" t="s">
        <v>1069</v>
      </c>
      <c r="D99" s="214" t="s">
        <v>1070</v>
      </c>
      <c r="E99" s="18" t="s">
        <v>467</v>
      </c>
      <c r="F99" s="215">
        <v>118.75</v>
      </c>
      <c r="H99" s="33"/>
    </row>
    <row r="100" spans="2:8" s="1" customFormat="1" ht="16.899999999999999" customHeight="1">
      <c r="B100" s="33"/>
      <c r="C100" s="214" t="s">
        <v>1463</v>
      </c>
      <c r="D100" s="214" t="s">
        <v>1464</v>
      </c>
      <c r="E100" s="18" t="s">
        <v>467</v>
      </c>
      <c r="F100" s="215">
        <v>190</v>
      </c>
      <c r="H100" s="33"/>
    </row>
    <row r="101" spans="2:8" s="1" customFormat="1" ht="16.899999999999999" customHeight="1">
      <c r="B101" s="33"/>
      <c r="C101" s="214" t="s">
        <v>1100</v>
      </c>
      <c r="D101" s="214" t="s">
        <v>1101</v>
      </c>
      <c r="E101" s="18" t="s">
        <v>467</v>
      </c>
      <c r="F101" s="215">
        <v>190</v>
      </c>
      <c r="H101" s="33"/>
    </row>
    <row r="102" spans="2:8" s="1" customFormat="1" ht="16.899999999999999" customHeight="1">
      <c r="B102" s="33"/>
      <c r="C102" s="214" t="s">
        <v>1106</v>
      </c>
      <c r="D102" s="214" t="s">
        <v>1107</v>
      </c>
      <c r="E102" s="18" t="s">
        <v>467</v>
      </c>
      <c r="F102" s="215">
        <v>190</v>
      </c>
      <c r="H102" s="33"/>
    </row>
    <row r="103" spans="2:8" s="1" customFormat="1" ht="22.5">
      <c r="B103" s="33"/>
      <c r="C103" s="214" t="s">
        <v>1110</v>
      </c>
      <c r="D103" s="214" t="s">
        <v>1111</v>
      </c>
      <c r="E103" s="18" t="s">
        <v>467</v>
      </c>
      <c r="F103" s="215">
        <v>190</v>
      </c>
      <c r="H103" s="33"/>
    </row>
    <row r="104" spans="2:8" s="1" customFormat="1" ht="16.899999999999999" customHeight="1">
      <c r="B104" s="33"/>
      <c r="C104" s="214" t="s">
        <v>1124</v>
      </c>
      <c r="D104" s="214" t="s">
        <v>1125</v>
      </c>
      <c r="E104" s="18" t="s">
        <v>467</v>
      </c>
      <c r="F104" s="215">
        <v>2375</v>
      </c>
      <c r="H104" s="33"/>
    </row>
    <row r="105" spans="2:8" s="1" customFormat="1" ht="16.899999999999999" customHeight="1">
      <c r="B105" s="33"/>
      <c r="C105" s="214" t="s">
        <v>1129</v>
      </c>
      <c r="D105" s="214" t="s">
        <v>1130</v>
      </c>
      <c r="E105" s="18" t="s">
        <v>539</v>
      </c>
      <c r="F105" s="215">
        <v>5.7</v>
      </c>
      <c r="H105" s="33"/>
    </row>
    <row r="106" spans="2:8" s="1" customFormat="1" ht="16.899999999999999" customHeight="1">
      <c r="B106" s="33"/>
      <c r="C106" s="214" t="s">
        <v>1134</v>
      </c>
      <c r="D106" s="214" t="s">
        <v>1135</v>
      </c>
      <c r="E106" s="18" t="s">
        <v>467</v>
      </c>
      <c r="F106" s="215">
        <v>475</v>
      </c>
      <c r="H106" s="33"/>
    </row>
    <row r="107" spans="2:8" s="1" customFormat="1" ht="16.899999999999999" customHeight="1">
      <c r="B107" s="33"/>
      <c r="C107" s="214" t="s">
        <v>1481</v>
      </c>
      <c r="D107" s="214" t="s">
        <v>1482</v>
      </c>
      <c r="E107" s="18" t="s">
        <v>467</v>
      </c>
      <c r="F107" s="215">
        <v>475</v>
      </c>
      <c r="H107" s="33"/>
    </row>
    <row r="108" spans="2:8" s="1" customFormat="1" ht="16.899999999999999" customHeight="1">
      <c r="B108" s="33"/>
      <c r="C108" s="214" t="s">
        <v>1448</v>
      </c>
      <c r="D108" s="214" t="s">
        <v>1449</v>
      </c>
      <c r="E108" s="18" t="s">
        <v>424</v>
      </c>
      <c r="F108" s="215">
        <v>95</v>
      </c>
      <c r="H108" s="33"/>
    </row>
    <row r="109" spans="2:8" s="1" customFormat="1" ht="26.45" customHeight="1">
      <c r="B109" s="33"/>
      <c r="C109" s="209" t="s">
        <v>7710</v>
      </c>
      <c r="D109" s="209" t="s">
        <v>100</v>
      </c>
      <c r="H109" s="33"/>
    </row>
    <row r="110" spans="2:8" s="1" customFormat="1" ht="16.899999999999999" customHeight="1">
      <c r="B110" s="33"/>
      <c r="C110" s="210" t="s">
        <v>1542</v>
      </c>
      <c r="D110" s="211" t="s">
        <v>1543</v>
      </c>
      <c r="E110" s="212" t="s">
        <v>1</v>
      </c>
      <c r="F110" s="213">
        <v>378</v>
      </c>
      <c r="H110" s="33"/>
    </row>
    <row r="111" spans="2:8" s="1" customFormat="1" ht="16.899999999999999" customHeight="1">
      <c r="B111" s="33"/>
      <c r="C111" s="214" t="s">
        <v>1542</v>
      </c>
      <c r="D111" s="214" t="s">
        <v>1558</v>
      </c>
      <c r="E111" s="18" t="s">
        <v>1</v>
      </c>
      <c r="F111" s="215">
        <v>378</v>
      </c>
      <c r="H111" s="33"/>
    </row>
    <row r="112" spans="2:8" s="1" customFormat="1" ht="16.899999999999999" customHeight="1">
      <c r="B112" s="33"/>
      <c r="C112" s="216" t="s">
        <v>7707</v>
      </c>
      <c r="H112" s="33"/>
    </row>
    <row r="113" spans="2:8" s="1" customFormat="1" ht="16.899999999999999" customHeight="1">
      <c r="B113" s="33"/>
      <c r="C113" s="214" t="s">
        <v>1554</v>
      </c>
      <c r="D113" s="214" t="s">
        <v>1555</v>
      </c>
      <c r="E113" s="18" t="s">
        <v>539</v>
      </c>
      <c r="F113" s="215">
        <v>378</v>
      </c>
      <c r="H113" s="33"/>
    </row>
    <row r="114" spans="2:8" s="1" customFormat="1" ht="22.5">
      <c r="B114" s="33"/>
      <c r="C114" s="214" t="s">
        <v>559</v>
      </c>
      <c r="D114" s="214" t="s">
        <v>560</v>
      </c>
      <c r="E114" s="18" t="s">
        <v>539</v>
      </c>
      <c r="F114" s="215">
        <v>1170</v>
      </c>
      <c r="H114" s="33"/>
    </row>
    <row r="115" spans="2:8" s="1" customFormat="1" ht="16.899999999999999" customHeight="1">
      <c r="B115" s="33"/>
      <c r="C115" s="210" t="s">
        <v>447</v>
      </c>
      <c r="D115" s="211" t="s">
        <v>1545</v>
      </c>
      <c r="E115" s="212" t="s">
        <v>1</v>
      </c>
      <c r="F115" s="213">
        <v>792</v>
      </c>
      <c r="H115" s="33"/>
    </row>
    <row r="116" spans="2:8" s="1" customFormat="1" ht="16.899999999999999" customHeight="1">
      <c r="B116" s="33"/>
      <c r="C116" s="214" t="s">
        <v>447</v>
      </c>
      <c r="D116" s="214" t="s">
        <v>1563</v>
      </c>
      <c r="E116" s="18" t="s">
        <v>1</v>
      </c>
      <c r="F116" s="215">
        <v>792</v>
      </c>
      <c r="H116" s="33"/>
    </row>
    <row r="117" spans="2:8" s="1" customFormat="1" ht="16.899999999999999" customHeight="1">
      <c r="B117" s="33"/>
      <c r="C117" s="216" t="s">
        <v>7707</v>
      </c>
      <c r="H117" s="33"/>
    </row>
    <row r="118" spans="2:8" s="1" customFormat="1" ht="22.5">
      <c r="B118" s="33"/>
      <c r="C118" s="214" t="s">
        <v>1559</v>
      </c>
      <c r="D118" s="214" t="s">
        <v>1560</v>
      </c>
      <c r="E118" s="18" t="s">
        <v>539</v>
      </c>
      <c r="F118" s="215">
        <v>792</v>
      </c>
      <c r="H118" s="33"/>
    </row>
    <row r="119" spans="2:8" s="1" customFormat="1" ht="22.5">
      <c r="B119" s="33"/>
      <c r="C119" s="214" t="s">
        <v>559</v>
      </c>
      <c r="D119" s="214" t="s">
        <v>560</v>
      </c>
      <c r="E119" s="18" t="s">
        <v>539</v>
      </c>
      <c r="F119" s="215">
        <v>1170</v>
      </c>
      <c r="H119" s="33"/>
    </row>
    <row r="120" spans="2:8" s="1" customFormat="1" ht="16.899999999999999" customHeight="1">
      <c r="B120" s="33"/>
      <c r="C120" s="210" t="s">
        <v>452</v>
      </c>
      <c r="D120" s="211" t="s">
        <v>1547</v>
      </c>
      <c r="E120" s="212" t="s">
        <v>1</v>
      </c>
      <c r="F120" s="213">
        <v>1170</v>
      </c>
      <c r="H120" s="33"/>
    </row>
    <row r="121" spans="2:8" s="1" customFormat="1" ht="16.899999999999999" customHeight="1">
      <c r="B121" s="33"/>
      <c r="C121" s="214" t="s">
        <v>452</v>
      </c>
      <c r="D121" s="214" t="s">
        <v>1580</v>
      </c>
      <c r="E121" s="18" t="s">
        <v>1</v>
      </c>
      <c r="F121" s="215">
        <v>1170</v>
      </c>
      <c r="H121" s="33"/>
    </row>
    <row r="122" spans="2:8" s="1" customFormat="1" ht="16.899999999999999" customHeight="1">
      <c r="B122" s="33"/>
      <c r="C122" s="216" t="s">
        <v>7707</v>
      </c>
      <c r="H122" s="33"/>
    </row>
    <row r="123" spans="2:8" s="1" customFormat="1" ht="22.5">
      <c r="B123" s="33"/>
      <c r="C123" s="214" t="s">
        <v>559</v>
      </c>
      <c r="D123" s="214" t="s">
        <v>560</v>
      </c>
      <c r="E123" s="18" t="s">
        <v>539</v>
      </c>
      <c r="F123" s="215">
        <v>1170</v>
      </c>
      <c r="H123" s="33"/>
    </row>
    <row r="124" spans="2:8" s="1" customFormat="1" ht="22.5">
      <c r="B124" s="33"/>
      <c r="C124" s="214" t="s">
        <v>575</v>
      </c>
      <c r="D124" s="214" t="s">
        <v>576</v>
      </c>
      <c r="E124" s="18" t="s">
        <v>424</v>
      </c>
      <c r="F124" s="215">
        <v>2223</v>
      </c>
      <c r="H124" s="33"/>
    </row>
    <row r="125" spans="2:8" s="1" customFormat="1" ht="16.899999999999999" customHeight="1">
      <c r="B125" s="33"/>
      <c r="C125" s="214" t="s">
        <v>584</v>
      </c>
      <c r="D125" s="214" t="s">
        <v>585</v>
      </c>
      <c r="E125" s="18" t="s">
        <v>539</v>
      </c>
      <c r="F125" s="215">
        <v>1170</v>
      </c>
      <c r="H125" s="33"/>
    </row>
    <row r="126" spans="2:8" s="1" customFormat="1" ht="16.899999999999999" customHeight="1">
      <c r="B126" s="33"/>
      <c r="C126" s="210" t="s">
        <v>1549</v>
      </c>
      <c r="D126" s="211" t="s">
        <v>1550</v>
      </c>
      <c r="E126" s="212" t="s">
        <v>1</v>
      </c>
      <c r="F126" s="213">
        <v>890</v>
      </c>
      <c r="H126" s="33"/>
    </row>
    <row r="127" spans="2:8" s="1" customFormat="1" ht="16.899999999999999" customHeight="1">
      <c r="B127" s="33"/>
      <c r="C127" s="214" t="s">
        <v>1</v>
      </c>
      <c r="D127" s="214" t="s">
        <v>1593</v>
      </c>
      <c r="E127" s="18" t="s">
        <v>1</v>
      </c>
      <c r="F127" s="215">
        <v>0</v>
      </c>
      <c r="H127" s="33"/>
    </row>
    <row r="128" spans="2:8" s="1" customFormat="1" ht="16.899999999999999" customHeight="1">
      <c r="B128" s="33"/>
      <c r="C128" s="214" t="s">
        <v>1</v>
      </c>
      <c r="D128" s="214" t="s">
        <v>1594</v>
      </c>
      <c r="E128" s="18" t="s">
        <v>1</v>
      </c>
      <c r="F128" s="215">
        <v>0</v>
      </c>
      <c r="H128" s="33"/>
    </row>
    <row r="129" spans="2:8" s="1" customFormat="1" ht="16.899999999999999" customHeight="1">
      <c r="B129" s="33"/>
      <c r="C129" s="214" t="s">
        <v>1</v>
      </c>
      <c r="D129" s="214" t="s">
        <v>1595</v>
      </c>
      <c r="E129" s="18" t="s">
        <v>1</v>
      </c>
      <c r="F129" s="215">
        <v>335</v>
      </c>
      <c r="H129" s="33"/>
    </row>
    <row r="130" spans="2:8" s="1" customFormat="1" ht="16.899999999999999" customHeight="1">
      <c r="B130" s="33"/>
      <c r="C130" s="214" t="s">
        <v>1</v>
      </c>
      <c r="D130" s="214" t="s">
        <v>1596</v>
      </c>
      <c r="E130" s="18" t="s">
        <v>1</v>
      </c>
      <c r="F130" s="215">
        <v>555</v>
      </c>
      <c r="H130" s="33"/>
    </row>
    <row r="131" spans="2:8" s="1" customFormat="1" ht="16.899999999999999" customHeight="1">
      <c r="B131" s="33"/>
      <c r="C131" s="214" t="s">
        <v>1549</v>
      </c>
      <c r="D131" s="214" t="s">
        <v>344</v>
      </c>
      <c r="E131" s="18" t="s">
        <v>1</v>
      </c>
      <c r="F131" s="215">
        <v>890</v>
      </c>
      <c r="H131" s="33"/>
    </row>
    <row r="132" spans="2:8" s="1" customFormat="1" ht="16.899999999999999" customHeight="1">
      <c r="B132" s="33"/>
      <c r="C132" s="216" t="s">
        <v>7707</v>
      </c>
      <c r="H132" s="33"/>
    </row>
    <row r="133" spans="2:8" s="1" customFormat="1" ht="16.899999999999999" customHeight="1">
      <c r="B133" s="33"/>
      <c r="C133" s="214" t="s">
        <v>1589</v>
      </c>
      <c r="D133" s="214" t="s">
        <v>1590</v>
      </c>
      <c r="E133" s="18" t="s">
        <v>539</v>
      </c>
      <c r="F133" s="215">
        <v>890</v>
      </c>
      <c r="H133" s="33"/>
    </row>
    <row r="134" spans="2:8" s="1" customFormat="1" ht="22.5">
      <c r="B134" s="33"/>
      <c r="C134" s="214" t="s">
        <v>1574</v>
      </c>
      <c r="D134" s="214" t="s">
        <v>1575</v>
      </c>
      <c r="E134" s="18" t="s">
        <v>539</v>
      </c>
      <c r="F134" s="215">
        <v>890</v>
      </c>
      <c r="H134" s="33"/>
    </row>
    <row r="135" spans="2:8" s="1" customFormat="1" ht="16.899999999999999" customHeight="1">
      <c r="B135" s="33"/>
      <c r="C135" s="214" t="s">
        <v>1581</v>
      </c>
      <c r="D135" s="214" t="s">
        <v>1582</v>
      </c>
      <c r="E135" s="18" t="s">
        <v>539</v>
      </c>
      <c r="F135" s="215">
        <v>890</v>
      </c>
      <c r="H135" s="33"/>
    </row>
    <row r="136" spans="2:8" s="1" customFormat="1" ht="16.899999999999999" customHeight="1">
      <c r="B136" s="33"/>
      <c r="C136" s="214" t="s">
        <v>1597</v>
      </c>
      <c r="D136" s="214" t="s">
        <v>1598</v>
      </c>
      <c r="E136" s="18" t="s">
        <v>424</v>
      </c>
      <c r="F136" s="215">
        <v>1780</v>
      </c>
      <c r="H136" s="33"/>
    </row>
    <row r="137" spans="2:8" s="1" customFormat="1" ht="26.45" customHeight="1">
      <c r="B137" s="33"/>
      <c r="C137" s="209" t="s">
        <v>7711</v>
      </c>
      <c r="D137" s="209" t="s">
        <v>169</v>
      </c>
      <c r="H137" s="33"/>
    </row>
    <row r="138" spans="2:8" s="1" customFormat="1" ht="16.899999999999999" customHeight="1">
      <c r="B138" s="33"/>
      <c r="C138" s="210" t="s">
        <v>452</v>
      </c>
      <c r="D138" s="211" t="s">
        <v>1547</v>
      </c>
      <c r="E138" s="212" t="s">
        <v>1</v>
      </c>
      <c r="F138" s="213">
        <v>5126.1000000000004</v>
      </c>
      <c r="H138" s="33"/>
    </row>
    <row r="139" spans="2:8" s="1" customFormat="1" ht="16.899999999999999" customHeight="1">
      <c r="B139" s="33"/>
      <c r="C139" s="214" t="s">
        <v>1</v>
      </c>
      <c r="D139" s="214" t="s">
        <v>6254</v>
      </c>
      <c r="E139" s="18" t="s">
        <v>1</v>
      </c>
      <c r="F139" s="215">
        <v>0</v>
      </c>
      <c r="H139" s="33"/>
    </row>
    <row r="140" spans="2:8" s="1" customFormat="1" ht="16.899999999999999" customHeight="1">
      <c r="B140" s="33"/>
      <c r="C140" s="214" t="s">
        <v>1</v>
      </c>
      <c r="D140" s="214" t="s">
        <v>6255</v>
      </c>
      <c r="E140" s="18" t="s">
        <v>1</v>
      </c>
      <c r="F140" s="215">
        <v>4870</v>
      </c>
      <c r="H140" s="33"/>
    </row>
    <row r="141" spans="2:8" s="1" customFormat="1" ht="16.899999999999999" customHeight="1">
      <c r="B141" s="33"/>
      <c r="C141" s="214" t="s">
        <v>1</v>
      </c>
      <c r="D141" s="214" t="s">
        <v>6256</v>
      </c>
      <c r="E141" s="18" t="s">
        <v>1</v>
      </c>
      <c r="F141" s="215">
        <v>193.1</v>
      </c>
      <c r="H141" s="33"/>
    </row>
    <row r="142" spans="2:8" s="1" customFormat="1" ht="16.899999999999999" customHeight="1">
      <c r="B142" s="33"/>
      <c r="C142" s="214" t="s">
        <v>1</v>
      </c>
      <c r="D142" s="214" t="s">
        <v>6232</v>
      </c>
      <c r="E142" s="18" t="s">
        <v>1</v>
      </c>
      <c r="F142" s="215">
        <v>63</v>
      </c>
      <c r="H142" s="33"/>
    </row>
    <row r="143" spans="2:8" s="1" customFormat="1" ht="16.899999999999999" customHeight="1">
      <c r="B143" s="33"/>
      <c r="C143" s="214" t="s">
        <v>452</v>
      </c>
      <c r="D143" s="214" t="s">
        <v>344</v>
      </c>
      <c r="E143" s="18" t="s">
        <v>1</v>
      </c>
      <c r="F143" s="215">
        <v>5126.1000000000004</v>
      </c>
      <c r="H143" s="33"/>
    </row>
    <row r="144" spans="2:8" s="1" customFormat="1" ht="16.899999999999999" customHeight="1">
      <c r="B144" s="33"/>
      <c r="C144" s="216" t="s">
        <v>7707</v>
      </c>
      <c r="H144" s="33"/>
    </row>
    <row r="145" spans="2:8" s="1" customFormat="1" ht="22.5">
      <c r="B145" s="33"/>
      <c r="C145" s="214" t="s">
        <v>559</v>
      </c>
      <c r="D145" s="214" t="s">
        <v>560</v>
      </c>
      <c r="E145" s="18" t="s">
        <v>539</v>
      </c>
      <c r="F145" s="215">
        <v>5126.1000000000004</v>
      </c>
      <c r="H145" s="33"/>
    </row>
    <row r="146" spans="2:8" s="1" customFormat="1" ht="22.5">
      <c r="B146" s="33"/>
      <c r="C146" s="214" t="s">
        <v>575</v>
      </c>
      <c r="D146" s="214" t="s">
        <v>576</v>
      </c>
      <c r="E146" s="18" t="s">
        <v>424</v>
      </c>
      <c r="F146" s="215">
        <v>9739.59</v>
      </c>
      <c r="H146" s="33"/>
    </row>
    <row r="147" spans="2:8" s="1" customFormat="1" ht="16.899999999999999" customHeight="1">
      <c r="B147" s="33"/>
      <c r="C147" s="214" t="s">
        <v>584</v>
      </c>
      <c r="D147" s="214" t="s">
        <v>585</v>
      </c>
      <c r="E147" s="18" t="s">
        <v>539</v>
      </c>
      <c r="F147" s="215">
        <v>5126.1000000000004</v>
      </c>
      <c r="H147" s="33"/>
    </row>
    <row r="148" spans="2:8" s="1" customFormat="1" ht="16.899999999999999" customHeight="1">
      <c r="B148" s="33"/>
      <c r="C148" s="210" t="s">
        <v>455</v>
      </c>
      <c r="D148" s="211" t="s">
        <v>6204</v>
      </c>
      <c r="E148" s="212" t="s">
        <v>1</v>
      </c>
      <c r="F148" s="213">
        <v>2164.4</v>
      </c>
      <c r="H148" s="33"/>
    </row>
    <row r="149" spans="2:8" s="1" customFormat="1" ht="16.899999999999999" customHeight="1">
      <c r="B149" s="33"/>
      <c r="C149" s="214" t="s">
        <v>1</v>
      </c>
      <c r="D149" s="214" t="s">
        <v>6228</v>
      </c>
      <c r="E149" s="18" t="s">
        <v>1</v>
      </c>
      <c r="F149" s="215">
        <v>0</v>
      </c>
      <c r="H149" s="33"/>
    </row>
    <row r="150" spans="2:8" s="1" customFormat="1" ht="16.899999999999999" customHeight="1">
      <c r="B150" s="33"/>
      <c r="C150" s="214" t="s">
        <v>455</v>
      </c>
      <c r="D150" s="214" t="s">
        <v>6229</v>
      </c>
      <c r="E150" s="18" t="s">
        <v>1</v>
      </c>
      <c r="F150" s="215">
        <v>2164.4</v>
      </c>
      <c r="H150" s="33"/>
    </row>
    <row r="151" spans="2:8" s="1" customFormat="1" ht="16.899999999999999" customHeight="1">
      <c r="B151" s="33"/>
      <c r="C151" s="216" t="s">
        <v>7707</v>
      </c>
      <c r="H151" s="33"/>
    </row>
    <row r="152" spans="2:8" s="1" customFormat="1" ht="22.5">
      <c r="B152" s="33"/>
      <c r="C152" s="214" t="s">
        <v>537</v>
      </c>
      <c r="D152" s="214" t="s">
        <v>538</v>
      </c>
      <c r="E152" s="18" t="s">
        <v>539</v>
      </c>
      <c r="F152" s="215">
        <v>2164.4</v>
      </c>
      <c r="H152" s="33"/>
    </row>
    <row r="153" spans="2:8" s="1" customFormat="1" ht="22.5">
      <c r="B153" s="33"/>
      <c r="C153" s="214" t="s">
        <v>559</v>
      </c>
      <c r="D153" s="214" t="s">
        <v>560</v>
      </c>
      <c r="E153" s="18" t="s">
        <v>539</v>
      </c>
      <c r="F153" s="215">
        <v>2164.4</v>
      </c>
      <c r="H153" s="33"/>
    </row>
    <row r="154" spans="2:8" s="1" customFormat="1" ht="22.5">
      <c r="B154" s="33"/>
      <c r="C154" s="214" t="s">
        <v>567</v>
      </c>
      <c r="D154" s="214" t="s">
        <v>568</v>
      </c>
      <c r="E154" s="18" t="s">
        <v>539</v>
      </c>
      <c r="F154" s="215">
        <v>2164.4</v>
      </c>
      <c r="H154" s="33"/>
    </row>
    <row r="155" spans="2:8" s="1" customFormat="1" ht="22.5">
      <c r="B155" s="33"/>
      <c r="C155" s="214" t="s">
        <v>575</v>
      </c>
      <c r="D155" s="214" t="s">
        <v>576</v>
      </c>
      <c r="E155" s="18" t="s">
        <v>424</v>
      </c>
      <c r="F155" s="215">
        <v>4112.3599999999997</v>
      </c>
      <c r="H155" s="33"/>
    </row>
    <row r="156" spans="2:8" s="1" customFormat="1" ht="16.899999999999999" customHeight="1">
      <c r="B156" s="33"/>
      <c r="C156" s="214" t="s">
        <v>584</v>
      </c>
      <c r="D156" s="214" t="s">
        <v>585</v>
      </c>
      <c r="E156" s="18" t="s">
        <v>539</v>
      </c>
      <c r="F156" s="215">
        <v>2164.4</v>
      </c>
      <c r="H156" s="33"/>
    </row>
    <row r="157" spans="2:8" s="1" customFormat="1" ht="16.899999999999999" customHeight="1">
      <c r="B157" s="33"/>
      <c r="C157" s="214" t="s">
        <v>6262</v>
      </c>
      <c r="D157" s="214" t="s">
        <v>6263</v>
      </c>
      <c r="E157" s="18" t="s">
        <v>424</v>
      </c>
      <c r="F157" s="215">
        <v>4328.8</v>
      </c>
      <c r="H157" s="33"/>
    </row>
    <row r="158" spans="2:8" s="1" customFormat="1" ht="16.899999999999999" customHeight="1">
      <c r="B158" s="33"/>
      <c r="C158" s="210" t="s">
        <v>1549</v>
      </c>
      <c r="D158" s="211" t="s">
        <v>1549</v>
      </c>
      <c r="E158" s="212" t="s">
        <v>1</v>
      </c>
      <c r="F158" s="213">
        <v>52</v>
      </c>
      <c r="H158" s="33"/>
    </row>
    <row r="159" spans="2:8" s="1" customFormat="1" ht="16.899999999999999" customHeight="1">
      <c r="B159" s="33"/>
      <c r="C159" s="214" t="s">
        <v>1</v>
      </c>
      <c r="D159" s="214" t="s">
        <v>6274</v>
      </c>
      <c r="E159" s="18" t="s">
        <v>1</v>
      </c>
      <c r="F159" s="215">
        <v>37</v>
      </c>
      <c r="H159" s="33"/>
    </row>
    <row r="160" spans="2:8" s="1" customFormat="1" ht="16.899999999999999" customHeight="1">
      <c r="B160" s="33"/>
      <c r="C160" s="214" t="s">
        <v>1</v>
      </c>
      <c r="D160" s="214" t="s">
        <v>6275</v>
      </c>
      <c r="E160" s="18" t="s">
        <v>1</v>
      </c>
      <c r="F160" s="215">
        <v>15</v>
      </c>
      <c r="H160" s="33"/>
    </row>
    <row r="161" spans="2:8" s="1" customFormat="1" ht="16.899999999999999" customHeight="1">
      <c r="B161" s="33"/>
      <c r="C161" s="214" t="s">
        <v>1549</v>
      </c>
      <c r="D161" s="214" t="s">
        <v>344</v>
      </c>
      <c r="E161" s="18" t="s">
        <v>1</v>
      </c>
      <c r="F161" s="215">
        <v>52</v>
      </c>
      <c r="H161" s="33"/>
    </row>
    <row r="162" spans="2:8" s="1" customFormat="1" ht="16.899999999999999" customHeight="1">
      <c r="B162" s="33"/>
      <c r="C162" s="216" t="s">
        <v>7707</v>
      </c>
      <c r="H162" s="33"/>
    </row>
    <row r="163" spans="2:8" s="1" customFormat="1" ht="16.899999999999999" customHeight="1">
      <c r="B163" s="33"/>
      <c r="C163" s="214" t="s">
        <v>1589</v>
      </c>
      <c r="D163" s="214" t="s">
        <v>1590</v>
      </c>
      <c r="E163" s="18" t="s">
        <v>539</v>
      </c>
      <c r="F163" s="215">
        <v>52</v>
      </c>
      <c r="H163" s="33"/>
    </row>
    <row r="164" spans="2:8" s="1" customFormat="1" ht="22.5">
      <c r="B164" s="33"/>
      <c r="C164" s="214" t="s">
        <v>1574</v>
      </c>
      <c r="D164" s="214" t="s">
        <v>1575</v>
      </c>
      <c r="E164" s="18" t="s">
        <v>539</v>
      </c>
      <c r="F164" s="215">
        <v>420</v>
      </c>
      <c r="H164" s="33"/>
    </row>
    <row r="165" spans="2:8" s="1" customFormat="1" ht="16.899999999999999" customHeight="1">
      <c r="B165" s="33"/>
      <c r="C165" s="214" t="s">
        <v>3274</v>
      </c>
      <c r="D165" s="214" t="s">
        <v>3275</v>
      </c>
      <c r="E165" s="18" t="s">
        <v>539</v>
      </c>
      <c r="F165" s="215">
        <v>52</v>
      </c>
      <c r="H165" s="33"/>
    </row>
    <row r="166" spans="2:8" s="1" customFormat="1" ht="26.45" customHeight="1">
      <c r="B166" s="33"/>
      <c r="C166" s="209" t="s">
        <v>7712</v>
      </c>
      <c r="D166" s="209" t="s">
        <v>196</v>
      </c>
      <c r="H166" s="33"/>
    </row>
    <row r="167" spans="2:8" s="1" customFormat="1" ht="16.899999999999999" customHeight="1">
      <c r="B167" s="33"/>
      <c r="C167" s="210" t="s">
        <v>447</v>
      </c>
      <c r="D167" s="211" t="s">
        <v>448</v>
      </c>
      <c r="E167" s="212" t="s">
        <v>1</v>
      </c>
      <c r="F167" s="213">
        <v>558</v>
      </c>
      <c r="H167" s="33"/>
    </row>
    <row r="168" spans="2:8" s="1" customFormat="1" ht="16.899999999999999" customHeight="1">
      <c r="B168" s="33"/>
      <c r="C168" s="210" t="s">
        <v>450</v>
      </c>
      <c r="D168" s="211" t="s">
        <v>450</v>
      </c>
      <c r="E168" s="212" t="s">
        <v>1</v>
      </c>
      <c r="F168" s="213">
        <v>1200</v>
      </c>
      <c r="H168" s="33"/>
    </row>
    <row r="169" spans="2:8" s="1" customFormat="1" ht="16.899999999999999" customHeight="1">
      <c r="B169" s="33"/>
      <c r="C169" s="210" t="s">
        <v>452</v>
      </c>
      <c r="D169" s="211" t="s">
        <v>453</v>
      </c>
      <c r="E169" s="212" t="s">
        <v>1</v>
      </c>
      <c r="F169" s="213">
        <v>1758</v>
      </c>
      <c r="H169" s="33"/>
    </row>
    <row r="170" spans="2:8" s="1" customFormat="1" ht="7.35" customHeight="1">
      <c r="B170" s="45"/>
      <c r="C170" s="46"/>
      <c r="D170" s="46"/>
      <c r="E170" s="46"/>
      <c r="F170" s="46"/>
      <c r="G170" s="46"/>
      <c r="H170" s="33"/>
    </row>
    <row r="171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86</vt:i4>
      </vt:variant>
    </vt:vector>
  </HeadingPairs>
  <TitlesOfParts>
    <vt:vector size="129" baseType="lpstr">
      <vt:lpstr>Rekapitulace stavby</vt:lpstr>
      <vt:lpstr>SO 000 - Vedlejší rozpočt...</vt:lpstr>
      <vt:lpstr>SO 001 - Příprava území</vt:lpstr>
      <vt:lpstr>SO 101 - Komunikace</vt:lpstr>
      <vt:lpstr>SO 102 - Chodníky</vt:lpstr>
      <vt:lpstr>SO 103 - Odstavné a parko...</vt:lpstr>
      <vt:lpstr>SO 104 - Plochy pro konte...</vt:lpstr>
      <vt:lpstr>SO 105 - Odvodnění</vt:lpstr>
      <vt:lpstr>SO 106 - Dopravní značení</vt:lpstr>
      <vt:lpstr>PS 121 - SSZ Údolní - Husova</vt:lpstr>
      <vt:lpstr>PS 122 - SSZ Údolní - Úvoz</vt:lpstr>
      <vt:lpstr>SO 821 - Přemístění slabo...</vt:lpstr>
      <vt:lpstr>SO 301 - Kanalizace</vt:lpstr>
      <vt:lpstr>SO 302.1 - Kanalizační př...</vt:lpstr>
      <vt:lpstr>SO 302.2 - Kanalizační př...</vt:lpstr>
      <vt:lpstr>SO 303 - Vodovody</vt:lpstr>
      <vt:lpstr>SO 304.1 - Vodovodní příp...</vt:lpstr>
      <vt:lpstr>SO 304.2 - Vodovodní příp...</vt:lpstr>
      <vt:lpstr>SO 403 - Přípojka NN, kašna</vt:lpstr>
      <vt:lpstr>SO 431 - Veřejné osvětlen...</vt:lpstr>
      <vt:lpstr>SO 432 - Veřejné osvětlen...</vt:lpstr>
      <vt:lpstr>SO 433 - Veřejné osvětlen...</vt:lpstr>
      <vt:lpstr>SO 452 - Sdělovací kabely...</vt:lpstr>
      <vt:lpstr>SO 453 - Sdělovací kabely...</vt:lpstr>
      <vt:lpstr>SO 454 - Sdělovací kabely...</vt:lpstr>
      <vt:lpstr>SO 455 - Sdělovací kabely...</vt:lpstr>
      <vt:lpstr>SO 456 - Sdělovací kabely...</vt:lpstr>
      <vt:lpstr>SO 457 - Sdělovací kabely...</vt:lpstr>
      <vt:lpstr>SO 501 - Plynovod STPE 16...</vt:lpstr>
      <vt:lpstr>SO 502 - Plynovod STPE 11...</vt:lpstr>
      <vt:lpstr>SO 661 - Tramvajová trať</vt:lpstr>
      <vt:lpstr>SO 662.1 - Tramvajová tra...</vt:lpstr>
      <vt:lpstr>SO 662.2 - Tramvajová tra...</vt:lpstr>
      <vt:lpstr>SO 663 - Tramvajová trať ...</vt:lpstr>
      <vt:lpstr>SO 664 - Trolejové vedení</vt:lpstr>
      <vt:lpstr>SO 665 - Tramvajová trať ...</vt:lpstr>
      <vt:lpstr>SO 666 - Tramvajová trať ...</vt:lpstr>
      <vt:lpstr>SO 667 - Tramvajová trať ...</vt:lpstr>
      <vt:lpstr>SO 801 - Vegetační úpravy</vt:lpstr>
      <vt:lpstr>SO 901 - Mobiliář</vt:lpstr>
      <vt:lpstr>SO 901.1-1 - Kašna stavit...</vt:lpstr>
      <vt:lpstr>SO 901.1-2 - Kašna stavit...</vt:lpstr>
      <vt:lpstr>Seznam figur</vt:lpstr>
      <vt:lpstr>'PS 121 - SSZ Údolní - Husova'!Názvy_tisku</vt:lpstr>
      <vt:lpstr>'PS 122 - SSZ Údolní - Úvoz'!Názvy_tisku</vt:lpstr>
      <vt:lpstr>'Rekapitulace stavby'!Názvy_tisku</vt:lpstr>
      <vt:lpstr>'Seznam figur'!Názvy_tisku</vt:lpstr>
      <vt:lpstr>'SO 000 - Vedlejší rozpočt...'!Názvy_tisku</vt:lpstr>
      <vt:lpstr>'SO 001 - Příprava území'!Názvy_tisku</vt:lpstr>
      <vt:lpstr>'SO 101 - Komunikace'!Názvy_tisku</vt:lpstr>
      <vt:lpstr>'SO 102 - Chodníky'!Názvy_tisku</vt:lpstr>
      <vt:lpstr>'SO 103 - Odstavné a parko...'!Názvy_tisku</vt:lpstr>
      <vt:lpstr>'SO 104 - Plochy pro konte...'!Názvy_tisku</vt:lpstr>
      <vt:lpstr>'SO 105 - Odvodnění'!Názvy_tisku</vt:lpstr>
      <vt:lpstr>'SO 106 - Dopravní značení'!Názvy_tisku</vt:lpstr>
      <vt:lpstr>'SO 301 - Kanalizace'!Názvy_tisku</vt:lpstr>
      <vt:lpstr>'SO 302.1 - Kanalizační př...'!Názvy_tisku</vt:lpstr>
      <vt:lpstr>'SO 302.2 - Kanalizační př...'!Názvy_tisku</vt:lpstr>
      <vt:lpstr>'SO 303 - Vodovody'!Názvy_tisku</vt:lpstr>
      <vt:lpstr>'SO 304.1 - Vodovodní příp...'!Názvy_tisku</vt:lpstr>
      <vt:lpstr>'SO 304.2 - Vodovodní příp...'!Názvy_tisku</vt:lpstr>
      <vt:lpstr>'SO 403 - Přípojka NN, kašna'!Názvy_tisku</vt:lpstr>
      <vt:lpstr>'SO 431 - Veřejné osvětlen...'!Názvy_tisku</vt:lpstr>
      <vt:lpstr>'SO 432 - Veřejné osvětlen...'!Názvy_tisku</vt:lpstr>
      <vt:lpstr>'SO 433 - Veřejné osvětlen...'!Názvy_tisku</vt:lpstr>
      <vt:lpstr>'SO 452 - Sdělovací kabely...'!Názvy_tisku</vt:lpstr>
      <vt:lpstr>'SO 453 - Sdělovací kabely...'!Názvy_tisku</vt:lpstr>
      <vt:lpstr>'SO 454 - Sdělovací kabely...'!Názvy_tisku</vt:lpstr>
      <vt:lpstr>'SO 455 - Sdělovací kabely...'!Názvy_tisku</vt:lpstr>
      <vt:lpstr>'SO 456 - Sdělovací kabely...'!Názvy_tisku</vt:lpstr>
      <vt:lpstr>'SO 457 - Sdělovací kabely...'!Názvy_tisku</vt:lpstr>
      <vt:lpstr>'SO 501 - Plynovod STPE 16...'!Názvy_tisku</vt:lpstr>
      <vt:lpstr>'SO 502 - Plynovod STPE 11...'!Názvy_tisku</vt:lpstr>
      <vt:lpstr>'SO 661 - Tramvajová trať'!Názvy_tisku</vt:lpstr>
      <vt:lpstr>'SO 662.1 - Tramvajová tra...'!Názvy_tisku</vt:lpstr>
      <vt:lpstr>'SO 662.2 - Tramvajová tra...'!Názvy_tisku</vt:lpstr>
      <vt:lpstr>'SO 663 - Tramvajová trať ...'!Názvy_tisku</vt:lpstr>
      <vt:lpstr>'SO 664 - Trolejové vedení'!Názvy_tisku</vt:lpstr>
      <vt:lpstr>'SO 665 - Tramvajová trať ...'!Názvy_tisku</vt:lpstr>
      <vt:lpstr>'SO 666 - Tramvajová trať ...'!Názvy_tisku</vt:lpstr>
      <vt:lpstr>'SO 667 - Tramvajová trať ...'!Názvy_tisku</vt:lpstr>
      <vt:lpstr>'SO 801 - Vegetační úpravy'!Názvy_tisku</vt:lpstr>
      <vt:lpstr>'SO 821 - Přemístění slabo...'!Názvy_tisku</vt:lpstr>
      <vt:lpstr>'SO 901 - Mobiliář'!Názvy_tisku</vt:lpstr>
      <vt:lpstr>'SO 901.1-1 - Kašna stavit...'!Názvy_tisku</vt:lpstr>
      <vt:lpstr>'SO 901.1-2 - Kašna stavit...'!Názvy_tisku</vt:lpstr>
      <vt:lpstr>'PS 121 - SSZ Údolní - Husova'!Oblast_tisku</vt:lpstr>
      <vt:lpstr>'PS 122 - SSZ Údolní - Úvoz'!Oblast_tisku</vt:lpstr>
      <vt:lpstr>'Rekapitulace stavby'!Oblast_tisku</vt:lpstr>
      <vt:lpstr>'Seznam figur'!Oblast_tisku</vt:lpstr>
      <vt:lpstr>'SO 000 - Vedlejší rozpočt...'!Oblast_tisku</vt:lpstr>
      <vt:lpstr>'SO 001 - Příprava území'!Oblast_tisku</vt:lpstr>
      <vt:lpstr>'SO 101 - Komunikace'!Oblast_tisku</vt:lpstr>
      <vt:lpstr>'SO 102 - Chodníky'!Oblast_tisku</vt:lpstr>
      <vt:lpstr>'SO 103 - Odstavné a parko...'!Oblast_tisku</vt:lpstr>
      <vt:lpstr>'SO 104 - Plochy pro konte...'!Oblast_tisku</vt:lpstr>
      <vt:lpstr>'SO 105 - Odvodnění'!Oblast_tisku</vt:lpstr>
      <vt:lpstr>'SO 106 - Dopravní značení'!Oblast_tisku</vt:lpstr>
      <vt:lpstr>'SO 301 - Kanalizace'!Oblast_tisku</vt:lpstr>
      <vt:lpstr>'SO 302.1 - Kanalizační př...'!Oblast_tisku</vt:lpstr>
      <vt:lpstr>'SO 302.2 - Kanalizační př...'!Oblast_tisku</vt:lpstr>
      <vt:lpstr>'SO 303 - Vodovody'!Oblast_tisku</vt:lpstr>
      <vt:lpstr>'SO 304.1 - Vodovodní příp...'!Oblast_tisku</vt:lpstr>
      <vt:lpstr>'SO 304.2 - Vodovodní příp...'!Oblast_tisku</vt:lpstr>
      <vt:lpstr>'SO 403 - Přípojka NN, kašna'!Oblast_tisku</vt:lpstr>
      <vt:lpstr>'SO 431 - Veřejné osvětlen...'!Oblast_tisku</vt:lpstr>
      <vt:lpstr>'SO 432 - Veřejné osvětlen...'!Oblast_tisku</vt:lpstr>
      <vt:lpstr>'SO 433 - Veřejné osvětlen...'!Oblast_tisku</vt:lpstr>
      <vt:lpstr>'SO 452 - Sdělovací kabely...'!Oblast_tisku</vt:lpstr>
      <vt:lpstr>'SO 453 - Sdělovací kabely...'!Oblast_tisku</vt:lpstr>
      <vt:lpstr>'SO 454 - Sdělovací kabely...'!Oblast_tisku</vt:lpstr>
      <vt:lpstr>'SO 455 - Sdělovací kabely...'!Oblast_tisku</vt:lpstr>
      <vt:lpstr>'SO 456 - Sdělovací kabely...'!Oblast_tisku</vt:lpstr>
      <vt:lpstr>'SO 457 - Sdělovací kabely...'!Oblast_tisku</vt:lpstr>
      <vt:lpstr>'SO 501 - Plynovod STPE 16...'!Oblast_tisku</vt:lpstr>
      <vt:lpstr>'SO 502 - Plynovod STPE 11...'!Oblast_tisku</vt:lpstr>
      <vt:lpstr>'SO 661 - Tramvajová trať'!Oblast_tisku</vt:lpstr>
      <vt:lpstr>'SO 662.1 - Tramvajová tra...'!Oblast_tisku</vt:lpstr>
      <vt:lpstr>'SO 662.2 - Tramvajová tra...'!Oblast_tisku</vt:lpstr>
      <vt:lpstr>'SO 663 - Tramvajová trať ...'!Oblast_tisku</vt:lpstr>
      <vt:lpstr>'SO 664 - Trolejové vedení'!Oblast_tisku</vt:lpstr>
      <vt:lpstr>'SO 665 - Tramvajová trať ...'!Oblast_tisku</vt:lpstr>
      <vt:lpstr>'SO 666 - Tramvajová trať ...'!Oblast_tisku</vt:lpstr>
      <vt:lpstr>'SO 667 - Tramvajová trať ...'!Oblast_tisku</vt:lpstr>
      <vt:lpstr>'SO 801 - Vegetační úpravy'!Oblast_tisku</vt:lpstr>
      <vt:lpstr>'SO 821 - Přemístění slabo...'!Oblast_tisku</vt:lpstr>
      <vt:lpstr>'SO 901 - Mobiliář'!Oblast_tisku</vt:lpstr>
      <vt:lpstr>'SO 901.1-1 - Kašna stavit...'!Oblast_tisku</vt:lpstr>
      <vt:lpstr>'SO 901.1-2 - Kašna stavit...'!Oblast_tisku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Šárka</dc:creator>
  <cp:lastModifiedBy>PC37</cp:lastModifiedBy>
  <dcterms:created xsi:type="dcterms:W3CDTF">2024-03-14T12:02:27Z</dcterms:created>
  <dcterms:modified xsi:type="dcterms:W3CDTF">2024-03-18T09:37:03Z</dcterms:modified>
</cp:coreProperties>
</file>